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4X0356-1\Depto_Ejecucion_Presupuestaria\Anel\MEF 2026\Transparencia\"/>
    </mc:Choice>
  </mc:AlternateContent>
  <xr:revisionPtr revIDLastSave="0" documentId="13_ncr:1_{C25A271F-82C7-44CB-B8D9-10B91D3F2D03}" xr6:coauthVersionLast="47" xr6:coauthVersionMax="47" xr10:uidLastSave="{00000000-0000-0000-0000-000000000000}"/>
  <bookViews>
    <workbookView xWindow="28680" yWindow="-1290" windowWidth="38640" windowHeight="21120" tabRatio="583" firstSheet="7" activeTab="8" xr2:uid="{00000000-000D-0000-FFFF-FFFF00000000}"/>
  </bookViews>
  <sheets>
    <sheet name="EdoRes.(Solo)" sheetId="15" state="hidden" r:id="rId1"/>
    <sheet name="nuevo" sheetId="37" state="hidden" r:id="rId2"/>
    <sheet name="SALDO" sheetId="26" state="hidden" r:id="rId3"/>
    <sheet name="Sueldos-Sr. Correa" sheetId="31" state="hidden" r:id="rId4"/>
    <sheet name="Anual 34" sheetId="25" state="hidden" r:id="rId5"/>
    <sheet name="Proyección" sheetId="17" state="hidden" r:id="rId6"/>
    <sheet name="Sr. Sousa(Solo)" sheetId="27" state="hidden" r:id="rId7"/>
    <sheet name="10.2 Funcionamiento " sheetId="40" r:id="rId8"/>
    <sheet name="10.2 Inversión " sheetId="41" r:id="rId9"/>
  </sheets>
  <definedNames>
    <definedName name="_xlnm.Print_Area" localSheetId="0">'EdoRes.(Solo)'!$A$1:$O$84</definedName>
    <definedName name="_xlnm.Print_Area" localSheetId="1">nuevo!$A$1:$AD$14</definedName>
    <definedName name="_xlnm.Print_Area" localSheetId="5">Proyección!$A$1:$AT$623</definedName>
    <definedName name="_xlnm.Print_Area" localSheetId="2">SALDO!$A$1:$AE$526</definedName>
    <definedName name="_xlnm.Print_Area" localSheetId="6">'Sr. Sousa(Solo)'!$A$1:$J$280</definedName>
    <definedName name="_xlnm.Print_Area" localSheetId="3">'Sueldos-Sr. Correa'!$A$1:$F$24</definedName>
    <definedName name="_xlnm.Print_Titles" localSheetId="5">Proyección!$1:$9</definedName>
    <definedName name="_xlnm.Print_Titles" localSheetId="2">SALDO!$1:$10</definedName>
    <definedName name="_xlnm.Print_Titles" localSheetId="6">'Sr. Sousa(Solo)'!$5:$8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37" l="1"/>
  <c r="AD5" i="37" l="1"/>
  <c r="N6" i="37"/>
  <c r="AD4" i="37" l="1"/>
  <c r="AC5" i="37" l="1"/>
  <c r="AC6" i="37" l="1"/>
  <c r="G6" i="37" l="1"/>
  <c r="H6" i="37"/>
  <c r="AC90" i="17" l="1"/>
  <c r="AC236" i="17"/>
  <c r="AC60" i="17"/>
  <c r="AC22" i="17"/>
  <c r="AD316" i="17"/>
  <c r="C7" i="27"/>
  <c r="G7" i="27" s="1"/>
  <c r="F7" i="27"/>
  <c r="H7" i="27"/>
  <c r="B11" i="27"/>
  <c r="C11" i="27"/>
  <c r="D11" i="27"/>
  <c r="B12" i="27"/>
  <c r="C12" i="27"/>
  <c r="D12" i="27"/>
  <c r="B13" i="27"/>
  <c r="C13" i="27"/>
  <c r="D13" i="27"/>
  <c r="B14" i="27"/>
  <c r="C14" i="27"/>
  <c r="D14" i="27"/>
  <c r="B15" i="27"/>
  <c r="C15" i="27"/>
  <c r="D15" i="27"/>
  <c r="B16" i="27"/>
  <c r="C16" i="27"/>
  <c r="D16" i="27"/>
  <c r="B18" i="27"/>
  <c r="C18" i="27"/>
  <c r="D18" i="27"/>
  <c r="B19" i="27"/>
  <c r="C19" i="27"/>
  <c r="D19" i="27"/>
  <c r="B20" i="27"/>
  <c r="C20" i="27"/>
  <c r="D20" i="27"/>
  <c r="B21" i="27"/>
  <c r="C21" i="27"/>
  <c r="D21" i="27"/>
  <c r="B22" i="27"/>
  <c r="C22" i="27"/>
  <c r="D22" i="27"/>
  <c r="B26" i="27"/>
  <c r="C26" i="27"/>
  <c r="D26" i="27"/>
  <c r="B27" i="27"/>
  <c r="C27" i="27"/>
  <c r="D27" i="27"/>
  <c r="B28" i="27"/>
  <c r="C28" i="27"/>
  <c r="D28" i="27"/>
  <c r="B29" i="27"/>
  <c r="C29" i="27"/>
  <c r="D29" i="27"/>
  <c r="B33" i="27"/>
  <c r="C33" i="27"/>
  <c r="D33" i="27"/>
  <c r="B34" i="27"/>
  <c r="C34" i="27"/>
  <c r="D34" i="27"/>
  <c r="B35" i="27"/>
  <c r="C35" i="27"/>
  <c r="D35" i="27"/>
  <c r="B39" i="27"/>
  <c r="C39" i="27"/>
  <c r="D39" i="27"/>
  <c r="B41" i="27"/>
  <c r="C41" i="27"/>
  <c r="D41" i="27"/>
  <c r="B43" i="27"/>
  <c r="C43" i="27"/>
  <c r="D43" i="27"/>
  <c r="B44" i="27"/>
  <c r="C44" i="27"/>
  <c r="D44" i="27"/>
  <c r="B45" i="27"/>
  <c r="C45" i="27"/>
  <c r="D45" i="27"/>
  <c r="B47" i="27"/>
  <c r="C47" i="27"/>
  <c r="D47" i="27"/>
  <c r="B48" i="27"/>
  <c r="C48" i="27"/>
  <c r="D48" i="27"/>
  <c r="B49" i="27"/>
  <c r="C49" i="27"/>
  <c r="D49" i="27"/>
  <c r="B50" i="27"/>
  <c r="C50" i="27"/>
  <c r="D50" i="27"/>
  <c r="B51" i="27"/>
  <c r="C51" i="27"/>
  <c r="D51" i="27"/>
  <c r="B55" i="27"/>
  <c r="C55" i="27"/>
  <c r="D55" i="27"/>
  <c r="B56" i="27"/>
  <c r="C56" i="27"/>
  <c r="D56" i="27"/>
  <c r="B57" i="27"/>
  <c r="C57" i="27"/>
  <c r="D57" i="27"/>
  <c r="B58" i="27"/>
  <c r="C58" i="27"/>
  <c r="D58" i="27"/>
  <c r="B59" i="27"/>
  <c r="C59" i="27"/>
  <c r="D59" i="27"/>
  <c r="B60" i="27"/>
  <c r="C60" i="27"/>
  <c r="D60" i="27"/>
  <c r="B61" i="27"/>
  <c r="C61" i="27"/>
  <c r="D61" i="27"/>
  <c r="B62" i="27"/>
  <c r="C62" i="27"/>
  <c r="D62" i="27"/>
  <c r="B64" i="27"/>
  <c r="C64" i="27"/>
  <c r="D64" i="27"/>
  <c r="B66" i="27"/>
  <c r="C66" i="27"/>
  <c r="D66" i="27"/>
  <c r="B67" i="27"/>
  <c r="C67" i="27"/>
  <c r="D67" i="27"/>
  <c r="B68" i="27"/>
  <c r="C68" i="27"/>
  <c r="D68" i="27"/>
  <c r="B69" i="27"/>
  <c r="C69" i="27"/>
  <c r="D69" i="27"/>
  <c r="F69" i="27"/>
  <c r="G69" i="27"/>
  <c r="H69" i="27"/>
  <c r="B71" i="27"/>
  <c r="C71" i="27"/>
  <c r="D71" i="27"/>
  <c r="B72" i="27"/>
  <c r="C72" i="27"/>
  <c r="D72" i="27"/>
  <c r="B73" i="27"/>
  <c r="C73" i="27"/>
  <c r="D73" i="27"/>
  <c r="B75" i="27"/>
  <c r="C75" i="27"/>
  <c r="D75" i="27"/>
  <c r="B76" i="27"/>
  <c r="C76" i="27"/>
  <c r="D76" i="27"/>
  <c r="B77" i="27"/>
  <c r="C77" i="27"/>
  <c r="D77" i="27"/>
  <c r="B78" i="27"/>
  <c r="C78" i="27"/>
  <c r="D78" i="27"/>
  <c r="B79" i="27"/>
  <c r="C79" i="27"/>
  <c r="D79" i="27"/>
  <c r="B80" i="27"/>
  <c r="C80" i="27"/>
  <c r="D80" i="27"/>
  <c r="B81" i="27"/>
  <c r="C81" i="27"/>
  <c r="D81" i="27"/>
  <c r="B82" i="27"/>
  <c r="C82" i="27"/>
  <c r="D82" i="27"/>
  <c r="B83" i="27"/>
  <c r="C83" i="27"/>
  <c r="D83" i="27"/>
  <c r="B86" i="27"/>
  <c r="C86" i="27"/>
  <c r="D86" i="27"/>
  <c r="B88" i="27"/>
  <c r="C88" i="27"/>
  <c r="D88" i="27"/>
  <c r="B89" i="27"/>
  <c r="C89" i="27"/>
  <c r="D89" i="27"/>
  <c r="B90" i="27"/>
  <c r="C90" i="27"/>
  <c r="D90" i="27"/>
  <c r="B91" i="27"/>
  <c r="C91" i="27"/>
  <c r="D91" i="27"/>
  <c r="B92" i="27"/>
  <c r="C92" i="27"/>
  <c r="D92" i="27"/>
  <c r="B93" i="27"/>
  <c r="C93" i="27"/>
  <c r="D93" i="27"/>
  <c r="B95" i="27"/>
  <c r="C95" i="27"/>
  <c r="D95" i="27"/>
  <c r="B96" i="27"/>
  <c r="C96" i="27"/>
  <c r="D96" i="27"/>
  <c r="B97" i="27"/>
  <c r="C97" i="27"/>
  <c r="D97" i="27"/>
  <c r="B98" i="27"/>
  <c r="C98" i="27"/>
  <c r="D98" i="27"/>
  <c r="B99" i="27"/>
  <c r="C99" i="27"/>
  <c r="D99" i="27"/>
  <c r="F99" i="27"/>
  <c r="G99" i="27"/>
  <c r="H99" i="27"/>
  <c r="B102" i="27"/>
  <c r="B101" i="27" s="1"/>
  <c r="C102" i="27"/>
  <c r="C101" i="27" s="1"/>
  <c r="D102" i="27"/>
  <c r="D101" i="27" s="1"/>
  <c r="B106" i="27"/>
  <c r="C106" i="27"/>
  <c r="D106" i="27"/>
  <c r="B107" i="27"/>
  <c r="C107" i="27"/>
  <c r="D107" i="27"/>
  <c r="B108" i="27"/>
  <c r="C108" i="27"/>
  <c r="D108" i="27"/>
  <c r="B109" i="27"/>
  <c r="C109" i="27"/>
  <c r="D109" i="27"/>
  <c r="B110" i="27"/>
  <c r="C110" i="27"/>
  <c r="D110" i="27"/>
  <c r="B112" i="27"/>
  <c r="C112" i="27"/>
  <c r="D112" i="27"/>
  <c r="B113" i="27"/>
  <c r="C113" i="27"/>
  <c r="D113" i="27"/>
  <c r="B114" i="27"/>
  <c r="C114" i="27"/>
  <c r="D114" i="27"/>
  <c r="B115" i="27"/>
  <c r="C115" i="27"/>
  <c r="D115" i="27"/>
  <c r="B116" i="27"/>
  <c r="C116" i="27"/>
  <c r="D116" i="27"/>
  <c r="B117" i="27"/>
  <c r="C117" i="27"/>
  <c r="D117" i="27"/>
  <c r="B118" i="27"/>
  <c r="C118" i="27"/>
  <c r="D118" i="27"/>
  <c r="B119" i="27"/>
  <c r="C119" i="27"/>
  <c r="D119" i="27"/>
  <c r="B121" i="27"/>
  <c r="C121" i="27"/>
  <c r="D121" i="27"/>
  <c r="B122" i="27"/>
  <c r="C122" i="27"/>
  <c r="D122" i="27"/>
  <c r="B123" i="27"/>
  <c r="C123" i="27"/>
  <c r="D123" i="27"/>
  <c r="B124" i="27"/>
  <c r="C124" i="27"/>
  <c r="D124" i="27"/>
  <c r="B125" i="27"/>
  <c r="C125" i="27"/>
  <c r="D125" i="27"/>
  <c r="B126" i="27"/>
  <c r="C126" i="27"/>
  <c r="D126" i="27"/>
  <c r="B128" i="27"/>
  <c r="C128" i="27"/>
  <c r="D128" i="27"/>
  <c r="B129" i="27"/>
  <c r="C129" i="27"/>
  <c r="D129" i="27"/>
  <c r="B130" i="27"/>
  <c r="C130" i="27"/>
  <c r="D130" i="27"/>
  <c r="B131" i="27"/>
  <c r="C131" i="27"/>
  <c r="D131" i="27"/>
  <c r="B132" i="27"/>
  <c r="C132" i="27"/>
  <c r="D132" i="27"/>
  <c r="B133" i="27"/>
  <c r="C133" i="27"/>
  <c r="D133" i="27"/>
  <c r="B134" i="27"/>
  <c r="C134" i="27"/>
  <c r="D134" i="27"/>
  <c r="B138" i="27"/>
  <c r="C138" i="27"/>
  <c r="D138" i="27"/>
  <c r="B140" i="27"/>
  <c r="C140" i="27"/>
  <c r="D140" i="27"/>
  <c r="B141" i="27"/>
  <c r="C141" i="27"/>
  <c r="D141" i="27"/>
  <c r="B142" i="27"/>
  <c r="C142" i="27"/>
  <c r="D142" i="27"/>
  <c r="B143" i="27"/>
  <c r="C143" i="27"/>
  <c r="D143" i="27"/>
  <c r="B147" i="27"/>
  <c r="C147" i="27"/>
  <c r="D147" i="27"/>
  <c r="B148" i="27"/>
  <c r="C148" i="27"/>
  <c r="D148" i="27"/>
  <c r="B149" i="27"/>
  <c r="C149" i="27"/>
  <c r="D149" i="27"/>
  <c r="B152" i="27"/>
  <c r="C152" i="27"/>
  <c r="D152" i="27"/>
  <c r="D151" i="27" s="1"/>
  <c r="B153" i="27"/>
  <c r="C153" i="27"/>
  <c r="D153" i="27"/>
  <c r="B157" i="27"/>
  <c r="C157" i="27"/>
  <c r="D157" i="27"/>
  <c r="B158" i="27"/>
  <c r="C158" i="27"/>
  <c r="D158" i="27"/>
  <c r="B159" i="27"/>
  <c r="C159" i="27"/>
  <c r="D159" i="27"/>
  <c r="B161" i="27"/>
  <c r="C161" i="27"/>
  <c r="D161" i="27"/>
  <c r="B162" i="27"/>
  <c r="C162" i="27"/>
  <c r="D162" i="27"/>
  <c r="B163" i="27"/>
  <c r="C163" i="27"/>
  <c r="D163" i="27"/>
  <c r="B164" i="27"/>
  <c r="C164" i="27"/>
  <c r="D164" i="27"/>
  <c r="B165" i="27"/>
  <c r="C165" i="27"/>
  <c r="D165" i="27"/>
  <c r="B166" i="27"/>
  <c r="C166" i="27"/>
  <c r="D166" i="27"/>
  <c r="B167" i="27"/>
  <c r="C167" i="27"/>
  <c r="D167" i="27"/>
  <c r="B168" i="27"/>
  <c r="C168" i="27"/>
  <c r="D168" i="27"/>
  <c r="B169" i="27"/>
  <c r="C169" i="27"/>
  <c r="D169" i="27"/>
  <c r="B170" i="27"/>
  <c r="C170" i="27"/>
  <c r="D170" i="27"/>
  <c r="B172" i="27"/>
  <c r="C172" i="27"/>
  <c r="D172" i="27"/>
  <c r="B173" i="27"/>
  <c r="C173" i="27"/>
  <c r="D173" i="27"/>
  <c r="B174" i="27"/>
  <c r="C174" i="27"/>
  <c r="D174" i="27"/>
  <c r="B175" i="27"/>
  <c r="C175" i="27"/>
  <c r="D175" i="27"/>
  <c r="B176" i="27"/>
  <c r="C176" i="27"/>
  <c r="D176" i="27"/>
  <c r="B177" i="27"/>
  <c r="C177" i="27"/>
  <c r="D177" i="27"/>
  <c r="B179" i="27"/>
  <c r="C179" i="27"/>
  <c r="D179" i="27"/>
  <c r="B180" i="27"/>
  <c r="C180" i="27"/>
  <c r="D180" i="27"/>
  <c r="B183" i="27"/>
  <c r="C183" i="27"/>
  <c r="D183" i="27"/>
  <c r="B185" i="27"/>
  <c r="C185" i="27"/>
  <c r="D185" i="27"/>
  <c r="B186" i="27"/>
  <c r="C186" i="27"/>
  <c r="D186" i="27"/>
  <c r="B187" i="27"/>
  <c r="C187" i="27"/>
  <c r="D187" i="27"/>
  <c r="B188" i="27"/>
  <c r="C188" i="27"/>
  <c r="D188" i="27"/>
  <c r="B190" i="27"/>
  <c r="C190" i="27"/>
  <c r="D190" i="27"/>
  <c r="B191" i="27"/>
  <c r="C191" i="27"/>
  <c r="D191" i="27"/>
  <c r="B192" i="27"/>
  <c r="C192" i="27"/>
  <c r="D192" i="27"/>
  <c r="B193" i="27"/>
  <c r="C193" i="27"/>
  <c r="D193" i="27"/>
  <c r="B194" i="27"/>
  <c r="C194" i="27"/>
  <c r="D194" i="27"/>
  <c r="B197" i="27"/>
  <c r="C197" i="27"/>
  <c r="D197" i="27"/>
  <c r="B198" i="27"/>
  <c r="C198" i="27"/>
  <c r="D198" i="27"/>
  <c r="B200" i="27"/>
  <c r="C200" i="27"/>
  <c r="D200" i="27"/>
  <c r="B201" i="27"/>
  <c r="C201" i="27"/>
  <c r="D201" i="27"/>
  <c r="B202" i="27"/>
  <c r="C202" i="27"/>
  <c r="D202" i="27"/>
  <c r="B203" i="27"/>
  <c r="C203" i="27"/>
  <c r="D203" i="27"/>
  <c r="B206" i="27"/>
  <c r="C206" i="27"/>
  <c r="D206" i="27"/>
  <c r="B207" i="27"/>
  <c r="C207" i="27"/>
  <c r="D207" i="27"/>
  <c r="B208" i="27"/>
  <c r="C208" i="27"/>
  <c r="D208" i="27"/>
  <c r="B211" i="27"/>
  <c r="C211" i="27"/>
  <c r="D211" i="27"/>
  <c r="B213" i="27"/>
  <c r="C213" i="27"/>
  <c r="D213" i="27"/>
  <c r="B214" i="27"/>
  <c r="C214" i="27"/>
  <c r="D214" i="27"/>
  <c r="B215" i="27"/>
  <c r="C215" i="27"/>
  <c r="D215" i="27"/>
  <c r="B216" i="27"/>
  <c r="C216" i="27"/>
  <c r="D216" i="27"/>
  <c r="B217" i="27"/>
  <c r="C217" i="27"/>
  <c r="D217" i="27"/>
  <c r="B218" i="27"/>
  <c r="C218" i="27"/>
  <c r="D218" i="27"/>
  <c r="B219" i="27"/>
  <c r="C219" i="27"/>
  <c r="D219" i="27"/>
  <c r="B220" i="27"/>
  <c r="C220" i="27"/>
  <c r="D220" i="27"/>
  <c r="B221" i="27"/>
  <c r="C221" i="27"/>
  <c r="D221" i="27"/>
  <c r="B223" i="27"/>
  <c r="C223" i="27"/>
  <c r="D223" i="27"/>
  <c r="B224" i="27"/>
  <c r="C224" i="27"/>
  <c r="D224" i="27"/>
  <c r="B225" i="27"/>
  <c r="C225" i="27"/>
  <c r="D225" i="27"/>
  <c r="B226" i="27"/>
  <c r="C226" i="27"/>
  <c r="D226" i="27"/>
  <c r="B228" i="27"/>
  <c r="C228" i="27"/>
  <c r="D228" i="27"/>
  <c r="D227" i="27" s="1"/>
  <c r="B229" i="27"/>
  <c r="C229" i="27"/>
  <c r="D229" i="27"/>
  <c r="B230" i="27"/>
  <c r="C230" i="27"/>
  <c r="D230" i="27"/>
  <c r="B232" i="27"/>
  <c r="C232" i="27"/>
  <c r="D232" i="27"/>
  <c r="B233" i="27"/>
  <c r="C233" i="27"/>
  <c r="D233" i="27"/>
  <c r="B235" i="27"/>
  <c r="C235" i="27"/>
  <c r="D235" i="27"/>
  <c r="B236" i="27"/>
  <c r="C236" i="27"/>
  <c r="D236" i="27"/>
  <c r="B237" i="27"/>
  <c r="C237" i="27"/>
  <c r="D237" i="27"/>
  <c r="B239" i="27"/>
  <c r="C239" i="27"/>
  <c r="D239" i="27"/>
  <c r="D238" i="27" s="1"/>
  <c r="B240" i="27"/>
  <c r="C240" i="27"/>
  <c r="D240" i="27"/>
  <c r="B242" i="27"/>
  <c r="C242" i="27"/>
  <c r="D242" i="27"/>
  <c r="B243" i="27"/>
  <c r="C243" i="27"/>
  <c r="D243" i="27"/>
  <c r="B245" i="27"/>
  <c r="C245" i="27"/>
  <c r="D245" i="27"/>
  <c r="B247" i="27"/>
  <c r="C247" i="27"/>
  <c r="D247" i="27"/>
  <c r="B248" i="27"/>
  <c r="C248" i="27"/>
  <c r="D248" i="27"/>
  <c r="F248" i="27"/>
  <c r="G248" i="27"/>
  <c r="H248" i="27"/>
  <c r="B249" i="27"/>
  <c r="C249" i="27"/>
  <c r="D249" i="27"/>
  <c r="B250" i="27"/>
  <c r="C250" i="27"/>
  <c r="D250" i="27"/>
  <c r="B252" i="27"/>
  <c r="C252" i="27"/>
  <c r="D252" i="27"/>
  <c r="B253" i="27"/>
  <c r="C253" i="27"/>
  <c r="D253" i="27"/>
  <c r="B254" i="27"/>
  <c r="C254" i="27"/>
  <c r="D254" i="27"/>
  <c r="B255" i="27"/>
  <c r="C255" i="27"/>
  <c r="D255" i="27"/>
  <c r="B256" i="27"/>
  <c r="C256" i="27"/>
  <c r="D256" i="27"/>
  <c r="B257" i="27"/>
  <c r="C257" i="27"/>
  <c r="D257" i="27"/>
  <c r="B258" i="27"/>
  <c r="C258" i="27"/>
  <c r="D258" i="27"/>
  <c r="B260" i="27"/>
  <c r="B259" i="27" s="1"/>
  <c r="C260" i="27"/>
  <c r="C259" i="27" s="1"/>
  <c r="D260" i="27"/>
  <c r="D259" i="27" s="1"/>
  <c r="B261" i="27"/>
  <c r="C261" i="27"/>
  <c r="D261" i="27"/>
  <c r="B263" i="27"/>
  <c r="C263" i="27"/>
  <c r="D263" i="27"/>
  <c r="B264" i="27"/>
  <c r="C264" i="27"/>
  <c r="D264" i="27"/>
  <c r="B265" i="27"/>
  <c r="C265" i="27"/>
  <c r="D265" i="27"/>
  <c r="B267" i="27"/>
  <c r="C267" i="27"/>
  <c r="D267" i="27"/>
  <c r="B268" i="27"/>
  <c r="C268" i="27"/>
  <c r="D268" i="27"/>
  <c r="B269" i="27"/>
  <c r="C269" i="27"/>
  <c r="D269" i="27"/>
  <c r="B270" i="27"/>
  <c r="C270" i="27"/>
  <c r="D270" i="27"/>
  <c r="B271" i="27"/>
  <c r="C271" i="27"/>
  <c r="D271" i="27"/>
  <c r="B272" i="27"/>
  <c r="C272" i="27"/>
  <c r="D272" i="27"/>
  <c r="B274" i="27"/>
  <c r="C274" i="27"/>
  <c r="D274" i="27"/>
  <c r="B275" i="27"/>
  <c r="C275" i="27"/>
  <c r="D275" i="27"/>
  <c r="B276" i="27"/>
  <c r="C276" i="27"/>
  <c r="D276" i="27"/>
  <c r="B277" i="27"/>
  <c r="C277" i="27"/>
  <c r="D277" i="27"/>
  <c r="B279" i="27"/>
  <c r="C279" i="27"/>
  <c r="D279" i="27"/>
  <c r="B280" i="27"/>
  <c r="C280" i="27"/>
  <c r="D280" i="2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I17" i="17"/>
  <c r="AJ17" i="17"/>
  <c r="AK17" i="17"/>
  <c r="AL17" i="17"/>
  <c r="AM17" i="17"/>
  <c r="AN17" i="17"/>
  <c r="AO17" i="17"/>
  <c r="AP17" i="17"/>
  <c r="AQ17" i="17"/>
  <c r="AR17" i="17"/>
  <c r="AS17" i="17"/>
  <c r="AT17" i="17"/>
  <c r="AE18" i="17"/>
  <c r="AF18" i="17"/>
  <c r="AG18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AT18" i="17" s="1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G22" i="17"/>
  <c r="I22" i="17"/>
  <c r="K22" i="17"/>
  <c r="M22" i="17"/>
  <c r="O22" i="17"/>
  <c r="Q22" i="17"/>
  <c r="S22" i="17"/>
  <c r="U22" i="17"/>
  <c r="W22" i="17"/>
  <c r="Y22" i="17"/>
  <c r="AA22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I23" i="17"/>
  <c r="AJ23" i="17"/>
  <c r="AK23" i="17"/>
  <c r="AL23" i="17"/>
  <c r="AM23" i="17"/>
  <c r="AN23" i="17"/>
  <c r="AO23" i="17"/>
  <c r="AP23" i="17"/>
  <c r="AQ23" i="17"/>
  <c r="AR23" i="17"/>
  <c r="AS23" i="17"/>
  <c r="AT23" i="17"/>
  <c r="AE24" i="17"/>
  <c r="AF24" i="17"/>
  <c r="AG24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I25" i="17"/>
  <c r="AJ25" i="17"/>
  <c r="AK25" i="17"/>
  <c r="AL25" i="17"/>
  <c r="AM25" i="17"/>
  <c r="AN25" i="17"/>
  <c r="AO25" i="17"/>
  <c r="AP25" i="17"/>
  <c r="AQ25" i="17"/>
  <c r="AR25" i="17"/>
  <c r="AS25" i="17"/>
  <c r="AT25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I27" i="17"/>
  <c r="AJ27" i="17"/>
  <c r="AK27" i="17"/>
  <c r="AL27" i="17"/>
  <c r="AM27" i="17"/>
  <c r="AN27" i="17"/>
  <c r="AO27" i="17"/>
  <c r="AP27" i="17"/>
  <c r="AQ27" i="17"/>
  <c r="AR27" i="17"/>
  <c r="AS27" i="17"/>
  <c r="AT27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I28" i="17"/>
  <c r="AH28" i="17" s="1"/>
  <c r="AJ28" i="17"/>
  <c r="AK28" i="17"/>
  <c r="AL28" i="17"/>
  <c r="AM28" i="17"/>
  <c r="AN28" i="17"/>
  <c r="AO28" i="17"/>
  <c r="AP28" i="17"/>
  <c r="AQ28" i="17"/>
  <c r="AR28" i="17"/>
  <c r="AS28" i="17"/>
  <c r="AT28" i="17"/>
  <c r="AI29" i="17"/>
  <c r="AJ29" i="17"/>
  <c r="AK29" i="17"/>
  <c r="AL29" i="17"/>
  <c r="AM29" i="17"/>
  <c r="AN29" i="17"/>
  <c r="AO29" i="17"/>
  <c r="AP29" i="17"/>
  <c r="AQ29" i="17"/>
  <c r="AR29" i="17"/>
  <c r="AS29" i="17"/>
  <c r="AT29" i="17"/>
  <c r="AI30" i="17"/>
  <c r="AJ30" i="17"/>
  <c r="AK30" i="17"/>
  <c r="AL30" i="17"/>
  <c r="AM30" i="17"/>
  <c r="AN30" i="17"/>
  <c r="AO30" i="17"/>
  <c r="AP30" i="17"/>
  <c r="AQ30" i="17"/>
  <c r="AR30" i="17"/>
  <c r="AS30" i="17"/>
  <c r="AT30" i="17"/>
  <c r="AE31" i="17"/>
  <c r="AF31" i="17"/>
  <c r="AG31" i="17"/>
  <c r="AI32" i="17"/>
  <c r="AJ32" i="17"/>
  <c r="AK32" i="17"/>
  <c r="AL32" i="17"/>
  <c r="AM32" i="17"/>
  <c r="AN32" i="17"/>
  <c r="AO32" i="17"/>
  <c r="AP32" i="17"/>
  <c r="AQ32" i="17"/>
  <c r="AR32" i="17"/>
  <c r="AR31" i="17" s="1"/>
  <c r="AS32" i="17"/>
  <c r="AT32" i="17"/>
  <c r="AT31" i="17" s="1"/>
  <c r="AI33" i="17"/>
  <c r="AJ33" i="17"/>
  <c r="AK33" i="17"/>
  <c r="AL33" i="17"/>
  <c r="AM33" i="17"/>
  <c r="AN33" i="17"/>
  <c r="AO33" i="17"/>
  <c r="AP33" i="17"/>
  <c r="AQ33" i="17"/>
  <c r="AR33" i="17"/>
  <c r="AS33" i="17"/>
  <c r="AT33" i="17"/>
  <c r="AI34" i="17"/>
  <c r="AJ34" i="17"/>
  <c r="AK34" i="17"/>
  <c r="AL34" i="17"/>
  <c r="AM34" i="17"/>
  <c r="AN34" i="17"/>
  <c r="AO34" i="17"/>
  <c r="AP34" i="17"/>
  <c r="AQ34" i="17"/>
  <c r="AR34" i="17"/>
  <c r="AS34" i="17"/>
  <c r="AT34" i="17"/>
  <c r="AI35" i="17"/>
  <c r="AJ35" i="17"/>
  <c r="AK35" i="17"/>
  <c r="AL35" i="17"/>
  <c r="AM35" i="17"/>
  <c r="AN35" i="17"/>
  <c r="AO35" i="17"/>
  <c r="AP35" i="17"/>
  <c r="AQ35" i="17"/>
  <c r="AR35" i="17"/>
  <c r="AS35" i="17"/>
  <c r="AT35" i="17"/>
  <c r="AI36" i="17"/>
  <c r="AJ36" i="17"/>
  <c r="AK36" i="17"/>
  <c r="AL36" i="17"/>
  <c r="AM36" i="17"/>
  <c r="AN36" i="17"/>
  <c r="AO36" i="17"/>
  <c r="AP36" i="17"/>
  <c r="AQ36" i="17"/>
  <c r="AR36" i="17"/>
  <c r="AS36" i="17"/>
  <c r="AT36" i="17"/>
  <c r="AI37" i="17"/>
  <c r="AJ37" i="17"/>
  <c r="AK37" i="17"/>
  <c r="AL37" i="17"/>
  <c r="AM37" i="17"/>
  <c r="AN37" i="17"/>
  <c r="AO37" i="17"/>
  <c r="AP37" i="17"/>
  <c r="AQ37" i="17"/>
  <c r="AR37" i="17"/>
  <c r="AS37" i="17"/>
  <c r="AT37" i="17"/>
  <c r="AI38" i="17"/>
  <c r="AJ38" i="17"/>
  <c r="AK38" i="17"/>
  <c r="AL38" i="17"/>
  <c r="AM38" i="17"/>
  <c r="AN38" i="17"/>
  <c r="AO38" i="17"/>
  <c r="AP38" i="17"/>
  <c r="AQ38" i="17"/>
  <c r="AR38" i="17"/>
  <c r="AS38" i="17"/>
  <c r="AT38" i="17"/>
  <c r="AI39" i="17"/>
  <c r="AJ39" i="17"/>
  <c r="AK39" i="17"/>
  <c r="AL39" i="17"/>
  <c r="AM39" i="17"/>
  <c r="AN39" i="17"/>
  <c r="AO39" i="17"/>
  <c r="AP39" i="17"/>
  <c r="AQ39" i="17"/>
  <c r="AR39" i="17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AI41" i="17"/>
  <c r="AJ41" i="17"/>
  <c r="AK41" i="17"/>
  <c r="AL41" i="17"/>
  <c r="AM41" i="17"/>
  <c r="AN41" i="17"/>
  <c r="AO41" i="17"/>
  <c r="AP41" i="17"/>
  <c r="AQ41" i="17"/>
  <c r="AR41" i="17"/>
  <c r="AI42" i="17"/>
  <c r="AJ42" i="17"/>
  <c r="AK42" i="17"/>
  <c r="AL42" i="17"/>
  <c r="AM42" i="17"/>
  <c r="AN42" i="17"/>
  <c r="AO42" i="17"/>
  <c r="AP42" i="17"/>
  <c r="AQ42" i="17"/>
  <c r="AR42" i="17"/>
  <c r="AS42" i="17"/>
  <c r="AT42" i="17"/>
  <c r="AI43" i="17"/>
  <c r="AJ43" i="17"/>
  <c r="AK43" i="17"/>
  <c r="AL43" i="17"/>
  <c r="AM43" i="17"/>
  <c r="AN43" i="17"/>
  <c r="AO43" i="17"/>
  <c r="AP43" i="17"/>
  <c r="AQ43" i="17"/>
  <c r="AR43" i="17"/>
  <c r="AS43" i="17"/>
  <c r="AT43" i="17"/>
  <c r="AI44" i="17"/>
  <c r="AJ44" i="17"/>
  <c r="AK44" i="17"/>
  <c r="AL44" i="17"/>
  <c r="AM44" i="17"/>
  <c r="AN44" i="17"/>
  <c r="AO44" i="17"/>
  <c r="AP44" i="17"/>
  <c r="AQ44" i="17"/>
  <c r="AR44" i="17"/>
  <c r="AS44" i="17"/>
  <c r="AT44" i="17"/>
  <c r="AI45" i="17"/>
  <c r="AJ45" i="17"/>
  <c r="AK45" i="17"/>
  <c r="AL45" i="17"/>
  <c r="AM45" i="17"/>
  <c r="AN45" i="17"/>
  <c r="AO45" i="17"/>
  <c r="AP45" i="17"/>
  <c r="AQ45" i="17"/>
  <c r="AR45" i="17"/>
  <c r="AI46" i="17"/>
  <c r="AJ46" i="17"/>
  <c r="AK46" i="17"/>
  <c r="AL46" i="17"/>
  <c r="AM46" i="17"/>
  <c r="AN46" i="17"/>
  <c r="AO46" i="17"/>
  <c r="AP46" i="17"/>
  <c r="AQ46" i="17"/>
  <c r="AR46" i="17"/>
  <c r="AS46" i="17"/>
  <c r="AT46" i="17"/>
  <c r="AE54" i="17"/>
  <c r="AF54" i="17"/>
  <c r="AG54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I55" i="17"/>
  <c r="AJ55" i="17"/>
  <c r="AK55" i="17"/>
  <c r="AK54" i="17" s="1"/>
  <c r="AL55" i="17"/>
  <c r="AM55" i="17"/>
  <c r="AM54" i="17" s="1"/>
  <c r="AN55" i="17"/>
  <c r="AO55" i="17"/>
  <c r="AO54" i="17" s="1"/>
  <c r="AP55" i="17"/>
  <c r="AQ55" i="17"/>
  <c r="AR55" i="17"/>
  <c r="AS55" i="17"/>
  <c r="AT55" i="17"/>
  <c r="AT54" i="17" s="1"/>
  <c r="AI56" i="17"/>
  <c r="AJ56" i="17"/>
  <c r="AK56" i="17"/>
  <c r="AL56" i="17"/>
  <c r="AM56" i="17"/>
  <c r="AN56" i="17"/>
  <c r="AO56" i="17"/>
  <c r="AP56" i="17"/>
  <c r="AQ56" i="17"/>
  <c r="AR56" i="17"/>
  <c r="AS56" i="17"/>
  <c r="AT56" i="17"/>
  <c r="AI57" i="17"/>
  <c r="AJ57" i="17"/>
  <c r="AK57" i="17"/>
  <c r="AL57" i="17"/>
  <c r="AM57" i="17"/>
  <c r="AN57" i="17"/>
  <c r="AO57" i="17"/>
  <c r="AP57" i="17"/>
  <c r="AQ57" i="17"/>
  <c r="AR57" i="17"/>
  <c r="AS57" i="17"/>
  <c r="AT57" i="17"/>
  <c r="AI60" i="17"/>
  <c r="AJ60" i="17"/>
  <c r="AK60" i="17"/>
  <c r="AL60" i="17"/>
  <c r="AM60" i="17"/>
  <c r="AN60" i="17"/>
  <c r="AO60" i="17"/>
  <c r="AP60" i="17"/>
  <c r="AQ60" i="17"/>
  <c r="AR60" i="17"/>
  <c r="AS60" i="17"/>
  <c r="AT60" i="17"/>
  <c r="AI61" i="17"/>
  <c r="AJ61" i="17"/>
  <c r="AK61" i="17"/>
  <c r="AL61" i="17"/>
  <c r="AM61" i="17"/>
  <c r="AN61" i="17"/>
  <c r="AO61" i="17"/>
  <c r="AP61" i="17"/>
  <c r="AQ61" i="17"/>
  <c r="AR61" i="17"/>
  <c r="AS61" i="17"/>
  <c r="AT61" i="17"/>
  <c r="AE62" i="17"/>
  <c r="AF62" i="17"/>
  <c r="AG62" i="17"/>
  <c r="AI63" i="17"/>
  <c r="AJ63" i="17"/>
  <c r="AK63" i="17"/>
  <c r="AL63" i="17"/>
  <c r="AM63" i="17"/>
  <c r="AN63" i="17"/>
  <c r="AN62" i="17" s="1"/>
  <c r="AO63" i="17"/>
  <c r="AP63" i="17"/>
  <c r="AQ63" i="17"/>
  <c r="AR63" i="17"/>
  <c r="AS63" i="17"/>
  <c r="AT63" i="17"/>
  <c r="AI64" i="17"/>
  <c r="AJ64" i="17"/>
  <c r="AK64" i="17"/>
  <c r="AL64" i="17"/>
  <c r="AM64" i="17"/>
  <c r="AN64" i="17"/>
  <c r="AO64" i="17"/>
  <c r="AP64" i="17"/>
  <c r="AQ64" i="17"/>
  <c r="AR64" i="17"/>
  <c r="AS64" i="17"/>
  <c r="AT64" i="17"/>
  <c r="AI65" i="17"/>
  <c r="AJ65" i="17"/>
  <c r="AK65" i="17"/>
  <c r="AL65" i="17"/>
  <c r="AM65" i="17"/>
  <c r="AN65" i="17"/>
  <c r="AO65" i="17"/>
  <c r="AP65" i="17"/>
  <c r="AQ65" i="17"/>
  <c r="AR65" i="17"/>
  <c r="AS65" i="17"/>
  <c r="AT65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I66" i="17"/>
  <c r="AJ66" i="17"/>
  <c r="AK66" i="17"/>
  <c r="AL66" i="17"/>
  <c r="AM66" i="17"/>
  <c r="AN66" i="17"/>
  <c r="AO66" i="17"/>
  <c r="AP66" i="17"/>
  <c r="AQ66" i="17"/>
  <c r="AR66" i="17"/>
  <c r="AS66" i="17"/>
  <c r="AT66" i="17"/>
  <c r="AE67" i="17"/>
  <c r="AF67" i="17"/>
  <c r="AG67" i="17"/>
  <c r="AI68" i="17"/>
  <c r="AJ68" i="17"/>
  <c r="AK68" i="17"/>
  <c r="AL68" i="17"/>
  <c r="AM68" i="17"/>
  <c r="AN68" i="17"/>
  <c r="AO68" i="17"/>
  <c r="AP68" i="17"/>
  <c r="AQ68" i="17"/>
  <c r="AR68" i="17"/>
  <c r="AS68" i="17"/>
  <c r="AT68" i="17"/>
  <c r="AI69" i="17"/>
  <c r="AJ69" i="17"/>
  <c r="AK69" i="17"/>
  <c r="AL69" i="17"/>
  <c r="AM69" i="17"/>
  <c r="AN69" i="17"/>
  <c r="AO69" i="17"/>
  <c r="AP69" i="17"/>
  <c r="AQ69" i="17"/>
  <c r="AR69" i="17"/>
  <c r="AS69" i="17"/>
  <c r="AT69" i="17"/>
  <c r="AI70" i="17"/>
  <c r="AJ70" i="17"/>
  <c r="AK70" i="17"/>
  <c r="AL70" i="17"/>
  <c r="AM70" i="17"/>
  <c r="AN70" i="17"/>
  <c r="AO70" i="17"/>
  <c r="AP70" i="17"/>
  <c r="AQ70" i="17"/>
  <c r="AR70" i="17"/>
  <c r="AS70" i="17"/>
  <c r="AT70" i="17"/>
  <c r="AI71" i="17"/>
  <c r="AJ71" i="17"/>
  <c r="AK71" i="17"/>
  <c r="AL71" i="17"/>
  <c r="AM71" i="17"/>
  <c r="AN71" i="17"/>
  <c r="AO71" i="17"/>
  <c r="AP71" i="17"/>
  <c r="AQ71" i="17"/>
  <c r="AR71" i="17"/>
  <c r="AS71" i="17"/>
  <c r="AT71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AB72" i="17"/>
  <c r="AC72" i="17"/>
  <c r="AD72" i="17"/>
  <c r="AI72" i="17"/>
  <c r="AJ72" i="17"/>
  <c r="AK72" i="17"/>
  <c r="AL72" i="17"/>
  <c r="AM72" i="17"/>
  <c r="AN72" i="17"/>
  <c r="AO72" i="17"/>
  <c r="AP72" i="17"/>
  <c r="AQ72" i="17"/>
  <c r="AR72" i="17"/>
  <c r="AS72" i="17"/>
  <c r="AT72" i="17"/>
  <c r="G73" i="17"/>
  <c r="H73" i="17"/>
  <c r="I73" i="17"/>
  <c r="J73" i="17"/>
  <c r="K73" i="17"/>
  <c r="L73" i="17"/>
  <c r="M73" i="17"/>
  <c r="N73" i="17"/>
  <c r="O73" i="17"/>
  <c r="P73" i="17"/>
  <c r="Q73" i="17"/>
  <c r="R73" i="17"/>
  <c r="S73" i="17"/>
  <c r="T73" i="17"/>
  <c r="U73" i="17"/>
  <c r="V73" i="17"/>
  <c r="W73" i="17"/>
  <c r="X73" i="17"/>
  <c r="Y73" i="17"/>
  <c r="Z73" i="17"/>
  <c r="AA73" i="17"/>
  <c r="AB73" i="17"/>
  <c r="AC73" i="17"/>
  <c r="AD73" i="17"/>
  <c r="AI73" i="17"/>
  <c r="AH73" i="17" s="1"/>
  <c r="AJ73" i="17"/>
  <c r="AK73" i="17"/>
  <c r="AL73" i="17"/>
  <c r="AM73" i="17"/>
  <c r="AN73" i="17"/>
  <c r="AO73" i="17"/>
  <c r="AP73" i="17"/>
  <c r="AQ73" i="17"/>
  <c r="AR73" i="17"/>
  <c r="AS73" i="17"/>
  <c r="AT73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Y74" i="17"/>
  <c r="Z74" i="17"/>
  <c r="AA74" i="17"/>
  <c r="AB74" i="17"/>
  <c r="AC74" i="17"/>
  <c r="AD74" i="17"/>
  <c r="AI74" i="17"/>
  <c r="AH74" i="17" s="1"/>
  <c r="AJ74" i="17"/>
  <c r="AK74" i="17"/>
  <c r="AL74" i="17"/>
  <c r="AM74" i="17"/>
  <c r="AN74" i="17"/>
  <c r="AO74" i="17"/>
  <c r="AP74" i="17"/>
  <c r="AQ74" i="17"/>
  <c r="AR74" i="17"/>
  <c r="AS74" i="17"/>
  <c r="AT74" i="17"/>
  <c r="H75" i="17"/>
  <c r="J75" i="17"/>
  <c r="L75" i="17"/>
  <c r="N75" i="17"/>
  <c r="P75" i="17"/>
  <c r="R75" i="17"/>
  <c r="T75" i="17"/>
  <c r="V75" i="17"/>
  <c r="W75" i="17"/>
  <c r="X75" i="17"/>
  <c r="Z75" i="17"/>
  <c r="AB75" i="17"/>
  <c r="AI75" i="17"/>
  <c r="AJ75" i="17"/>
  <c r="AK75" i="17"/>
  <c r="AL75" i="17"/>
  <c r="AM75" i="17"/>
  <c r="AN75" i="17"/>
  <c r="AO75" i="17"/>
  <c r="AP75" i="17"/>
  <c r="AQ75" i="17"/>
  <c r="AR75" i="17"/>
  <c r="AS75" i="17"/>
  <c r="AT75" i="17"/>
  <c r="AI76" i="17"/>
  <c r="AJ76" i="17"/>
  <c r="AK76" i="17"/>
  <c r="AL76" i="17"/>
  <c r="AM76" i="17"/>
  <c r="AN76" i="17"/>
  <c r="AO76" i="17"/>
  <c r="AP76" i="17"/>
  <c r="AQ76" i="17"/>
  <c r="AR76" i="17"/>
  <c r="AS76" i="17"/>
  <c r="AT76" i="17"/>
  <c r="AI77" i="17"/>
  <c r="AJ77" i="17"/>
  <c r="AK77" i="17"/>
  <c r="AL77" i="17"/>
  <c r="AM77" i="17"/>
  <c r="AN77" i="17"/>
  <c r="AO77" i="17"/>
  <c r="AP77" i="17"/>
  <c r="AQ77" i="17"/>
  <c r="AR77" i="17"/>
  <c r="AS77" i="17"/>
  <c r="AT77" i="17"/>
  <c r="AE79" i="17"/>
  <c r="AF79" i="17"/>
  <c r="AG79" i="17"/>
  <c r="AI80" i="17"/>
  <c r="AI79" i="17" s="1"/>
  <c r="AJ80" i="17"/>
  <c r="AJ79" i="17" s="1"/>
  <c r="AK80" i="17"/>
  <c r="AK79" i="17" s="1"/>
  <c r="AL80" i="17"/>
  <c r="AL79" i="17" s="1"/>
  <c r="AM80" i="17"/>
  <c r="AM79" i="17" s="1"/>
  <c r="AN80" i="17"/>
  <c r="AN79" i="17" s="1"/>
  <c r="AO80" i="17"/>
  <c r="AO79" i="17" s="1"/>
  <c r="AP80" i="17"/>
  <c r="AP79" i="17" s="1"/>
  <c r="AQ80" i="17"/>
  <c r="AQ79" i="17" s="1"/>
  <c r="AR80" i="17"/>
  <c r="AR79" i="17" s="1"/>
  <c r="AS80" i="17"/>
  <c r="AT80" i="17"/>
  <c r="AT79" i="17" s="1"/>
  <c r="AE82" i="17"/>
  <c r="AF82" i="17"/>
  <c r="AG82" i="17"/>
  <c r="AI83" i="17"/>
  <c r="AI82" i="17" s="1"/>
  <c r="AJ83" i="17"/>
  <c r="AJ82" i="17" s="1"/>
  <c r="AK83" i="17"/>
  <c r="AK82" i="17" s="1"/>
  <c r="AL83" i="17"/>
  <c r="AL82" i="17" s="1"/>
  <c r="AM83" i="17"/>
  <c r="AM82" i="17" s="1"/>
  <c r="AN83" i="17"/>
  <c r="AN82" i="17" s="1"/>
  <c r="AO83" i="17"/>
  <c r="AO82" i="17" s="1"/>
  <c r="AP83" i="17"/>
  <c r="AQ83" i="17"/>
  <c r="AQ82" i="17" s="1"/>
  <c r="AR83" i="17"/>
  <c r="AR82" i="17" s="1"/>
  <c r="AS83" i="17"/>
  <c r="AS82" i="17" s="1"/>
  <c r="AT83" i="17"/>
  <c r="AT82" i="17" s="1"/>
  <c r="AE85" i="17"/>
  <c r="AF85" i="17"/>
  <c r="AG85" i="17"/>
  <c r="AI86" i="17"/>
  <c r="AJ86" i="17"/>
  <c r="AK86" i="17"/>
  <c r="AL86" i="17"/>
  <c r="AM86" i="17"/>
  <c r="AN86" i="17"/>
  <c r="AO86" i="17"/>
  <c r="AP86" i="17"/>
  <c r="AQ86" i="17"/>
  <c r="AR86" i="17"/>
  <c r="AS86" i="17"/>
  <c r="AT86" i="17"/>
  <c r="AI87" i="17"/>
  <c r="AJ87" i="17"/>
  <c r="AK87" i="17"/>
  <c r="AL87" i="17"/>
  <c r="AM87" i="17"/>
  <c r="AN87" i="17"/>
  <c r="AO87" i="17"/>
  <c r="AP87" i="17"/>
  <c r="AQ87" i="17"/>
  <c r="AR87" i="17"/>
  <c r="AS87" i="17"/>
  <c r="AT87" i="17"/>
  <c r="AI88" i="17"/>
  <c r="AJ88" i="17"/>
  <c r="AK88" i="17"/>
  <c r="AL88" i="17"/>
  <c r="AM88" i="17"/>
  <c r="AN88" i="17"/>
  <c r="AO88" i="17"/>
  <c r="AP88" i="17"/>
  <c r="AQ88" i="17"/>
  <c r="AR88" i="17"/>
  <c r="AS88" i="17"/>
  <c r="AT88" i="17"/>
  <c r="AI89" i="17"/>
  <c r="AJ89" i="17"/>
  <c r="AK89" i="17"/>
  <c r="AL89" i="17"/>
  <c r="AM89" i="17"/>
  <c r="AN89" i="17"/>
  <c r="AO89" i="17"/>
  <c r="AP89" i="17"/>
  <c r="AQ89" i="17"/>
  <c r="AR89" i="17"/>
  <c r="AS89" i="17"/>
  <c r="AT89" i="17"/>
  <c r="AI90" i="17"/>
  <c r="AJ90" i="17"/>
  <c r="AK90" i="17"/>
  <c r="AL90" i="17"/>
  <c r="AM90" i="17"/>
  <c r="AN90" i="17"/>
  <c r="AO90" i="17"/>
  <c r="AP90" i="17"/>
  <c r="AQ90" i="17"/>
  <c r="AR90" i="17"/>
  <c r="AS90" i="17"/>
  <c r="AT90" i="17"/>
  <c r="AE92" i="17"/>
  <c r="AF92" i="17"/>
  <c r="AG92" i="17"/>
  <c r="AI93" i="17"/>
  <c r="AJ93" i="17"/>
  <c r="AK93" i="17"/>
  <c r="AL93" i="17"/>
  <c r="AM93" i="17"/>
  <c r="AN93" i="17"/>
  <c r="AO93" i="17"/>
  <c r="AP93" i="17"/>
  <c r="AQ93" i="17"/>
  <c r="AR93" i="17"/>
  <c r="AR92" i="17" s="1"/>
  <c r="AS93" i="17"/>
  <c r="AT93" i="17"/>
  <c r="G94" i="17"/>
  <c r="H94" i="17"/>
  <c r="I94" i="17"/>
  <c r="J94" i="17"/>
  <c r="K94" i="17"/>
  <c r="L94" i="17"/>
  <c r="M94" i="17"/>
  <c r="N94" i="17"/>
  <c r="O94" i="17"/>
  <c r="P94" i="17"/>
  <c r="Q94" i="17"/>
  <c r="R94" i="17"/>
  <c r="S94" i="17"/>
  <c r="T94" i="17"/>
  <c r="U94" i="17"/>
  <c r="V94" i="17"/>
  <c r="W94" i="17"/>
  <c r="X94" i="17"/>
  <c r="Y94" i="17"/>
  <c r="Z94" i="17"/>
  <c r="AA94" i="17"/>
  <c r="AB94" i="17"/>
  <c r="AC94" i="17"/>
  <c r="AD94" i="17"/>
  <c r="AI94" i="17"/>
  <c r="AJ94" i="17"/>
  <c r="AK94" i="17"/>
  <c r="AL94" i="17"/>
  <c r="AM94" i="17"/>
  <c r="AN94" i="17"/>
  <c r="AO94" i="17"/>
  <c r="AP94" i="17"/>
  <c r="AQ94" i="17"/>
  <c r="AR94" i="17"/>
  <c r="AS94" i="17"/>
  <c r="AT94" i="17"/>
  <c r="G95" i="17"/>
  <c r="H95" i="17"/>
  <c r="I95" i="17"/>
  <c r="J95" i="17"/>
  <c r="K95" i="17"/>
  <c r="L95" i="17"/>
  <c r="M95" i="17"/>
  <c r="N95" i="17"/>
  <c r="O95" i="17"/>
  <c r="P95" i="17"/>
  <c r="Q95" i="17"/>
  <c r="R95" i="17"/>
  <c r="S95" i="17"/>
  <c r="T95" i="17"/>
  <c r="U95" i="17"/>
  <c r="V95" i="17"/>
  <c r="W95" i="17"/>
  <c r="X95" i="17"/>
  <c r="Y95" i="17"/>
  <c r="Z95" i="17"/>
  <c r="AA95" i="17"/>
  <c r="AB95" i="17"/>
  <c r="AC95" i="17"/>
  <c r="AD95" i="17"/>
  <c r="AI95" i="17"/>
  <c r="AJ95" i="17"/>
  <c r="AK95" i="17"/>
  <c r="AL95" i="17"/>
  <c r="AM95" i="17"/>
  <c r="AN95" i="17"/>
  <c r="AO95" i="17"/>
  <c r="AP95" i="17"/>
  <c r="AQ95" i="17"/>
  <c r="AR95" i="17"/>
  <c r="AS95" i="17"/>
  <c r="AT95" i="17"/>
  <c r="AE97" i="17"/>
  <c r="AF97" i="17"/>
  <c r="AG97" i="17"/>
  <c r="G98" i="17"/>
  <c r="H98" i="17"/>
  <c r="H97" i="17" s="1"/>
  <c r="I98" i="17"/>
  <c r="I97" i="17" s="1"/>
  <c r="J98" i="17"/>
  <c r="J97" i="17" s="1"/>
  <c r="K98" i="17"/>
  <c r="K97" i="17" s="1"/>
  <c r="L98" i="17"/>
  <c r="L97" i="17" s="1"/>
  <c r="M98" i="17"/>
  <c r="M97" i="17" s="1"/>
  <c r="N98" i="17"/>
  <c r="N97" i="17" s="1"/>
  <c r="O98" i="17"/>
  <c r="O97" i="17" s="1"/>
  <c r="P98" i="17"/>
  <c r="P97" i="17" s="1"/>
  <c r="Q98" i="17"/>
  <c r="Q97" i="17" s="1"/>
  <c r="R98" i="17"/>
  <c r="R97" i="17" s="1"/>
  <c r="S98" i="17"/>
  <c r="S97" i="17" s="1"/>
  <c r="T98" i="17"/>
  <c r="T97" i="17" s="1"/>
  <c r="U98" i="17"/>
  <c r="U97" i="17" s="1"/>
  <c r="V98" i="17"/>
  <c r="V97" i="17" s="1"/>
  <c r="W98" i="17"/>
  <c r="W97" i="17" s="1"/>
  <c r="X98" i="17"/>
  <c r="X97" i="17" s="1"/>
  <c r="Y98" i="17"/>
  <c r="Y97" i="17" s="1"/>
  <c r="Z98" i="17"/>
  <c r="Z97" i="17" s="1"/>
  <c r="AA98" i="17"/>
  <c r="AA97" i="17" s="1"/>
  <c r="AB98" i="17"/>
  <c r="AB97" i="17" s="1"/>
  <c r="AC98" i="17"/>
  <c r="AC97" i="17" s="1"/>
  <c r="AD98" i="17"/>
  <c r="AD97" i="17" s="1"/>
  <c r="AI98" i="17"/>
  <c r="AI97" i="17" s="1"/>
  <c r="AJ98" i="17"/>
  <c r="AJ97" i="17" s="1"/>
  <c r="AK98" i="17"/>
  <c r="AK97" i="17" s="1"/>
  <c r="AL98" i="17"/>
  <c r="AL97" i="17" s="1"/>
  <c r="AM98" i="17"/>
  <c r="AM97" i="17" s="1"/>
  <c r="AN98" i="17"/>
  <c r="AN97" i="17" s="1"/>
  <c r="AO98" i="17"/>
  <c r="AO97" i="17" s="1"/>
  <c r="AP98" i="17"/>
  <c r="AP97" i="17" s="1"/>
  <c r="AQ98" i="17"/>
  <c r="AQ97" i="17" s="1"/>
  <c r="AR98" i="17"/>
  <c r="AR97" i="17" s="1"/>
  <c r="AS98" i="17"/>
  <c r="AS97" i="17" s="1"/>
  <c r="AT98" i="17"/>
  <c r="AI101" i="17"/>
  <c r="AJ101" i="17"/>
  <c r="AK101" i="17"/>
  <c r="AL101" i="17"/>
  <c r="AM101" i="17"/>
  <c r="AN101" i="17"/>
  <c r="AO101" i="17"/>
  <c r="AP101" i="17"/>
  <c r="AQ101" i="17"/>
  <c r="AR101" i="17"/>
  <c r="AS101" i="17"/>
  <c r="AT101" i="17"/>
  <c r="AI102" i="17"/>
  <c r="AJ102" i="17"/>
  <c r="AK102" i="17"/>
  <c r="AL102" i="17"/>
  <c r="AM102" i="17"/>
  <c r="AN102" i="17"/>
  <c r="AO102" i="17"/>
  <c r="AP102" i="17"/>
  <c r="AQ102" i="17"/>
  <c r="AR102" i="17"/>
  <c r="AS102" i="17"/>
  <c r="AT102" i="17"/>
  <c r="G103" i="17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AB103" i="17"/>
  <c r="AC103" i="17"/>
  <c r="AD103" i="17"/>
  <c r="AI103" i="17"/>
  <c r="AJ103" i="17"/>
  <c r="AK103" i="17"/>
  <c r="AL103" i="17"/>
  <c r="AM103" i="17"/>
  <c r="AN103" i="17"/>
  <c r="AO103" i="17"/>
  <c r="AP103" i="17"/>
  <c r="AQ103" i="17"/>
  <c r="AR103" i="17"/>
  <c r="AS103" i="17"/>
  <c r="AT103" i="17"/>
  <c r="AE104" i="17"/>
  <c r="AF104" i="17"/>
  <c r="AG104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Y105" i="17"/>
  <c r="Z105" i="17"/>
  <c r="AA105" i="17"/>
  <c r="AB105" i="17"/>
  <c r="AC105" i="17"/>
  <c r="AD105" i="17"/>
  <c r="AI105" i="17"/>
  <c r="AJ105" i="17"/>
  <c r="AK105" i="17"/>
  <c r="AL105" i="17"/>
  <c r="AM105" i="17"/>
  <c r="AN105" i="17"/>
  <c r="AO105" i="17"/>
  <c r="AP105" i="17"/>
  <c r="AQ105" i="17"/>
  <c r="AR105" i="17"/>
  <c r="AS105" i="17"/>
  <c r="AT105" i="17"/>
  <c r="G106" i="17"/>
  <c r="H106" i="17"/>
  <c r="I106" i="17"/>
  <c r="J106" i="17"/>
  <c r="K106" i="17"/>
  <c r="L106" i="17"/>
  <c r="M106" i="17"/>
  <c r="N106" i="17"/>
  <c r="O106" i="17"/>
  <c r="P106" i="17"/>
  <c r="Q106" i="17"/>
  <c r="R106" i="17"/>
  <c r="S106" i="17"/>
  <c r="T106" i="17"/>
  <c r="U106" i="17"/>
  <c r="V106" i="17"/>
  <c r="W106" i="17"/>
  <c r="X106" i="17"/>
  <c r="Y106" i="17"/>
  <c r="Z106" i="17"/>
  <c r="AA106" i="17"/>
  <c r="AB106" i="17"/>
  <c r="AC106" i="17"/>
  <c r="AD106" i="17"/>
  <c r="AI106" i="17"/>
  <c r="AJ106" i="17"/>
  <c r="AK106" i="17"/>
  <c r="AL106" i="17"/>
  <c r="AM106" i="17"/>
  <c r="AN106" i="17"/>
  <c r="AO106" i="17"/>
  <c r="AP106" i="17"/>
  <c r="AQ106" i="17"/>
  <c r="AR106" i="17"/>
  <c r="AS106" i="17"/>
  <c r="AT106" i="17"/>
  <c r="G107" i="17"/>
  <c r="H107" i="17"/>
  <c r="I107" i="17"/>
  <c r="J107" i="17"/>
  <c r="K107" i="17"/>
  <c r="L107" i="17"/>
  <c r="M107" i="17"/>
  <c r="N107" i="17"/>
  <c r="O107" i="17"/>
  <c r="P107" i="17"/>
  <c r="Q107" i="17"/>
  <c r="R107" i="17"/>
  <c r="S107" i="17"/>
  <c r="T107" i="17"/>
  <c r="U107" i="17"/>
  <c r="V107" i="17"/>
  <c r="W107" i="17"/>
  <c r="X107" i="17"/>
  <c r="Y107" i="17"/>
  <c r="Z107" i="17"/>
  <c r="AA107" i="17"/>
  <c r="AB107" i="17"/>
  <c r="AC107" i="17"/>
  <c r="AD107" i="17"/>
  <c r="AI107" i="17"/>
  <c r="AJ107" i="17"/>
  <c r="AK107" i="17"/>
  <c r="AL107" i="17"/>
  <c r="AM107" i="17"/>
  <c r="AN107" i="17"/>
  <c r="AO107" i="17"/>
  <c r="AP107" i="17"/>
  <c r="AQ107" i="17"/>
  <c r="AR107" i="17"/>
  <c r="AS107" i="17"/>
  <c r="AT107" i="17"/>
  <c r="G108" i="17"/>
  <c r="H108" i="17"/>
  <c r="I108" i="17"/>
  <c r="K108" i="17"/>
  <c r="M108" i="17"/>
  <c r="O108" i="17"/>
  <c r="Q108" i="17"/>
  <c r="S108" i="17"/>
  <c r="U108" i="17"/>
  <c r="W108" i="17"/>
  <c r="AI108" i="17"/>
  <c r="AJ108" i="17"/>
  <c r="AK108" i="17"/>
  <c r="AL108" i="17"/>
  <c r="AM108" i="17"/>
  <c r="AN108" i="17"/>
  <c r="AO108" i="17"/>
  <c r="AP108" i="17"/>
  <c r="AQ108" i="17"/>
  <c r="AR108" i="17"/>
  <c r="AS108" i="17"/>
  <c r="AT108" i="17"/>
  <c r="AE109" i="17"/>
  <c r="AF109" i="17"/>
  <c r="AG109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AB110" i="17"/>
  <c r="AC110" i="17"/>
  <c r="AD110" i="17"/>
  <c r="AI110" i="17"/>
  <c r="AJ110" i="17"/>
  <c r="AK110" i="17"/>
  <c r="AL110" i="17"/>
  <c r="AM110" i="17"/>
  <c r="AN110" i="17"/>
  <c r="AO110" i="17"/>
  <c r="AP110" i="17"/>
  <c r="AQ110" i="17"/>
  <c r="AR110" i="17"/>
  <c r="AR109" i="17" s="1"/>
  <c r="AS110" i="17"/>
  <c r="AT110" i="17"/>
  <c r="G111" i="17"/>
  <c r="H111" i="17"/>
  <c r="I111" i="17"/>
  <c r="J111" i="17"/>
  <c r="K111" i="17"/>
  <c r="L111" i="17"/>
  <c r="M111" i="17"/>
  <c r="N111" i="17"/>
  <c r="O111" i="17"/>
  <c r="P111" i="17"/>
  <c r="Q111" i="17"/>
  <c r="R111" i="17"/>
  <c r="S111" i="17"/>
  <c r="T111" i="17"/>
  <c r="U111" i="17"/>
  <c r="V111" i="17"/>
  <c r="W111" i="17"/>
  <c r="X111" i="17"/>
  <c r="Y111" i="17"/>
  <c r="Z111" i="17"/>
  <c r="AA111" i="17"/>
  <c r="AB111" i="17"/>
  <c r="AC111" i="17"/>
  <c r="AD111" i="17"/>
  <c r="AI111" i="17"/>
  <c r="AJ111" i="17"/>
  <c r="AK111" i="17"/>
  <c r="AL111" i="17"/>
  <c r="AM111" i="17"/>
  <c r="AN111" i="17"/>
  <c r="AO111" i="17"/>
  <c r="AP111" i="17"/>
  <c r="AQ111" i="17"/>
  <c r="AR111" i="17"/>
  <c r="AS111" i="17"/>
  <c r="AT111" i="17"/>
  <c r="G112" i="17"/>
  <c r="H112" i="17"/>
  <c r="I112" i="17"/>
  <c r="J112" i="17"/>
  <c r="K112" i="17"/>
  <c r="L112" i="17"/>
  <c r="M112" i="17"/>
  <c r="N112" i="17"/>
  <c r="O112" i="17"/>
  <c r="P112" i="17"/>
  <c r="Q112" i="17"/>
  <c r="R112" i="17"/>
  <c r="S112" i="17"/>
  <c r="T112" i="17"/>
  <c r="U112" i="17"/>
  <c r="V112" i="17"/>
  <c r="W112" i="17"/>
  <c r="X112" i="17"/>
  <c r="Y112" i="17"/>
  <c r="Z112" i="17"/>
  <c r="AA112" i="17"/>
  <c r="AB112" i="17"/>
  <c r="AC112" i="17"/>
  <c r="AD112" i="17"/>
  <c r="AI112" i="17"/>
  <c r="AJ112" i="17"/>
  <c r="AK112" i="17"/>
  <c r="AL112" i="17"/>
  <c r="AM112" i="17"/>
  <c r="AN112" i="17"/>
  <c r="AO112" i="17"/>
  <c r="AP112" i="17"/>
  <c r="AQ112" i="17"/>
  <c r="AR112" i="17"/>
  <c r="AS112" i="17"/>
  <c r="AT112" i="17"/>
  <c r="AI113" i="17"/>
  <c r="AJ113" i="17"/>
  <c r="AK113" i="17"/>
  <c r="AL113" i="17"/>
  <c r="AM113" i="17"/>
  <c r="AN113" i="17"/>
  <c r="AO113" i="17"/>
  <c r="AP113" i="17"/>
  <c r="AQ113" i="17"/>
  <c r="AR113" i="17"/>
  <c r="AS113" i="17"/>
  <c r="AT113" i="17"/>
  <c r="AI114" i="17"/>
  <c r="AJ114" i="17"/>
  <c r="AK114" i="17"/>
  <c r="AL114" i="17"/>
  <c r="AM114" i="17"/>
  <c r="AN114" i="17"/>
  <c r="AO114" i="17"/>
  <c r="AP114" i="17"/>
  <c r="AQ114" i="17"/>
  <c r="AR114" i="17"/>
  <c r="AS114" i="17"/>
  <c r="AT114" i="17"/>
  <c r="G115" i="17"/>
  <c r="H115" i="17"/>
  <c r="I115" i="17"/>
  <c r="J115" i="17"/>
  <c r="K115" i="17"/>
  <c r="L115" i="17"/>
  <c r="M115" i="17"/>
  <c r="N115" i="17"/>
  <c r="O115" i="17"/>
  <c r="P115" i="17"/>
  <c r="Q115" i="17"/>
  <c r="R115" i="17"/>
  <c r="S115" i="17"/>
  <c r="T115" i="17"/>
  <c r="U115" i="17"/>
  <c r="V115" i="17"/>
  <c r="W115" i="17"/>
  <c r="X115" i="17"/>
  <c r="Y115" i="17"/>
  <c r="Z115" i="17"/>
  <c r="AA115" i="17"/>
  <c r="AB115" i="17"/>
  <c r="AC115" i="17"/>
  <c r="AD115" i="17"/>
  <c r="AI115" i="17"/>
  <c r="AJ115" i="17"/>
  <c r="AK115" i="17"/>
  <c r="AL115" i="17"/>
  <c r="AM115" i="17"/>
  <c r="AN115" i="17"/>
  <c r="AO115" i="17"/>
  <c r="AP115" i="17"/>
  <c r="AQ115" i="17"/>
  <c r="AR115" i="17"/>
  <c r="AS115" i="17"/>
  <c r="AT115" i="17"/>
  <c r="G116" i="17"/>
  <c r="H116" i="17"/>
  <c r="I116" i="17"/>
  <c r="J116" i="17"/>
  <c r="K116" i="17"/>
  <c r="L116" i="17"/>
  <c r="M116" i="17"/>
  <c r="N116" i="17"/>
  <c r="O116" i="17"/>
  <c r="P116" i="17"/>
  <c r="Q116" i="17"/>
  <c r="R116" i="17"/>
  <c r="S116" i="17"/>
  <c r="T116" i="17"/>
  <c r="U116" i="17"/>
  <c r="V116" i="17"/>
  <c r="W116" i="17"/>
  <c r="X116" i="17"/>
  <c r="Y116" i="17"/>
  <c r="Z116" i="17"/>
  <c r="AA116" i="17"/>
  <c r="AB116" i="17"/>
  <c r="AC116" i="17"/>
  <c r="AD116" i="17"/>
  <c r="AI116" i="17"/>
  <c r="AJ116" i="17"/>
  <c r="AK116" i="17"/>
  <c r="AL116" i="17"/>
  <c r="AM116" i="17"/>
  <c r="AN116" i="17"/>
  <c r="AO116" i="17"/>
  <c r="AP116" i="17"/>
  <c r="AQ116" i="17"/>
  <c r="AR116" i="17"/>
  <c r="AS116" i="17"/>
  <c r="AT116" i="17"/>
  <c r="G117" i="17"/>
  <c r="H117" i="17"/>
  <c r="I117" i="17"/>
  <c r="J117" i="17"/>
  <c r="K117" i="17"/>
  <c r="L117" i="17"/>
  <c r="M117" i="17"/>
  <c r="N117" i="17"/>
  <c r="O117" i="17"/>
  <c r="P117" i="17"/>
  <c r="Q117" i="17"/>
  <c r="R117" i="17"/>
  <c r="S117" i="17"/>
  <c r="T117" i="17"/>
  <c r="U117" i="17"/>
  <c r="V117" i="17"/>
  <c r="W117" i="17"/>
  <c r="X117" i="17"/>
  <c r="Y117" i="17"/>
  <c r="Z117" i="17"/>
  <c r="AA117" i="17"/>
  <c r="AB117" i="17"/>
  <c r="AC117" i="17"/>
  <c r="AD117" i="17"/>
  <c r="AI117" i="17"/>
  <c r="AJ117" i="17"/>
  <c r="AK117" i="17"/>
  <c r="AL117" i="17"/>
  <c r="AM117" i="17"/>
  <c r="AN117" i="17"/>
  <c r="AO117" i="17"/>
  <c r="AP117" i="17"/>
  <c r="AQ117" i="17"/>
  <c r="AR117" i="17"/>
  <c r="AS117" i="17"/>
  <c r="AT117" i="17"/>
  <c r="AE118" i="17"/>
  <c r="AF118" i="17"/>
  <c r="AG118" i="17"/>
  <c r="AI119" i="17"/>
  <c r="AJ119" i="17"/>
  <c r="AJ118" i="17" s="1"/>
  <c r="AK119" i="17"/>
  <c r="AL119" i="17"/>
  <c r="AM119" i="17"/>
  <c r="AN119" i="17"/>
  <c r="AO119" i="17"/>
  <c r="AP119" i="17"/>
  <c r="AQ119" i="17"/>
  <c r="AR119" i="17"/>
  <c r="AS119" i="17"/>
  <c r="AT119" i="17"/>
  <c r="AI120" i="17"/>
  <c r="AJ120" i="17"/>
  <c r="AK120" i="17"/>
  <c r="AL120" i="17"/>
  <c r="AM120" i="17"/>
  <c r="AN120" i="17"/>
  <c r="AO120" i="17"/>
  <c r="AP120" i="17"/>
  <c r="AQ120" i="17"/>
  <c r="AR120" i="17"/>
  <c r="AS120" i="17"/>
  <c r="AT120" i="17"/>
  <c r="AI121" i="17"/>
  <c r="AJ121" i="17"/>
  <c r="AK121" i="17"/>
  <c r="AL121" i="17"/>
  <c r="AM121" i="17"/>
  <c r="AN121" i="17"/>
  <c r="AO121" i="17"/>
  <c r="AP121" i="17"/>
  <c r="AQ121" i="17"/>
  <c r="AR121" i="17"/>
  <c r="AS121" i="17"/>
  <c r="AT121" i="17"/>
  <c r="AI122" i="17"/>
  <c r="AJ122" i="17"/>
  <c r="AK122" i="17"/>
  <c r="AL122" i="17"/>
  <c r="AM122" i="17"/>
  <c r="AN122" i="17"/>
  <c r="AO122" i="17"/>
  <c r="AP122" i="17"/>
  <c r="AQ122" i="17"/>
  <c r="AR122" i="17"/>
  <c r="AS122" i="17"/>
  <c r="AT122" i="17"/>
  <c r="AI123" i="17"/>
  <c r="AJ123" i="17"/>
  <c r="AK123" i="17"/>
  <c r="AL123" i="17"/>
  <c r="AM123" i="17"/>
  <c r="AN123" i="17"/>
  <c r="AO123" i="17"/>
  <c r="AP123" i="17"/>
  <c r="AQ123" i="17"/>
  <c r="AR123" i="17"/>
  <c r="AS123" i="17"/>
  <c r="AT123" i="17"/>
  <c r="AI124" i="17"/>
  <c r="AJ124" i="17"/>
  <c r="AK124" i="17"/>
  <c r="AL124" i="17"/>
  <c r="AM124" i="17"/>
  <c r="AN124" i="17"/>
  <c r="AO124" i="17"/>
  <c r="AP124" i="17"/>
  <c r="AQ124" i="17"/>
  <c r="AR124" i="17"/>
  <c r="AS124" i="17"/>
  <c r="AT124" i="17"/>
  <c r="AI125" i="17"/>
  <c r="AJ125" i="17"/>
  <c r="AK125" i="17"/>
  <c r="AL125" i="17"/>
  <c r="AM125" i="17"/>
  <c r="AN125" i="17"/>
  <c r="AO125" i="17"/>
  <c r="AP125" i="17"/>
  <c r="AQ125" i="17"/>
  <c r="AR125" i="17"/>
  <c r="AS125" i="17"/>
  <c r="AT125" i="17"/>
  <c r="AI126" i="17"/>
  <c r="AJ126" i="17"/>
  <c r="AK126" i="17"/>
  <c r="AL126" i="17"/>
  <c r="AM126" i="17"/>
  <c r="AN126" i="17"/>
  <c r="AO126" i="17"/>
  <c r="AP126" i="17"/>
  <c r="AQ126" i="17"/>
  <c r="AR126" i="17"/>
  <c r="AS126" i="17"/>
  <c r="AT126" i="17"/>
  <c r="AI127" i="17"/>
  <c r="AJ127" i="17"/>
  <c r="AK127" i="17"/>
  <c r="AL127" i="17"/>
  <c r="AM127" i="17"/>
  <c r="AN127" i="17"/>
  <c r="AO127" i="17"/>
  <c r="AP127" i="17"/>
  <c r="AQ127" i="17"/>
  <c r="AR127" i="17"/>
  <c r="AS127" i="17"/>
  <c r="AT127" i="17"/>
  <c r="AI128" i="17"/>
  <c r="AJ128" i="17"/>
  <c r="AK128" i="17"/>
  <c r="AL128" i="17"/>
  <c r="AM128" i="17"/>
  <c r="AN128" i="17"/>
  <c r="AO128" i="17"/>
  <c r="AP128" i="17"/>
  <c r="AQ128" i="17"/>
  <c r="AR128" i="17"/>
  <c r="AS128" i="17"/>
  <c r="AT128" i="17"/>
  <c r="AI129" i="17"/>
  <c r="AJ129" i="17"/>
  <c r="AK129" i="17"/>
  <c r="AL129" i="17"/>
  <c r="AM129" i="17"/>
  <c r="AN129" i="17"/>
  <c r="AO129" i="17"/>
  <c r="AP129" i="17"/>
  <c r="AQ129" i="17"/>
  <c r="AR129" i="17"/>
  <c r="AS129" i="17"/>
  <c r="AT129" i="17"/>
  <c r="AI130" i="17"/>
  <c r="AJ130" i="17"/>
  <c r="AK130" i="17"/>
  <c r="AL130" i="17"/>
  <c r="AM130" i="17"/>
  <c r="AN130" i="17"/>
  <c r="AO130" i="17"/>
  <c r="AP130" i="17"/>
  <c r="AQ130" i="17"/>
  <c r="AR130" i="17"/>
  <c r="AS130" i="17"/>
  <c r="AT130" i="17"/>
  <c r="AI131" i="17"/>
  <c r="AJ131" i="17"/>
  <c r="AK131" i="17"/>
  <c r="AL131" i="17"/>
  <c r="AM131" i="17"/>
  <c r="AN131" i="17"/>
  <c r="AO131" i="17"/>
  <c r="AP131" i="17"/>
  <c r="AQ131" i="17"/>
  <c r="AR131" i="17"/>
  <c r="AS131" i="17"/>
  <c r="AT131" i="17"/>
  <c r="AI132" i="17"/>
  <c r="AJ132" i="17"/>
  <c r="AK132" i="17"/>
  <c r="AL132" i="17"/>
  <c r="AM132" i="17"/>
  <c r="AN132" i="17"/>
  <c r="AO132" i="17"/>
  <c r="AP132" i="17"/>
  <c r="AQ132" i="17"/>
  <c r="AR132" i="17"/>
  <c r="AS132" i="17"/>
  <c r="AT132" i="17"/>
  <c r="AI133" i="17"/>
  <c r="AJ133" i="17"/>
  <c r="AK133" i="17"/>
  <c r="AL133" i="17"/>
  <c r="AM133" i="17"/>
  <c r="AN133" i="17"/>
  <c r="AO133" i="17"/>
  <c r="AP133" i="17"/>
  <c r="AQ133" i="17"/>
  <c r="AR133" i="17"/>
  <c r="AS133" i="17"/>
  <c r="AT133" i="17"/>
  <c r="AI134" i="17"/>
  <c r="AJ134" i="17"/>
  <c r="AK134" i="17"/>
  <c r="AL134" i="17"/>
  <c r="AM134" i="17"/>
  <c r="AN134" i="17"/>
  <c r="AO134" i="17"/>
  <c r="AP134" i="17"/>
  <c r="AQ134" i="17"/>
  <c r="AR134" i="17"/>
  <c r="AS134" i="17"/>
  <c r="AT134" i="17"/>
  <c r="AI138" i="17"/>
  <c r="AJ138" i="17"/>
  <c r="AK138" i="17"/>
  <c r="AL138" i="17"/>
  <c r="AM138" i="17"/>
  <c r="AN138" i="17"/>
  <c r="AO138" i="17"/>
  <c r="AP138" i="17"/>
  <c r="AQ138" i="17"/>
  <c r="AR138" i="17"/>
  <c r="AS138" i="17"/>
  <c r="AT138" i="17"/>
  <c r="AI139" i="17"/>
  <c r="AJ139" i="17"/>
  <c r="AK139" i="17"/>
  <c r="AL139" i="17"/>
  <c r="AM139" i="17"/>
  <c r="AN139" i="17"/>
  <c r="AO139" i="17"/>
  <c r="AP139" i="17"/>
  <c r="AQ139" i="17"/>
  <c r="AR139" i="17"/>
  <c r="AS139" i="17"/>
  <c r="AT139" i="17"/>
  <c r="AI140" i="17"/>
  <c r="AJ140" i="17"/>
  <c r="AK140" i="17"/>
  <c r="AL140" i="17"/>
  <c r="AM140" i="17"/>
  <c r="AN140" i="17"/>
  <c r="AO140" i="17"/>
  <c r="AP140" i="17"/>
  <c r="AQ140" i="17"/>
  <c r="AR140" i="17"/>
  <c r="AS140" i="17"/>
  <c r="AT140" i="17"/>
  <c r="AI141" i="17"/>
  <c r="AJ141" i="17"/>
  <c r="AK141" i="17"/>
  <c r="AL141" i="17"/>
  <c r="AM141" i="17"/>
  <c r="AN141" i="17"/>
  <c r="AO141" i="17"/>
  <c r="AP141" i="17"/>
  <c r="AQ141" i="17"/>
  <c r="AR141" i="17"/>
  <c r="AS141" i="17"/>
  <c r="AT141" i="17"/>
  <c r="AI142" i="17"/>
  <c r="AJ142" i="17"/>
  <c r="AK142" i="17"/>
  <c r="AL142" i="17"/>
  <c r="AM142" i="17"/>
  <c r="AN142" i="17"/>
  <c r="AO142" i="17"/>
  <c r="AP142" i="17"/>
  <c r="AQ142" i="17"/>
  <c r="AR142" i="17"/>
  <c r="AS142" i="17"/>
  <c r="AT142" i="17"/>
  <c r="AI143" i="17"/>
  <c r="AJ143" i="17"/>
  <c r="AK143" i="17"/>
  <c r="AL143" i="17"/>
  <c r="AM143" i="17"/>
  <c r="AN143" i="17"/>
  <c r="AO143" i="17"/>
  <c r="AP143" i="17"/>
  <c r="AQ143" i="17"/>
  <c r="AR143" i="17"/>
  <c r="AS143" i="17"/>
  <c r="AT143" i="17"/>
  <c r="AI144" i="17"/>
  <c r="AJ144" i="17"/>
  <c r="AK144" i="17"/>
  <c r="AL144" i="17"/>
  <c r="AM144" i="17"/>
  <c r="AN144" i="17"/>
  <c r="AO144" i="17"/>
  <c r="AP144" i="17"/>
  <c r="AQ144" i="17"/>
  <c r="AR144" i="17"/>
  <c r="AS144" i="17"/>
  <c r="AT144" i="17"/>
  <c r="AI145" i="17"/>
  <c r="AJ145" i="17"/>
  <c r="AK145" i="17"/>
  <c r="AL145" i="17"/>
  <c r="AM145" i="17"/>
  <c r="AN145" i="17"/>
  <c r="AO145" i="17"/>
  <c r="AP145" i="17"/>
  <c r="AQ145" i="17"/>
  <c r="AR145" i="17"/>
  <c r="AS145" i="17"/>
  <c r="AT145" i="17"/>
  <c r="AI146" i="17"/>
  <c r="AJ146" i="17"/>
  <c r="AK146" i="17"/>
  <c r="AL146" i="17"/>
  <c r="AM146" i="17"/>
  <c r="AN146" i="17"/>
  <c r="AO146" i="17"/>
  <c r="AP146" i="17"/>
  <c r="AQ146" i="17"/>
  <c r="AR146" i="17"/>
  <c r="AS146" i="17"/>
  <c r="AT146" i="17"/>
  <c r="AI147" i="17"/>
  <c r="AJ147" i="17"/>
  <c r="AK147" i="17"/>
  <c r="AL147" i="17"/>
  <c r="AM147" i="17"/>
  <c r="AN147" i="17"/>
  <c r="AO147" i="17"/>
  <c r="AP147" i="17"/>
  <c r="AQ147" i="17"/>
  <c r="AR147" i="17"/>
  <c r="AS147" i="17"/>
  <c r="AT147" i="17"/>
  <c r="AI148" i="17"/>
  <c r="AJ148" i="17"/>
  <c r="AK148" i="17"/>
  <c r="AL148" i="17"/>
  <c r="AM148" i="17"/>
  <c r="AN148" i="17"/>
  <c r="AO148" i="17"/>
  <c r="AP148" i="17"/>
  <c r="AQ148" i="17"/>
  <c r="AR148" i="17"/>
  <c r="AS148" i="17"/>
  <c r="AT148" i="17"/>
  <c r="AI149" i="17"/>
  <c r="AJ149" i="17"/>
  <c r="AK149" i="17"/>
  <c r="AL149" i="17"/>
  <c r="AM149" i="17"/>
  <c r="AN149" i="17"/>
  <c r="AO149" i="17"/>
  <c r="AP149" i="17"/>
  <c r="AQ149" i="17"/>
  <c r="AR149" i="17"/>
  <c r="AS149" i="17"/>
  <c r="AT149" i="17"/>
  <c r="AI150" i="17"/>
  <c r="AJ150" i="17"/>
  <c r="AK150" i="17"/>
  <c r="AL150" i="17"/>
  <c r="AM150" i="17"/>
  <c r="AN150" i="17"/>
  <c r="AO150" i="17"/>
  <c r="AP150" i="17"/>
  <c r="AQ150" i="17"/>
  <c r="AR150" i="17"/>
  <c r="AS150" i="17"/>
  <c r="AT150" i="17"/>
  <c r="AI151" i="17"/>
  <c r="AJ151" i="17"/>
  <c r="AK151" i="17"/>
  <c r="AL151" i="17"/>
  <c r="AM151" i="17"/>
  <c r="AN151" i="17"/>
  <c r="AO151" i="17"/>
  <c r="AP151" i="17"/>
  <c r="AQ151" i="17"/>
  <c r="AR151" i="17"/>
  <c r="AS151" i="17"/>
  <c r="AT151" i="17"/>
  <c r="AI152" i="17"/>
  <c r="AJ152" i="17"/>
  <c r="AK152" i="17"/>
  <c r="AL152" i="17"/>
  <c r="AM152" i="17"/>
  <c r="AN152" i="17"/>
  <c r="AO152" i="17"/>
  <c r="AP152" i="17"/>
  <c r="AQ152" i="17"/>
  <c r="AR152" i="17"/>
  <c r="AS152" i="17"/>
  <c r="AT152" i="17"/>
  <c r="AI153" i="17"/>
  <c r="AJ153" i="17"/>
  <c r="AK153" i="17"/>
  <c r="AL153" i="17"/>
  <c r="AM153" i="17"/>
  <c r="AN153" i="17"/>
  <c r="AO153" i="17"/>
  <c r="AP153" i="17"/>
  <c r="AQ153" i="17"/>
  <c r="AR153" i="17"/>
  <c r="AS153" i="17"/>
  <c r="AT153" i="17"/>
  <c r="AI154" i="17"/>
  <c r="AJ154" i="17"/>
  <c r="AK154" i="17"/>
  <c r="AL154" i="17"/>
  <c r="AM154" i="17"/>
  <c r="AN154" i="17"/>
  <c r="AO154" i="17"/>
  <c r="AP154" i="17"/>
  <c r="AQ154" i="17"/>
  <c r="AR154" i="17"/>
  <c r="AS154" i="17"/>
  <c r="AT154" i="17"/>
  <c r="AI155" i="17"/>
  <c r="AJ155" i="17"/>
  <c r="AK155" i="17"/>
  <c r="AL155" i="17"/>
  <c r="AM155" i="17"/>
  <c r="AN155" i="17"/>
  <c r="AO155" i="17"/>
  <c r="AP155" i="17"/>
  <c r="AQ155" i="17"/>
  <c r="AR155" i="17"/>
  <c r="AS155" i="17"/>
  <c r="AT155" i="17"/>
  <c r="AI156" i="17"/>
  <c r="AJ156" i="17"/>
  <c r="AK156" i="17"/>
  <c r="AL156" i="17"/>
  <c r="AM156" i="17"/>
  <c r="AN156" i="17"/>
  <c r="AO156" i="17"/>
  <c r="AP156" i="17"/>
  <c r="AQ156" i="17"/>
  <c r="AR156" i="17"/>
  <c r="AS156" i="17"/>
  <c r="AT156" i="17"/>
  <c r="AI157" i="17"/>
  <c r="AJ157" i="17"/>
  <c r="AK157" i="17"/>
  <c r="AL157" i="17"/>
  <c r="AM157" i="17"/>
  <c r="AN157" i="17"/>
  <c r="AO157" i="17"/>
  <c r="AP157" i="17"/>
  <c r="AQ157" i="17"/>
  <c r="AR157" i="17"/>
  <c r="AS157" i="17"/>
  <c r="AT157" i="17"/>
  <c r="AI158" i="17"/>
  <c r="AJ158" i="17"/>
  <c r="AK158" i="17"/>
  <c r="AL158" i="17"/>
  <c r="AM158" i="17"/>
  <c r="AN158" i="17"/>
  <c r="AO158" i="17"/>
  <c r="AP158" i="17"/>
  <c r="AQ158" i="17"/>
  <c r="AR158" i="17"/>
  <c r="AS158" i="17"/>
  <c r="AT158" i="17"/>
  <c r="G159" i="17"/>
  <c r="H159" i="17"/>
  <c r="I159" i="17"/>
  <c r="J159" i="17"/>
  <c r="K159" i="17"/>
  <c r="L159" i="17"/>
  <c r="M159" i="17"/>
  <c r="N159" i="17"/>
  <c r="O159" i="17"/>
  <c r="P159" i="17"/>
  <c r="Q159" i="17"/>
  <c r="R159" i="17"/>
  <c r="S159" i="17"/>
  <c r="T159" i="17"/>
  <c r="U159" i="17"/>
  <c r="V159" i="17"/>
  <c r="W159" i="17"/>
  <c r="X159" i="17"/>
  <c r="Y159" i="17"/>
  <c r="Z159" i="17"/>
  <c r="AA159" i="17"/>
  <c r="AB159" i="17"/>
  <c r="AC159" i="17"/>
  <c r="AD159" i="17"/>
  <c r="AI159" i="17"/>
  <c r="AJ159" i="17"/>
  <c r="AK159" i="17"/>
  <c r="AL159" i="17"/>
  <c r="AM159" i="17"/>
  <c r="AN159" i="17"/>
  <c r="AO159" i="17"/>
  <c r="AP159" i="17"/>
  <c r="AQ159" i="17"/>
  <c r="AR159" i="17"/>
  <c r="AS159" i="17"/>
  <c r="AT159" i="17"/>
  <c r="AI160" i="17"/>
  <c r="AJ160" i="17"/>
  <c r="AK160" i="17"/>
  <c r="AL160" i="17"/>
  <c r="AM160" i="17"/>
  <c r="AN160" i="17"/>
  <c r="AO160" i="17"/>
  <c r="AP160" i="17"/>
  <c r="AQ160" i="17"/>
  <c r="AR160" i="17"/>
  <c r="AS160" i="17"/>
  <c r="AT160" i="17"/>
  <c r="AI161" i="17"/>
  <c r="AJ161" i="17"/>
  <c r="AK161" i="17"/>
  <c r="AL161" i="17"/>
  <c r="AM161" i="17"/>
  <c r="AN161" i="17"/>
  <c r="AO161" i="17"/>
  <c r="AP161" i="17"/>
  <c r="AQ161" i="17"/>
  <c r="AR161" i="17"/>
  <c r="AS161" i="17"/>
  <c r="AT161" i="17"/>
  <c r="AI162" i="17"/>
  <c r="AJ162" i="17"/>
  <c r="AK162" i="17"/>
  <c r="AL162" i="17"/>
  <c r="AM162" i="17"/>
  <c r="AN162" i="17"/>
  <c r="AO162" i="17"/>
  <c r="AP162" i="17"/>
  <c r="AQ162" i="17"/>
  <c r="AR162" i="17"/>
  <c r="AS162" i="17"/>
  <c r="AT162" i="17"/>
  <c r="AI163" i="17"/>
  <c r="AJ163" i="17"/>
  <c r="AK163" i="17"/>
  <c r="AL163" i="17"/>
  <c r="AM163" i="17"/>
  <c r="AN163" i="17"/>
  <c r="AO163" i="17"/>
  <c r="AP163" i="17"/>
  <c r="AQ163" i="17"/>
  <c r="AR163" i="17"/>
  <c r="AS163" i="17"/>
  <c r="AT163" i="17"/>
  <c r="AI164" i="17"/>
  <c r="AJ164" i="17"/>
  <c r="AK164" i="17"/>
  <c r="AL164" i="17"/>
  <c r="AM164" i="17"/>
  <c r="AN164" i="17"/>
  <c r="AO164" i="17"/>
  <c r="AP164" i="17"/>
  <c r="AQ164" i="17"/>
  <c r="AR164" i="17"/>
  <c r="AS164" i="17"/>
  <c r="AT164" i="17"/>
  <c r="AE165" i="17"/>
  <c r="AF165" i="17"/>
  <c r="AG165" i="17"/>
  <c r="AI166" i="17"/>
  <c r="AJ166" i="17"/>
  <c r="AK166" i="17"/>
  <c r="AL166" i="17"/>
  <c r="AM166" i="17"/>
  <c r="AN166" i="17"/>
  <c r="AO166" i="17"/>
  <c r="AP166" i="17"/>
  <c r="AQ166" i="17"/>
  <c r="AR166" i="17"/>
  <c r="AS166" i="17"/>
  <c r="AT166" i="17"/>
  <c r="AI167" i="17"/>
  <c r="AJ167" i="17"/>
  <c r="AK167" i="17"/>
  <c r="AL167" i="17"/>
  <c r="AM167" i="17"/>
  <c r="AN167" i="17"/>
  <c r="AO167" i="17"/>
  <c r="AP167" i="17"/>
  <c r="AQ167" i="17"/>
  <c r="AR167" i="17"/>
  <c r="AS167" i="17"/>
  <c r="AT167" i="17"/>
  <c r="AI168" i="17"/>
  <c r="AJ168" i="17"/>
  <c r="AK168" i="17"/>
  <c r="AL168" i="17"/>
  <c r="AM168" i="17"/>
  <c r="AN168" i="17"/>
  <c r="AO168" i="17"/>
  <c r="AP168" i="17"/>
  <c r="AQ168" i="17"/>
  <c r="AR168" i="17"/>
  <c r="AS168" i="17"/>
  <c r="AT168" i="17"/>
  <c r="AI169" i="17"/>
  <c r="AJ169" i="17"/>
  <c r="AK169" i="17"/>
  <c r="AL169" i="17"/>
  <c r="AM169" i="17"/>
  <c r="AN169" i="17"/>
  <c r="AO169" i="17"/>
  <c r="AP169" i="17"/>
  <c r="AQ169" i="17"/>
  <c r="AR169" i="17"/>
  <c r="AS169" i="17"/>
  <c r="AT169" i="17"/>
  <c r="AI170" i="17"/>
  <c r="AJ170" i="17"/>
  <c r="AK170" i="17"/>
  <c r="AL170" i="17"/>
  <c r="AM170" i="17"/>
  <c r="AN170" i="17"/>
  <c r="AO170" i="17"/>
  <c r="AP170" i="17"/>
  <c r="AQ170" i="17"/>
  <c r="AR170" i="17"/>
  <c r="AS170" i="17"/>
  <c r="AT170" i="17"/>
  <c r="AI171" i="17"/>
  <c r="AJ171" i="17"/>
  <c r="AK171" i="17"/>
  <c r="AL171" i="17"/>
  <c r="AM171" i="17"/>
  <c r="AN171" i="17"/>
  <c r="AO171" i="17"/>
  <c r="AP171" i="17"/>
  <c r="AQ171" i="17"/>
  <c r="AR171" i="17"/>
  <c r="AS171" i="17"/>
  <c r="AT171" i="17"/>
  <c r="AI172" i="17"/>
  <c r="AJ172" i="17"/>
  <c r="AK172" i="17"/>
  <c r="AL172" i="17"/>
  <c r="AM172" i="17"/>
  <c r="AN172" i="17"/>
  <c r="AO172" i="17"/>
  <c r="AP172" i="17"/>
  <c r="AQ172" i="17"/>
  <c r="AR172" i="17"/>
  <c r="AS172" i="17"/>
  <c r="AT172" i="17"/>
  <c r="AI173" i="17"/>
  <c r="AJ173" i="17"/>
  <c r="AK173" i="17"/>
  <c r="AL173" i="17"/>
  <c r="AM173" i="17"/>
  <c r="AN173" i="17"/>
  <c r="AO173" i="17"/>
  <c r="AP173" i="17"/>
  <c r="AQ173" i="17"/>
  <c r="AR173" i="17"/>
  <c r="AS173" i="17"/>
  <c r="AT173" i="17"/>
  <c r="AI174" i="17"/>
  <c r="AJ174" i="17"/>
  <c r="AK174" i="17"/>
  <c r="AL174" i="17"/>
  <c r="AM174" i="17"/>
  <c r="AN174" i="17"/>
  <c r="AO174" i="17"/>
  <c r="AP174" i="17"/>
  <c r="AQ174" i="17"/>
  <c r="AR174" i="17"/>
  <c r="AS174" i="17"/>
  <c r="AT174" i="17"/>
  <c r="G175" i="17"/>
  <c r="H175" i="17"/>
  <c r="I175" i="17"/>
  <c r="J175" i="17"/>
  <c r="K175" i="17"/>
  <c r="L175" i="17"/>
  <c r="M175" i="17"/>
  <c r="N175" i="17"/>
  <c r="O175" i="17"/>
  <c r="P175" i="17"/>
  <c r="Q175" i="17"/>
  <c r="R175" i="17"/>
  <c r="S175" i="17"/>
  <c r="T175" i="17"/>
  <c r="U175" i="17"/>
  <c r="V175" i="17"/>
  <c r="W175" i="17"/>
  <c r="X175" i="17"/>
  <c r="Y175" i="17"/>
  <c r="Z175" i="17"/>
  <c r="AA175" i="17"/>
  <c r="AB175" i="17"/>
  <c r="AC175" i="17"/>
  <c r="AD175" i="17"/>
  <c r="AI175" i="17"/>
  <c r="AJ175" i="17"/>
  <c r="AK175" i="17"/>
  <c r="AL175" i="17"/>
  <c r="AM175" i="17"/>
  <c r="AN175" i="17"/>
  <c r="AO175" i="17"/>
  <c r="AP175" i="17"/>
  <c r="AQ175" i="17"/>
  <c r="AR175" i="17"/>
  <c r="AS175" i="17"/>
  <c r="AT175" i="17"/>
  <c r="AI176" i="17"/>
  <c r="AJ176" i="17"/>
  <c r="AK176" i="17"/>
  <c r="AL176" i="17"/>
  <c r="AM176" i="17"/>
  <c r="AN176" i="17"/>
  <c r="AO176" i="17"/>
  <c r="AP176" i="17"/>
  <c r="AQ176" i="17"/>
  <c r="AR176" i="17"/>
  <c r="AS176" i="17"/>
  <c r="AT176" i="17"/>
  <c r="G177" i="17"/>
  <c r="H177" i="17"/>
  <c r="I177" i="17"/>
  <c r="J177" i="17"/>
  <c r="K177" i="17"/>
  <c r="L177" i="17"/>
  <c r="M177" i="17"/>
  <c r="N177" i="17"/>
  <c r="O177" i="17"/>
  <c r="P177" i="17"/>
  <c r="Q177" i="17"/>
  <c r="R177" i="17"/>
  <c r="S177" i="17"/>
  <c r="T177" i="17"/>
  <c r="U177" i="17"/>
  <c r="V177" i="17"/>
  <c r="W177" i="17"/>
  <c r="X177" i="17"/>
  <c r="Y177" i="17"/>
  <c r="Z177" i="17"/>
  <c r="AA177" i="17"/>
  <c r="AB177" i="17"/>
  <c r="AC177" i="17"/>
  <c r="AD177" i="17"/>
  <c r="AI177" i="17"/>
  <c r="AJ177" i="17"/>
  <c r="AK177" i="17"/>
  <c r="AL177" i="17"/>
  <c r="AM177" i="17"/>
  <c r="AN177" i="17"/>
  <c r="AO177" i="17"/>
  <c r="AP177" i="17"/>
  <c r="AQ177" i="17"/>
  <c r="AR177" i="17"/>
  <c r="AS177" i="17"/>
  <c r="AT177" i="17"/>
  <c r="AI178" i="17"/>
  <c r="AJ178" i="17"/>
  <c r="AK178" i="17"/>
  <c r="AL178" i="17"/>
  <c r="AM178" i="17"/>
  <c r="AN178" i="17"/>
  <c r="AO178" i="17"/>
  <c r="AP178" i="17"/>
  <c r="AQ178" i="17"/>
  <c r="AR178" i="17"/>
  <c r="AS178" i="17"/>
  <c r="AT178" i="17"/>
  <c r="AE179" i="17"/>
  <c r="AF179" i="17"/>
  <c r="AG179" i="17"/>
  <c r="AI180" i="17"/>
  <c r="AJ180" i="17"/>
  <c r="AK180" i="17"/>
  <c r="AL180" i="17"/>
  <c r="AM180" i="17"/>
  <c r="AN180" i="17"/>
  <c r="AO180" i="17"/>
  <c r="AP180" i="17"/>
  <c r="AQ180" i="17"/>
  <c r="AR180" i="17"/>
  <c r="AS180" i="17"/>
  <c r="AT180" i="17"/>
  <c r="AT179" i="17" s="1"/>
  <c r="AI181" i="17"/>
  <c r="AJ181" i="17"/>
  <c r="AK181" i="17"/>
  <c r="AL181" i="17"/>
  <c r="AM181" i="17"/>
  <c r="AN181" i="17"/>
  <c r="AO181" i="17"/>
  <c r="AP181" i="17"/>
  <c r="AQ181" i="17"/>
  <c r="AR181" i="17"/>
  <c r="AS181" i="17"/>
  <c r="AT181" i="17"/>
  <c r="AI182" i="17"/>
  <c r="AJ182" i="17"/>
  <c r="AK182" i="17"/>
  <c r="AL182" i="17"/>
  <c r="AM182" i="17"/>
  <c r="AN182" i="17"/>
  <c r="AO182" i="17"/>
  <c r="AP182" i="17"/>
  <c r="AQ182" i="17"/>
  <c r="AR182" i="17"/>
  <c r="AS182" i="17"/>
  <c r="AT182" i="17"/>
  <c r="AI183" i="17"/>
  <c r="AJ183" i="17"/>
  <c r="AK183" i="17"/>
  <c r="AL183" i="17"/>
  <c r="AM183" i="17"/>
  <c r="AN183" i="17"/>
  <c r="AO183" i="17"/>
  <c r="AP183" i="17"/>
  <c r="AQ183" i="17"/>
  <c r="AR183" i="17"/>
  <c r="AS183" i="17"/>
  <c r="AT183" i="17"/>
  <c r="AI184" i="17"/>
  <c r="AJ184" i="17"/>
  <c r="AK184" i="17"/>
  <c r="AL184" i="17"/>
  <c r="AM184" i="17"/>
  <c r="AN184" i="17"/>
  <c r="AO184" i="17"/>
  <c r="AP184" i="17"/>
  <c r="AQ184" i="17"/>
  <c r="AR184" i="17"/>
  <c r="AS184" i="17"/>
  <c r="AT184" i="17"/>
  <c r="AI185" i="17"/>
  <c r="AJ185" i="17"/>
  <c r="AK185" i="17"/>
  <c r="AL185" i="17"/>
  <c r="AM185" i="17"/>
  <c r="AN185" i="17"/>
  <c r="AO185" i="17"/>
  <c r="AP185" i="17"/>
  <c r="AQ185" i="17"/>
  <c r="AR185" i="17"/>
  <c r="AS185" i="17"/>
  <c r="AT185" i="17"/>
  <c r="AI186" i="17"/>
  <c r="AJ186" i="17"/>
  <c r="AK186" i="17"/>
  <c r="AL186" i="17"/>
  <c r="AM186" i="17"/>
  <c r="AN186" i="17"/>
  <c r="AO186" i="17"/>
  <c r="AP186" i="17"/>
  <c r="AQ186" i="17"/>
  <c r="AR186" i="17"/>
  <c r="AS186" i="17"/>
  <c r="AT186" i="17"/>
  <c r="AI187" i="17"/>
  <c r="AJ187" i="17"/>
  <c r="AK187" i="17"/>
  <c r="AL187" i="17"/>
  <c r="AM187" i="17"/>
  <c r="AN187" i="17"/>
  <c r="AO187" i="17"/>
  <c r="AP187" i="17"/>
  <c r="AQ187" i="17"/>
  <c r="AR187" i="17"/>
  <c r="AS187" i="17"/>
  <c r="AT187" i="17"/>
  <c r="AI188" i="17"/>
  <c r="AJ188" i="17"/>
  <c r="AK188" i="17"/>
  <c r="AL188" i="17"/>
  <c r="AM188" i="17"/>
  <c r="AN188" i="17"/>
  <c r="AO188" i="17"/>
  <c r="AP188" i="17"/>
  <c r="AQ188" i="17"/>
  <c r="AR188" i="17"/>
  <c r="AS188" i="17"/>
  <c r="AT188" i="17"/>
  <c r="AI189" i="17"/>
  <c r="AJ189" i="17"/>
  <c r="AK189" i="17"/>
  <c r="AL189" i="17"/>
  <c r="AM189" i="17"/>
  <c r="AN189" i="17"/>
  <c r="AO189" i="17"/>
  <c r="AP189" i="17"/>
  <c r="AQ189" i="17"/>
  <c r="AR189" i="17"/>
  <c r="AS189" i="17"/>
  <c r="AT189" i="17"/>
  <c r="AI190" i="17"/>
  <c r="AJ190" i="17"/>
  <c r="AK190" i="17"/>
  <c r="AL190" i="17"/>
  <c r="AM190" i="17"/>
  <c r="AN190" i="17"/>
  <c r="AO190" i="17"/>
  <c r="AP190" i="17"/>
  <c r="AQ190" i="17"/>
  <c r="AR190" i="17"/>
  <c r="AS190" i="17"/>
  <c r="AT190" i="17"/>
  <c r="AI191" i="17"/>
  <c r="AJ191" i="17"/>
  <c r="AK191" i="17"/>
  <c r="AL191" i="17"/>
  <c r="AM191" i="17"/>
  <c r="AN191" i="17"/>
  <c r="AO191" i="17"/>
  <c r="AP191" i="17"/>
  <c r="AQ191" i="17"/>
  <c r="AR191" i="17"/>
  <c r="AS191" i="17"/>
  <c r="AT191" i="17"/>
  <c r="AI192" i="17"/>
  <c r="AJ192" i="17"/>
  <c r="AK192" i="17"/>
  <c r="AL192" i="17"/>
  <c r="AM192" i="17"/>
  <c r="AN192" i="17"/>
  <c r="AO192" i="17"/>
  <c r="AP192" i="17"/>
  <c r="AQ192" i="17"/>
  <c r="AR192" i="17"/>
  <c r="AS192" i="17"/>
  <c r="AT192" i="17"/>
  <c r="AI193" i="17"/>
  <c r="AJ193" i="17"/>
  <c r="AK193" i="17"/>
  <c r="AL193" i="17"/>
  <c r="AM193" i="17"/>
  <c r="AN193" i="17"/>
  <c r="AO193" i="17"/>
  <c r="AP193" i="17"/>
  <c r="AQ193" i="17"/>
  <c r="AR193" i="17"/>
  <c r="AS193" i="17"/>
  <c r="AT193" i="17"/>
  <c r="AI194" i="17"/>
  <c r="AJ194" i="17"/>
  <c r="AK194" i="17"/>
  <c r="AL194" i="17"/>
  <c r="AM194" i="17"/>
  <c r="AN194" i="17"/>
  <c r="AO194" i="17"/>
  <c r="AP194" i="17"/>
  <c r="AQ194" i="17"/>
  <c r="AR194" i="17"/>
  <c r="AS194" i="17"/>
  <c r="AT194" i="17"/>
  <c r="AI195" i="17"/>
  <c r="AJ195" i="17"/>
  <c r="AK195" i="17"/>
  <c r="AL195" i="17"/>
  <c r="AM195" i="17"/>
  <c r="AN195" i="17"/>
  <c r="AO195" i="17"/>
  <c r="AP195" i="17"/>
  <c r="AQ195" i="17"/>
  <c r="AR195" i="17"/>
  <c r="AS195" i="17"/>
  <c r="AT195" i="17"/>
  <c r="AI196" i="17"/>
  <c r="AJ196" i="17"/>
  <c r="AK196" i="17"/>
  <c r="AL196" i="17"/>
  <c r="AM196" i="17"/>
  <c r="AN196" i="17"/>
  <c r="AO196" i="17"/>
  <c r="AP196" i="17"/>
  <c r="AQ196" i="17"/>
  <c r="AR196" i="17"/>
  <c r="AS196" i="17"/>
  <c r="AT196" i="17"/>
  <c r="AI197" i="17"/>
  <c r="AJ197" i="17"/>
  <c r="AK197" i="17"/>
  <c r="AL197" i="17"/>
  <c r="AM197" i="17"/>
  <c r="AN197" i="17"/>
  <c r="AO197" i="17"/>
  <c r="AP197" i="17"/>
  <c r="AQ197" i="17"/>
  <c r="AR197" i="17"/>
  <c r="AS197" i="17"/>
  <c r="AT197" i="17"/>
  <c r="AI198" i="17"/>
  <c r="AJ198" i="17"/>
  <c r="AK198" i="17"/>
  <c r="AL198" i="17"/>
  <c r="AM198" i="17"/>
  <c r="AN198" i="17"/>
  <c r="AO198" i="17"/>
  <c r="AP198" i="17"/>
  <c r="AQ198" i="17"/>
  <c r="AR198" i="17"/>
  <c r="AS198" i="17"/>
  <c r="AT198" i="17"/>
  <c r="AI199" i="17"/>
  <c r="AJ199" i="17"/>
  <c r="AK199" i="17"/>
  <c r="AL199" i="17"/>
  <c r="AM199" i="17"/>
  <c r="AN199" i="17"/>
  <c r="AO199" i="17"/>
  <c r="AP199" i="17"/>
  <c r="AQ199" i="17"/>
  <c r="AR199" i="17"/>
  <c r="AS199" i="17"/>
  <c r="AT199" i="17"/>
  <c r="AI200" i="17"/>
  <c r="AJ200" i="17"/>
  <c r="AK200" i="17"/>
  <c r="AL200" i="17"/>
  <c r="AM200" i="17"/>
  <c r="AN200" i="17"/>
  <c r="AO200" i="17"/>
  <c r="AP200" i="17"/>
  <c r="AQ200" i="17"/>
  <c r="AR200" i="17"/>
  <c r="AS200" i="17"/>
  <c r="AT200" i="17"/>
  <c r="AI201" i="17"/>
  <c r="AJ201" i="17"/>
  <c r="AK201" i="17"/>
  <c r="AL201" i="17"/>
  <c r="AM201" i="17"/>
  <c r="AN201" i="17"/>
  <c r="AO201" i="17"/>
  <c r="AP201" i="17"/>
  <c r="AQ201" i="17"/>
  <c r="AR201" i="17"/>
  <c r="AS201" i="17"/>
  <c r="AT201" i="17"/>
  <c r="AI202" i="17"/>
  <c r="AJ202" i="17"/>
  <c r="AK202" i="17"/>
  <c r="AL202" i="17"/>
  <c r="AM202" i="17"/>
  <c r="AN202" i="17"/>
  <c r="AO202" i="17"/>
  <c r="AP202" i="17"/>
  <c r="AQ202" i="17"/>
  <c r="AR202" i="17"/>
  <c r="AS202" i="17"/>
  <c r="AT202" i="17"/>
  <c r="AI203" i="17"/>
  <c r="AJ203" i="17"/>
  <c r="AK203" i="17"/>
  <c r="AL203" i="17"/>
  <c r="AM203" i="17"/>
  <c r="AN203" i="17"/>
  <c r="AO203" i="17"/>
  <c r="AP203" i="17"/>
  <c r="AQ203" i="17"/>
  <c r="AR203" i="17"/>
  <c r="AS203" i="17"/>
  <c r="AT203" i="17"/>
  <c r="AI204" i="17"/>
  <c r="AJ204" i="17"/>
  <c r="AK204" i="17"/>
  <c r="AL204" i="17"/>
  <c r="AM204" i="17"/>
  <c r="AN204" i="17"/>
  <c r="AO204" i="17"/>
  <c r="AP204" i="17"/>
  <c r="AQ204" i="17"/>
  <c r="AR204" i="17"/>
  <c r="AS204" i="17"/>
  <c r="AT204" i="17"/>
  <c r="AI205" i="17"/>
  <c r="AJ205" i="17"/>
  <c r="AK205" i="17"/>
  <c r="AL205" i="17"/>
  <c r="AM205" i="17"/>
  <c r="AN205" i="17"/>
  <c r="AO205" i="17"/>
  <c r="AP205" i="17"/>
  <c r="AQ205" i="17"/>
  <c r="AR205" i="17"/>
  <c r="AS205" i="17"/>
  <c r="AT205" i="17"/>
  <c r="AI206" i="17"/>
  <c r="AJ206" i="17"/>
  <c r="AK206" i="17"/>
  <c r="AL206" i="17"/>
  <c r="AM206" i="17"/>
  <c r="AN206" i="17"/>
  <c r="AO206" i="17"/>
  <c r="AP206" i="17"/>
  <c r="AQ206" i="17"/>
  <c r="AR206" i="17"/>
  <c r="AS206" i="17"/>
  <c r="AT206" i="17"/>
  <c r="AI207" i="17"/>
  <c r="AJ207" i="17"/>
  <c r="AK207" i="17"/>
  <c r="AL207" i="17"/>
  <c r="AM207" i="17"/>
  <c r="AN207" i="17"/>
  <c r="AO207" i="17"/>
  <c r="AP207" i="17"/>
  <c r="AQ207" i="17"/>
  <c r="AR207" i="17"/>
  <c r="AI208" i="17"/>
  <c r="AJ208" i="17"/>
  <c r="AK208" i="17"/>
  <c r="AL208" i="17"/>
  <c r="AM208" i="17"/>
  <c r="AN208" i="17"/>
  <c r="AO208" i="17"/>
  <c r="AP208" i="17"/>
  <c r="AQ208" i="17"/>
  <c r="AR208" i="17"/>
  <c r="AS208" i="17"/>
  <c r="AT208" i="17"/>
  <c r="AI209" i="17"/>
  <c r="AJ209" i="17"/>
  <c r="AK209" i="17"/>
  <c r="AL209" i="17"/>
  <c r="AM209" i="17"/>
  <c r="AN209" i="17"/>
  <c r="AO209" i="17"/>
  <c r="AP209" i="17"/>
  <c r="AQ209" i="17"/>
  <c r="AR209" i="17"/>
  <c r="AS209" i="17"/>
  <c r="AT209" i="17"/>
  <c r="AI210" i="17"/>
  <c r="AJ210" i="17"/>
  <c r="AK210" i="17"/>
  <c r="AL210" i="17"/>
  <c r="AM210" i="17"/>
  <c r="AN210" i="17"/>
  <c r="AO210" i="17"/>
  <c r="AP210" i="17"/>
  <c r="AQ210" i="17"/>
  <c r="AR210" i="17"/>
  <c r="AS210" i="17"/>
  <c r="AT210" i="17"/>
  <c r="AI211" i="17"/>
  <c r="AJ211" i="17"/>
  <c r="AK211" i="17"/>
  <c r="AL211" i="17"/>
  <c r="AM211" i="17"/>
  <c r="AN211" i="17"/>
  <c r="AO211" i="17"/>
  <c r="AP211" i="17"/>
  <c r="AQ211" i="17"/>
  <c r="AR211" i="17"/>
  <c r="AS211" i="17"/>
  <c r="AT211" i="17"/>
  <c r="AI214" i="17"/>
  <c r="AJ214" i="17"/>
  <c r="AK214" i="17"/>
  <c r="AL214" i="17"/>
  <c r="AM214" i="17"/>
  <c r="AN214" i="17"/>
  <c r="AO214" i="17"/>
  <c r="AP214" i="17"/>
  <c r="AQ214" i="17"/>
  <c r="AR214" i="17"/>
  <c r="AS214" i="17"/>
  <c r="AT214" i="17"/>
  <c r="AI215" i="17"/>
  <c r="AJ215" i="17"/>
  <c r="AK215" i="17"/>
  <c r="AL215" i="17"/>
  <c r="AM215" i="17"/>
  <c r="AN215" i="17"/>
  <c r="AO215" i="17"/>
  <c r="AP215" i="17"/>
  <c r="AQ215" i="17"/>
  <c r="AR215" i="17"/>
  <c r="AS215" i="17"/>
  <c r="AT215" i="17"/>
  <c r="AI216" i="17"/>
  <c r="AJ216" i="17"/>
  <c r="AK216" i="17"/>
  <c r="AL216" i="17"/>
  <c r="AM216" i="17"/>
  <c r="AN216" i="17"/>
  <c r="AO216" i="17"/>
  <c r="AP216" i="17"/>
  <c r="AQ216" i="17"/>
  <c r="AR216" i="17"/>
  <c r="AS216" i="17"/>
  <c r="AT216" i="17"/>
  <c r="G217" i="17"/>
  <c r="H217" i="17"/>
  <c r="I217" i="17"/>
  <c r="J217" i="17"/>
  <c r="K217" i="17"/>
  <c r="L217" i="17"/>
  <c r="M217" i="17"/>
  <c r="N217" i="17"/>
  <c r="O217" i="17"/>
  <c r="P217" i="17"/>
  <c r="Q217" i="17"/>
  <c r="R217" i="17"/>
  <c r="S217" i="17"/>
  <c r="T217" i="17"/>
  <c r="U217" i="17"/>
  <c r="V217" i="17"/>
  <c r="W217" i="17"/>
  <c r="X217" i="17"/>
  <c r="Y217" i="17"/>
  <c r="Z217" i="17"/>
  <c r="AA217" i="17"/>
  <c r="AB217" i="17"/>
  <c r="AC217" i="17"/>
  <c r="AD217" i="17"/>
  <c r="AI217" i="17"/>
  <c r="AJ217" i="17"/>
  <c r="AK217" i="17"/>
  <c r="AL217" i="17"/>
  <c r="AM217" i="17"/>
  <c r="AN217" i="17"/>
  <c r="AO217" i="17"/>
  <c r="AP217" i="17"/>
  <c r="AQ217" i="17"/>
  <c r="AR217" i="17"/>
  <c r="AS217" i="17"/>
  <c r="AT217" i="17"/>
  <c r="AI218" i="17"/>
  <c r="AJ218" i="17"/>
  <c r="AK218" i="17"/>
  <c r="AL218" i="17"/>
  <c r="AM218" i="17"/>
  <c r="AN218" i="17"/>
  <c r="AO218" i="17"/>
  <c r="AP218" i="17"/>
  <c r="AQ218" i="17"/>
  <c r="AR218" i="17"/>
  <c r="AS218" i="17"/>
  <c r="AT218" i="17"/>
  <c r="G219" i="17"/>
  <c r="H219" i="17"/>
  <c r="I219" i="17"/>
  <c r="J219" i="17"/>
  <c r="K219" i="17"/>
  <c r="L219" i="17"/>
  <c r="M219" i="17"/>
  <c r="N219" i="17"/>
  <c r="O219" i="17"/>
  <c r="P219" i="17"/>
  <c r="Q219" i="17"/>
  <c r="R219" i="17"/>
  <c r="S219" i="17"/>
  <c r="T219" i="17"/>
  <c r="U219" i="17"/>
  <c r="V219" i="17"/>
  <c r="W219" i="17"/>
  <c r="X219" i="17"/>
  <c r="Y219" i="17"/>
  <c r="Z219" i="17"/>
  <c r="AA219" i="17"/>
  <c r="AB219" i="17"/>
  <c r="AC219" i="17"/>
  <c r="AD219" i="17"/>
  <c r="AI219" i="17"/>
  <c r="AJ219" i="17"/>
  <c r="AK219" i="17"/>
  <c r="AL219" i="17"/>
  <c r="AM219" i="17"/>
  <c r="AN219" i="17"/>
  <c r="AO219" i="17"/>
  <c r="AP219" i="17"/>
  <c r="AQ219" i="17"/>
  <c r="AR219" i="17"/>
  <c r="AS219" i="17"/>
  <c r="AT219" i="17"/>
  <c r="AE220" i="17"/>
  <c r="AF220" i="17"/>
  <c r="AG220" i="17"/>
  <c r="G221" i="17"/>
  <c r="H221" i="17"/>
  <c r="I221" i="17"/>
  <c r="J221" i="17"/>
  <c r="K221" i="17"/>
  <c r="L221" i="17"/>
  <c r="M221" i="17"/>
  <c r="N221" i="17"/>
  <c r="O221" i="17"/>
  <c r="P221" i="17"/>
  <c r="Q221" i="17"/>
  <c r="R221" i="17"/>
  <c r="S221" i="17"/>
  <c r="T221" i="17"/>
  <c r="U221" i="17"/>
  <c r="V221" i="17"/>
  <c r="W221" i="17"/>
  <c r="X221" i="17"/>
  <c r="Y221" i="17"/>
  <c r="Z221" i="17"/>
  <c r="AA221" i="17"/>
  <c r="AB221" i="17"/>
  <c r="AC221" i="17"/>
  <c r="AD221" i="17"/>
  <c r="AI221" i="17"/>
  <c r="AJ221" i="17"/>
  <c r="AK221" i="17"/>
  <c r="AL221" i="17"/>
  <c r="AM221" i="17"/>
  <c r="AN221" i="17"/>
  <c r="AO221" i="17"/>
  <c r="AP221" i="17"/>
  <c r="AQ221" i="17"/>
  <c r="AR221" i="17"/>
  <c r="AS221" i="17"/>
  <c r="AT221" i="17"/>
  <c r="G222" i="17"/>
  <c r="H222" i="17"/>
  <c r="I222" i="17"/>
  <c r="J222" i="17"/>
  <c r="K222" i="17"/>
  <c r="L222" i="17"/>
  <c r="M222" i="17"/>
  <c r="N222" i="17"/>
  <c r="O222" i="17"/>
  <c r="P222" i="17"/>
  <c r="Q222" i="17"/>
  <c r="R222" i="17"/>
  <c r="S222" i="17"/>
  <c r="T222" i="17"/>
  <c r="U222" i="17"/>
  <c r="V222" i="17"/>
  <c r="W222" i="17"/>
  <c r="X222" i="17"/>
  <c r="Y222" i="17"/>
  <c r="Z222" i="17"/>
  <c r="AA222" i="17"/>
  <c r="AB222" i="17"/>
  <c r="AC222" i="17"/>
  <c r="AD222" i="17"/>
  <c r="AI222" i="17"/>
  <c r="AJ222" i="17"/>
  <c r="AK222" i="17"/>
  <c r="AL222" i="17"/>
  <c r="AM222" i="17"/>
  <c r="AN222" i="17"/>
  <c r="AO222" i="17"/>
  <c r="AP222" i="17"/>
  <c r="AQ222" i="17"/>
  <c r="AR222" i="17"/>
  <c r="AS222" i="17"/>
  <c r="AT222" i="17"/>
  <c r="G223" i="17"/>
  <c r="H223" i="17"/>
  <c r="I223" i="17"/>
  <c r="J223" i="17"/>
  <c r="K223" i="17"/>
  <c r="L223" i="17"/>
  <c r="M223" i="17"/>
  <c r="N223" i="17"/>
  <c r="O223" i="17"/>
  <c r="P223" i="17"/>
  <c r="Q223" i="17"/>
  <c r="R223" i="17"/>
  <c r="S223" i="17"/>
  <c r="T223" i="17"/>
  <c r="U223" i="17"/>
  <c r="V223" i="17"/>
  <c r="W223" i="17"/>
  <c r="X223" i="17"/>
  <c r="Y223" i="17"/>
  <c r="Z223" i="17"/>
  <c r="AA223" i="17"/>
  <c r="AB223" i="17"/>
  <c r="AC223" i="17"/>
  <c r="AD223" i="17"/>
  <c r="AI223" i="17"/>
  <c r="AJ223" i="17"/>
  <c r="AK223" i="17"/>
  <c r="AL223" i="17"/>
  <c r="AM223" i="17"/>
  <c r="AN223" i="17"/>
  <c r="AO223" i="17"/>
  <c r="AP223" i="17"/>
  <c r="AQ223" i="17"/>
  <c r="AR223" i="17"/>
  <c r="AS223" i="17"/>
  <c r="AT223" i="17"/>
  <c r="AI224" i="17"/>
  <c r="AJ224" i="17"/>
  <c r="AK224" i="17"/>
  <c r="AL224" i="17"/>
  <c r="AM224" i="17"/>
  <c r="AN224" i="17"/>
  <c r="AO224" i="17"/>
  <c r="AP224" i="17"/>
  <c r="AQ224" i="17"/>
  <c r="AR224" i="17"/>
  <c r="AS224" i="17"/>
  <c r="AT224" i="17"/>
  <c r="AI225" i="17"/>
  <c r="AJ225" i="17"/>
  <c r="AK225" i="17"/>
  <c r="AL225" i="17"/>
  <c r="AM225" i="17"/>
  <c r="AN225" i="17"/>
  <c r="AO225" i="17"/>
  <c r="AP225" i="17"/>
  <c r="AQ225" i="17"/>
  <c r="AR225" i="17"/>
  <c r="AS225" i="17"/>
  <c r="AT225" i="17"/>
  <c r="AI226" i="17"/>
  <c r="AJ226" i="17"/>
  <c r="AK226" i="17"/>
  <c r="AL226" i="17"/>
  <c r="AM226" i="17"/>
  <c r="AN226" i="17"/>
  <c r="AO226" i="17"/>
  <c r="AP226" i="17"/>
  <c r="AQ226" i="17"/>
  <c r="AR226" i="17"/>
  <c r="AS226" i="17"/>
  <c r="AT226" i="17"/>
  <c r="AI227" i="17"/>
  <c r="AJ227" i="17"/>
  <c r="AK227" i="17"/>
  <c r="AL227" i="17"/>
  <c r="AM227" i="17"/>
  <c r="AN227" i="17"/>
  <c r="AO227" i="17"/>
  <c r="AP227" i="17"/>
  <c r="AQ227" i="17"/>
  <c r="AR227" i="17"/>
  <c r="AS227" i="17"/>
  <c r="AT227" i="17"/>
  <c r="AI228" i="17"/>
  <c r="AJ228" i="17"/>
  <c r="AK228" i="17"/>
  <c r="AL228" i="17"/>
  <c r="AM228" i="17"/>
  <c r="AN228" i="17"/>
  <c r="AO228" i="17"/>
  <c r="AP228" i="17"/>
  <c r="AQ228" i="17"/>
  <c r="AR228" i="17"/>
  <c r="AS228" i="17"/>
  <c r="AT228" i="17"/>
  <c r="G229" i="17"/>
  <c r="H229" i="17"/>
  <c r="I229" i="17"/>
  <c r="J229" i="17"/>
  <c r="K229" i="17"/>
  <c r="L229" i="17"/>
  <c r="M229" i="17"/>
  <c r="N229" i="17"/>
  <c r="O229" i="17"/>
  <c r="P229" i="17"/>
  <c r="Q229" i="17"/>
  <c r="R229" i="17"/>
  <c r="S229" i="17"/>
  <c r="T229" i="17"/>
  <c r="U229" i="17"/>
  <c r="V229" i="17"/>
  <c r="W229" i="17"/>
  <c r="X229" i="17"/>
  <c r="Y229" i="17"/>
  <c r="Z229" i="17"/>
  <c r="AA229" i="17"/>
  <c r="AB229" i="17"/>
  <c r="AC229" i="17"/>
  <c r="AD229" i="17"/>
  <c r="AI229" i="17"/>
  <c r="AJ229" i="17"/>
  <c r="AK229" i="17"/>
  <c r="AL229" i="17"/>
  <c r="AM229" i="17"/>
  <c r="AN229" i="17"/>
  <c r="AO229" i="17"/>
  <c r="AP229" i="17"/>
  <c r="AQ229" i="17"/>
  <c r="AR229" i="17"/>
  <c r="AS229" i="17"/>
  <c r="AT229" i="17"/>
  <c r="AE230" i="17"/>
  <c r="AF230" i="17"/>
  <c r="AG230" i="17"/>
  <c r="AI231" i="17"/>
  <c r="AI230" i="17" s="1"/>
  <c r="AJ231" i="17"/>
  <c r="AK231" i="17"/>
  <c r="AL231" i="17"/>
  <c r="AM231" i="17"/>
  <c r="AN231" i="17"/>
  <c r="AO231" i="17"/>
  <c r="AP231" i="17"/>
  <c r="AQ231" i="17"/>
  <c r="AR231" i="17"/>
  <c r="AS231" i="17"/>
  <c r="AT231" i="17"/>
  <c r="AI232" i="17"/>
  <c r="AJ232" i="17"/>
  <c r="AK232" i="17"/>
  <c r="AL232" i="17"/>
  <c r="AM232" i="17"/>
  <c r="AN232" i="17"/>
  <c r="AO232" i="17"/>
  <c r="AP232" i="17"/>
  <c r="AQ232" i="17"/>
  <c r="AR232" i="17"/>
  <c r="AS232" i="17"/>
  <c r="AT232" i="17"/>
  <c r="AI233" i="17"/>
  <c r="AJ233" i="17"/>
  <c r="AK233" i="17"/>
  <c r="AL233" i="17"/>
  <c r="AM233" i="17"/>
  <c r="AN233" i="17"/>
  <c r="AO233" i="17"/>
  <c r="AP233" i="17"/>
  <c r="AQ233" i="17"/>
  <c r="AR233" i="17"/>
  <c r="AS233" i="17"/>
  <c r="AT233" i="17"/>
  <c r="AI234" i="17"/>
  <c r="AJ234" i="17"/>
  <c r="AK234" i="17"/>
  <c r="AL234" i="17"/>
  <c r="AM234" i="17"/>
  <c r="AN234" i="17"/>
  <c r="AO234" i="17"/>
  <c r="AP234" i="17"/>
  <c r="AQ234" i="17"/>
  <c r="AR234" i="17"/>
  <c r="AS234" i="17"/>
  <c r="AT234" i="17"/>
  <c r="AI235" i="17"/>
  <c r="AJ235" i="17"/>
  <c r="AK235" i="17"/>
  <c r="AL235" i="17"/>
  <c r="AM235" i="17"/>
  <c r="AN235" i="17"/>
  <c r="AO235" i="17"/>
  <c r="AP235" i="17"/>
  <c r="AQ235" i="17"/>
  <c r="AR235" i="17"/>
  <c r="AS235" i="17"/>
  <c r="AT235" i="17"/>
  <c r="G236" i="17"/>
  <c r="H236" i="17"/>
  <c r="I236" i="17"/>
  <c r="K236" i="17"/>
  <c r="M236" i="17"/>
  <c r="O236" i="17"/>
  <c r="Q236" i="17"/>
  <c r="S236" i="17"/>
  <c r="U236" i="17"/>
  <c r="W236" i="17"/>
  <c r="Y236" i="17"/>
  <c r="AA236" i="17"/>
  <c r="AI236" i="17"/>
  <c r="AJ236" i="17"/>
  <c r="AK236" i="17"/>
  <c r="AL236" i="17"/>
  <c r="AM236" i="17"/>
  <c r="AN236" i="17"/>
  <c r="AO236" i="17"/>
  <c r="AP236" i="17"/>
  <c r="AQ236" i="17"/>
  <c r="AR236" i="17"/>
  <c r="AS236" i="17"/>
  <c r="AT236" i="17"/>
  <c r="AI237" i="17"/>
  <c r="AJ237" i="17"/>
  <c r="AK237" i="17"/>
  <c r="AL237" i="17"/>
  <c r="AM237" i="17"/>
  <c r="AN237" i="17"/>
  <c r="AO237" i="17"/>
  <c r="AP237" i="17"/>
  <c r="AQ237" i="17"/>
  <c r="AR237" i="17"/>
  <c r="AS237" i="17"/>
  <c r="AT237" i="17"/>
  <c r="AI238" i="17"/>
  <c r="AJ238" i="17"/>
  <c r="AK238" i="17"/>
  <c r="AL238" i="17"/>
  <c r="AM238" i="17"/>
  <c r="AN238" i="17"/>
  <c r="AO238" i="17"/>
  <c r="AP238" i="17"/>
  <c r="AQ238" i="17"/>
  <c r="AR238" i="17"/>
  <c r="AS238" i="17"/>
  <c r="AT238" i="17"/>
  <c r="AI239" i="17"/>
  <c r="AJ239" i="17"/>
  <c r="AK239" i="17"/>
  <c r="AL239" i="17"/>
  <c r="AM239" i="17"/>
  <c r="AN239" i="17"/>
  <c r="AO239" i="17"/>
  <c r="AP239" i="17"/>
  <c r="AQ239" i="17"/>
  <c r="AR239" i="17"/>
  <c r="AS239" i="17"/>
  <c r="AT239" i="17"/>
  <c r="AE240" i="17"/>
  <c r="AF240" i="17"/>
  <c r="AG240" i="17"/>
  <c r="AI241" i="17"/>
  <c r="AJ241" i="17"/>
  <c r="AJ240" i="17" s="1"/>
  <c r="AK241" i="17"/>
  <c r="AK240" i="17" s="1"/>
  <c r="AL241" i="17"/>
  <c r="AM241" i="17"/>
  <c r="AN241" i="17"/>
  <c r="AN240" i="17" s="1"/>
  <c r="AO241" i="17"/>
  <c r="AP241" i="17"/>
  <c r="AP240" i="17" s="1"/>
  <c r="AQ241" i="17"/>
  <c r="AR241" i="17"/>
  <c r="AS241" i="17"/>
  <c r="AT241" i="17"/>
  <c r="AI242" i="17"/>
  <c r="AJ242" i="17"/>
  <c r="AK242" i="17"/>
  <c r="AL242" i="17"/>
  <c r="AM242" i="17"/>
  <c r="AN242" i="17"/>
  <c r="AO242" i="17"/>
  <c r="AP242" i="17"/>
  <c r="AQ242" i="17"/>
  <c r="AR242" i="17"/>
  <c r="AS242" i="17"/>
  <c r="AT242" i="17"/>
  <c r="AI243" i="17"/>
  <c r="AJ243" i="17"/>
  <c r="AK243" i="17"/>
  <c r="AL243" i="17"/>
  <c r="AM243" i="17"/>
  <c r="AN243" i="17"/>
  <c r="AO243" i="17"/>
  <c r="AP243" i="17"/>
  <c r="AQ243" i="17"/>
  <c r="AR243" i="17"/>
  <c r="AS243" i="17"/>
  <c r="AT243" i="17"/>
  <c r="AI244" i="17"/>
  <c r="AJ244" i="17"/>
  <c r="AK244" i="17"/>
  <c r="AL244" i="17"/>
  <c r="AM244" i="17"/>
  <c r="AN244" i="17"/>
  <c r="AO244" i="17"/>
  <c r="AP244" i="17"/>
  <c r="AQ244" i="17"/>
  <c r="AR244" i="17"/>
  <c r="AS244" i="17"/>
  <c r="AT244" i="17"/>
  <c r="AI245" i="17"/>
  <c r="AH245" i="17" s="1"/>
  <c r="AJ245" i="17"/>
  <c r="AK245" i="17"/>
  <c r="AL245" i="17"/>
  <c r="AM245" i="17"/>
  <c r="AN245" i="17"/>
  <c r="AO245" i="17"/>
  <c r="AP245" i="17"/>
  <c r="AQ245" i="17"/>
  <c r="AR245" i="17"/>
  <c r="AS245" i="17"/>
  <c r="AT245" i="17"/>
  <c r="AI246" i="17"/>
  <c r="AJ246" i="17"/>
  <c r="AK246" i="17"/>
  <c r="AL246" i="17"/>
  <c r="AM246" i="17"/>
  <c r="AN246" i="17"/>
  <c r="AO246" i="17"/>
  <c r="AP246" i="17"/>
  <c r="AQ246" i="17"/>
  <c r="AR246" i="17"/>
  <c r="AS246" i="17"/>
  <c r="AT246" i="17"/>
  <c r="AE247" i="17"/>
  <c r="AF247" i="17"/>
  <c r="AG247" i="17"/>
  <c r="AI248" i="17"/>
  <c r="AJ248" i="17"/>
  <c r="AK248" i="17"/>
  <c r="AK247" i="17" s="1"/>
  <c r="AL248" i="17"/>
  <c r="AM248" i="17"/>
  <c r="AN248" i="17"/>
  <c r="AO248" i="17"/>
  <c r="AO247" i="17" s="1"/>
  <c r="AP248" i="17"/>
  <c r="AQ248" i="17"/>
  <c r="AR248" i="17"/>
  <c r="AS248" i="17"/>
  <c r="AT248" i="17"/>
  <c r="G249" i="17"/>
  <c r="H249" i="17"/>
  <c r="I249" i="17"/>
  <c r="J249" i="17"/>
  <c r="K249" i="17"/>
  <c r="L249" i="17"/>
  <c r="M249" i="17"/>
  <c r="N249" i="17"/>
  <c r="O249" i="17"/>
  <c r="P249" i="17"/>
  <c r="Q249" i="17"/>
  <c r="R249" i="17"/>
  <c r="S249" i="17"/>
  <c r="T249" i="17"/>
  <c r="U249" i="17"/>
  <c r="V249" i="17"/>
  <c r="W249" i="17"/>
  <c r="X249" i="17"/>
  <c r="Y249" i="17"/>
  <c r="Z249" i="17"/>
  <c r="AA249" i="17"/>
  <c r="AB249" i="17"/>
  <c r="AC249" i="17"/>
  <c r="AD249" i="17"/>
  <c r="AI249" i="17"/>
  <c r="AJ249" i="17"/>
  <c r="AK249" i="17"/>
  <c r="AL249" i="17"/>
  <c r="AM249" i="17"/>
  <c r="AN249" i="17"/>
  <c r="AO249" i="17"/>
  <c r="AP249" i="17"/>
  <c r="AQ249" i="17"/>
  <c r="AR249" i="17"/>
  <c r="AS249" i="17"/>
  <c r="AT249" i="17"/>
  <c r="AI250" i="17"/>
  <c r="AJ250" i="17"/>
  <c r="AK250" i="17"/>
  <c r="AL250" i="17"/>
  <c r="AM250" i="17"/>
  <c r="AN250" i="17"/>
  <c r="AO250" i="17"/>
  <c r="AP250" i="17"/>
  <c r="AQ250" i="17"/>
  <c r="AR250" i="17"/>
  <c r="AS250" i="17"/>
  <c r="AT250" i="17"/>
  <c r="G251" i="17"/>
  <c r="H251" i="17"/>
  <c r="I251" i="17"/>
  <c r="J251" i="17"/>
  <c r="K251" i="17"/>
  <c r="L251" i="17"/>
  <c r="M251" i="17"/>
  <c r="N251" i="17"/>
  <c r="O251" i="17"/>
  <c r="P251" i="17"/>
  <c r="Q251" i="17"/>
  <c r="R251" i="17"/>
  <c r="S251" i="17"/>
  <c r="T251" i="17"/>
  <c r="U251" i="17"/>
  <c r="V251" i="17"/>
  <c r="W251" i="17"/>
  <c r="X251" i="17"/>
  <c r="Y251" i="17"/>
  <c r="Z251" i="17"/>
  <c r="AA251" i="17"/>
  <c r="AB251" i="17"/>
  <c r="AC251" i="17"/>
  <c r="AD251" i="17"/>
  <c r="AI251" i="17"/>
  <c r="AJ251" i="17"/>
  <c r="AK251" i="17"/>
  <c r="AL251" i="17"/>
  <c r="AM251" i="17"/>
  <c r="AN251" i="17"/>
  <c r="AO251" i="17"/>
  <c r="AP251" i="17"/>
  <c r="AQ251" i="17"/>
  <c r="AR251" i="17"/>
  <c r="AS251" i="17"/>
  <c r="AT251" i="17"/>
  <c r="I252" i="17"/>
  <c r="J252" i="17"/>
  <c r="K252" i="17"/>
  <c r="M252" i="17"/>
  <c r="O252" i="17"/>
  <c r="Q252" i="17"/>
  <c r="S252" i="17"/>
  <c r="U252" i="17"/>
  <c r="W252" i="17"/>
  <c r="AI252" i="17"/>
  <c r="AJ252" i="17"/>
  <c r="AK252" i="17"/>
  <c r="AL252" i="17"/>
  <c r="AM252" i="17"/>
  <c r="AN252" i="17"/>
  <c r="AO252" i="17"/>
  <c r="AP252" i="17"/>
  <c r="AQ252" i="17"/>
  <c r="AR252" i="17"/>
  <c r="AS252" i="17"/>
  <c r="AT252" i="17"/>
  <c r="AG253" i="17"/>
  <c r="AI253" i="17"/>
  <c r="AJ253" i="17"/>
  <c r="AK253" i="17"/>
  <c r="AL253" i="17"/>
  <c r="AM253" i="17"/>
  <c r="AN253" i="17"/>
  <c r="AO253" i="17"/>
  <c r="AP253" i="17"/>
  <c r="AQ253" i="17"/>
  <c r="AR253" i="17"/>
  <c r="AS253" i="17"/>
  <c r="AT253" i="17"/>
  <c r="R254" i="17"/>
  <c r="AI254" i="17"/>
  <c r="AJ254" i="17"/>
  <c r="AK254" i="17"/>
  <c r="AL254" i="17"/>
  <c r="AM254" i="17"/>
  <c r="AN254" i="17"/>
  <c r="AO254" i="17"/>
  <c r="AP254" i="17"/>
  <c r="AQ254" i="17"/>
  <c r="AR254" i="17"/>
  <c r="AS254" i="17"/>
  <c r="AT254" i="17"/>
  <c r="AI255" i="17"/>
  <c r="AJ255" i="17"/>
  <c r="AK255" i="17"/>
  <c r="AL255" i="17"/>
  <c r="AM255" i="17"/>
  <c r="AN255" i="17"/>
  <c r="AO255" i="17"/>
  <c r="AP255" i="17"/>
  <c r="AQ255" i="17"/>
  <c r="AR255" i="17"/>
  <c r="AS255" i="17"/>
  <c r="AT255" i="17"/>
  <c r="AI256" i="17"/>
  <c r="AJ256" i="17"/>
  <c r="AK256" i="17"/>
  <c r="AL256" i="17"/>
  <c r="AM256" i="17"/>
  <c r="AN256" i="17"/>
  <c r="AO256" i="17"/>
  <c r="AP256" i="17"/>
  <c r="AQ256" i="17"/>
  <c r="AR256" i="17"/>
  <c r="AS256" i="17"/>
  <c r="AT256" i="17"/>
  <c r="AI257" i="17"/>
  <c r="AJ257" i="17"/>
  <c r="AK257" i="17"/>
  <c r="AL257" i="17"/>
  <c r="AM257" i="17"/>
  <c r="AN257" i="17"/>
  <c r="AO257" i="17"/>
  <c r="AP257" i="17"/>
  <c r="AQ257" i="17"/>
  <c r="AR257" i="17"/>
  <c r="AS257" i="17"/>
  <c r="AT257" i="17"/>
  <c r="AI258" i="17"/>
  <c r="AJ258" i="17"/>
  <c r="AK258" i="17"/>
  <c r="AL258" i="17"/>
  <c r="AM258" i="17"/>
  <c r="AN258" i="17"/>
  <c r="AO258" i="17"/>
  <c r="AP258" i="17"/>
  <c r="AQ258" i="17"/>
  <c r="AR258" i="17"/>
  <c r="AS258" i="17"/>
  <c r="AT258" i="17"/>
  <c r="AI259" i="17"/>
  <c r="AJ259" i="17"/>
  <c r="AK259" i="17"/>
  <c r="AL259" i="17"/>
  <c r="AM259" i="17"/>
  <c r="AN259" i="17"/>
  <c r="AO259" i="17"/>
  <c r="AP259" i="17"/>
  <c r="AQ259" i="17"/>
  <c r="AR259" i="17"/>
  <c r="AS259" i="17"/>
  <c r="AT259" i="17"/>
  <c r="AE264" i="17"/>
  <c r="AI264" i="17"/>
  <c r="AJ264" i="17"/>
  <c r="AK264" i="17"/>
  <c r="AL264" i="17"/>
  <c r="AM264" i="17"/>
  <c r="AN264" i="17"/>
  <c r="AO264" i="17"/>
  <c r="AP264" i="17"/>
  <c r="AQ264" i="17"/>
  <c r="AR264" i="17"/>
  <c r="AS264" i="17"/>
  <c r="AT264" i="17"/>
  <c r="AE265" i="17"/>
  <c r="AI265" i="17"/>
  <c r="AJ265" i="17"/>
  <c r="AK265" i="17"/>
  <c r="AL265" i="17"/>
  <c r="AM265" i="17"/>
  <c r="AN265" i="17"/>
  <c r="AO265" i="17"/>
  <c r="AP265" i="17"/>
  <c r="AQ265" i="17"/>
  <c r="AR265" i="17"/>
  <c r="AS265" i="17"/>
  <c r="AT265" i="17"/>
  <c r="AI266" i="17"/>
  <c r="AJ266" i="17"/>
  <c r="AK266" i="17"/>
  <c r="AL266" i="17"/>
  <c r="AM266" i="17"/>
  <c r="AN266" i="17"/>
  <c r="AO266" i="17"/>
  <c r="AP266" i="17"/>
  <c r="AQ266" i="17"/>
  <c r="AR266" i="17"/>
  <c r="AS266" i="17"/>
  <c r="AT266" i="17"/>
  <c r="AI267" i="17"/>
  <c r="AJ267" i="17"/>
  <c r="AK267" i="17"/>
  <c r="AL267" i="17"/>
  <c r="AM267" i="17"/>
  <c r="AN267" i="17"/>
  <c r="AO267" i="17"/>
  <c r="AP267" i="17"/>
  <c r="AQ267" i="17"/>
  <c r="AR267" i="17"/>
  <c r="AS267" i="17"/>
  <c r="AT267" i="17"/>
  <c r="AF268" i="17"/>
  <c r="AG268" i="17"/>
  <c r="AE269" i="17"/>
  <c r="AE268" i="17" s="1"/>
  <c r="AI269" i="17"/>
  <c r="AJ269" i="17"/>
  <c r="AJ268" i="17" s="1"/>
  <c r="AK269" i="17"/>
  <c r="AK268" i="17" s="1"/>
  <c r="AL269" i="17"/>
  <c r="AM269" i="17"/>
  <c r="AM268" i="17" s="1"/>
  <c r="AN269" i="17"/>
  <c r="AN268" i="17" s="1"/>
  <c r="AO269" i="17"/>
  <c r="AP269" i="17"/>
  <c r="AQ269" i="17"/>
  <c r="AR269" i="17"/>
  <c r="AS269" i="17"/>
  <c r="AT269" i="17"/>
  <c r="AI270" i="17"/>
  <c r="AJ270" i="17"/>
  <c r="AK270" i="17"/>
  <c r="AL270" i="17"/>
  <c r="AM270" i="17"/>
  <c r="AN270" i="17"/>
  <c r="AO270" i="17"/>
  <c r="AP270" i="17"/>
  <c r="AQ270" i="17"/>
  <c r="AR270" i="17"/>
  <c r="AS270" i="17"/>
  <c r="AT270" i="17"/>
  <c r="AE271" i="17"/>
  <c r="AI271" i="17"/>
  <c r="AJ271" i="17"/>
  <c r="AK271" i="17"/>
  <c r="AL271" i="17"/>
  <c r="AM271" i="17"/>
  <c r="AN271" i="17"/>
  <c r="AO271" i="17"/>
  <c r="AP271" i="17"/>
  <c r="AQ271" i="17"/>
  <c r="AR271" i="17"/>
  <c r="AS271" i="17"/>
  <c r="AT271" i="17"/>
  <c r="AI272" i="17"/>
  <c r="AJ272" i="17"/>
  <c r="AK272" i="17"/>
  <c r="AL272" i="17"/>
  <c r="AM272" i="17"/>
  <c r="AN272" i="17"/>
  <c r="AO272" i="17"/>
  <c r="AP272" i="17"/>
  <c r="AQ272" i="17"/>
  <c r="AR272" i="17"/>
  <c r="AS272" i="17"/>
  <c r="AT272" i="17"/>
  <c r="AE273" i="17"/>
  <c r="AF273" i="17"/>
  <c r="AG273" i="17"/>
  <c r="AI274" i="17"/>
  <c r="AI273" i="17" s="1"/>
  <c r="AJ274" i="17"/>
  <c r="AJ273" i="17" s="1"/>
  <c r="AK274" i="17"/>
  <c r="AL274" i="17"/>
  <c r="AM274" i="17"/>
  <c r="AN274" i="17"/>
  <c r="AO274" i="17"/>
  <c r="AP274" i="17"/>
  <c r="AQ274" i="17"/>
  <c r="AR274" i="17"/>
  <c r="AS274" i="17"/>
  <c r="AT274" i="17"/>
  <c r="AI275" i="17"/>
  <c r="AJ275" i="17"/>
  <c r="AK275" i="17"/>
  <c r="AL275" i="17"/>
  <c r="AM275" i="17"/>
  <c r="AN275" i="17"/>
  <c r="AO275" i="17"/>
  <c r="AP275" i="17"/>
  <c r="AQ275" i="17"/>
  <c r="AR275" i="17"/>
  <c r="AS275" i="17"/>
  <c r="AT275" i="17"/>
  <c r="AI276" i="17"/>
  <c r="AJ276" i="17"/>
  <c r="AK276" i="17"/>
  <c r="AL276" i="17"/>
  <c r="AM276" i="17"/>
  <c r="AN276" i="17"/>
  <c r="AO276" i="17"/>
  <c r="AP276" i="17"/>
  <c r="AQ276" i="17"/>
  <c r="AR276" i="17"/>
  <c r="AS276" i="17"/>
  <c r="AT276" i="17"/>
  <c r="AE277" i="17"/>
  <c r="AF277" i="17"/>
  <c r="AG277" i="17"/>
  <c r="AI278" i="17"/>
  <c r="AJ278" i="17"/>
  <c r="AK278" i="17"/>
  <c r="AK277" i="17" s="1"/>
  <c r="AL278" i="17"/>
  <c r="AL277" i="17" s="1"/>
  <c r="AM278" i="17"/>
  <c r="AN278" i="17"/>
  <c r="AN277" i="17" s="1"/>
  <c r="AO278" i="17"/>
  <c r="AP278" i="17"/>
  <c r="AP277" i="17" s="1"/>
  <c r="AQ278" i="17"/>
  <c r="AR278" i="17"/>
  <c r="AR277" i="17" s="1"/>
  <c r="AS278" i="17"/>
  <c r="AT278" i="17"/>
  <c r="G279" i="17"/>
  <c r="H279" i="17"/>
  <c r="I279" i="17"/>
  <c r="J279" i="17"/>
  <c r="K279" i="17"/>
  <c r="L279" i="17"/>
  <c r="M279" i="17"/>
  <c r="N279" i="17"/>
  <c r="O279" i="17"/>
  <c r="P279" i="17"/>
  <c r="Q279" i="17"/>
  <c r="R279" i="17"/>
  <c r="S279" i="17"/>
  <c r="T279" i="17"/>
  <c r="U279" i="17"/>
  <c r="V279" i="17"/>
  <c r="W279" i="17"/>
  <c r="X279" i="17"/>
  <c r="Y279" i="17"/>
  <c r="Z279" i="17"/>
  <c r="AA279" i="17"/>
  <c r="AB279" i="17"/>
  <c r="AC279" i="17"/>
  <c r="AD279" i="17"/>
  <c r="AI279" i="17"/>
  <c r="AH279" i="17" s="1"/>
  <c r="AJ279" i="17"/>
  <c r="AK279" i="17"/>
  <c r="AL279" i="17"/>
  <c r="AM279" i="17"/>
  <c r="AN279" i="17"/>
  <c r="AO279" i="17"/>
  <c r="AP279" i="17"/>
  <c r="AQ279" i="17"/>
  <c r="AR279" i="17"/>
  <c r="AS279" i="17"/>
  <c r="AT279" i="17"/>
  <c r="AI280" i="17"/>
  <c r="AJ280" i="17"/>
  <c r="AK280" i="17"/>
  <c r="AL280" i="17"/>
  <c r="AM280" i="17"/>
  <c r="AN280" i="17"/>
  <c r="AO280" i="17"/>
  <c r="AP280" i="17"/>
  <c r="AQ280" i="17"/>
  <c r="AR280" i="17"/>
  <c r="AS280" i="17"/>
  <c r="AT280" i="17"/>
  <c r="AE281" i="17"/>
  <c r="AF281" i="17"/>
  <c r="AG281" i="17"/>
  <c r="AI282" i="17"/>
  <c r="AJ282" i="17"/>
  <c r="AJ281" i="17" s="1"/>
  <c r="AK282" i="17"/>
  <c r="AK281" i="17" s="1"/>
  <c r="AL282" i="17"/>
  <c r="AM282" i="17"/>
  <c r="AN282" i="17"/>
  <c r="AO282" i="17"/>
  <c r="AP282" i="17"/>
  <c r="AP281" i="17" s="1"/>
  <c r="AQ282" i="17"/>
  <c r="AQ281" i="17" s="1"/>
  <c r="AR282" i="17"/>
  <c r="AS282" i="17"/>
  <c r="AT282" i="17"/>
  <c r="AI283" i="17"/>
  <c r="AJ283" i="17"/>
  <c r="AK283" i="17"/>
  <c r="AL283" i="17"/>
  <c r="AM283" i="17"/>
  <c r="AN283" i="17"/>
  <c r="AO283" i="17"/>
  <c r="AP283" i="17"/>
  <c r="AQ283" i="17"/>
  <c r="AR283" i="17"/>
  <c r="AS283" i="17"/>
  <c r="AT283" i="17"/>
  <c r="AE284" i="17"/>
  <c r="AF284" i="17"/>
  <c r="AG284" i="17"/>
  <c r="AI285" i="17"/>
  <c r="AJ285" i="17"/>
  <c r="AK285" i="17"/>
  <c r="AL285" i="17"/>
  <c r="AM285" i="17"/>
  <c r="AN285" i="17"/>
  <c r="AO285" i="17"/>
  <c r="AP285" i="17"/>
  <c r="AQ285" i="17"/>
  <c r="AQ284" i="17" s="1"/>
  <c r="AR285" i="17"/>
  <c r="AS285" i="17"/>
  <c r="AT285" i="17"/>
  <c r="AT284" i="17" s="1"/>
  <c r="G286" i="17"/>
  <c r="H286" i="17"/>
  <c r="I286" i="17"/>
  <c r="J286" i="17"/>
  <c r="K286" i="17"/>
  <c r="L286" i="17"/>
  <c r="M286" i="17"/>
  <c r="N286" i="17"/>
  <c r="O286" i="17"/>
  <c r="P286" i="17"/>
  <c r="Q286" i="17"/>
  <c r="R286" i="17"/>
  <c r="S286" i="17"/>
  <c r="T286" i="17"/>
  <c r="U286" i="17"/>
  <c r="V286" i="17"/>
  <c r="W286" i="17"/>
  <c r="X286" i="17"/>
  <c r="Y286" i="17"/>
  <c r="Z286" i="17"/>
  <c r="AA286" i="17"/>
  <c r="AB286" i="17"/>
  <c r="AC286" i="17"/>
  <c r="AD286" i="17"/>
  <c r="AI286" i="17"/>
  <c r="AJ286" i="17"/>
  <c r="AK286" i="17"/>
  <c r="AL286" i="17"/>
  <c r="AM286" i="17"/>
  <c r="AN286" i="17"/>
  <c r="AO286" i="17"/>
  <c r="AP286" i="17"/>
  <c r="AQ286" i="17"/>
  <c r="AR286" i="17"/>
  <c r="AS286" i="17"/>
  <c r="AT286" i="17"/>
  <c r="AI287" i="17"/>
  <c r="AJ287" i="17"/>
  <c r="AK287" i="17"/>
  <c r="AL287" i="17"/>
  <c r="AM287" i="17"/>
  <c r="AN287" i="17"/>
  <c r="AO287" i="17"/>
  <c r="AP287" i="17"/>
  <c r="AQ287" i="17"/>
  <c r="AR287" i="17"/>
  <c r="AS287" i="17"/>
  <c r="AT287" i="17"/>
  <c r="G288" i="17"/>
  <c r="H288" i="17"/>
  <c r="I288" i="17"/>
  <c r="J288" i="17"/>
  <c r="K288" i="17"/>
  <c r="L288" i="17"/>
  <c r="M288" i="17"/>
  <c r="N288" i="17"/>
  <c r="O288" i="17"/>
  <c r="P288" i="17"/>
  <c r="Q288" i="17"/>
  <c r="R288" i="17"/>
  <c r="S288" i="17"/>
  <c r="T288" i="17"/>
  <c r="U288" i="17"/>
  <c r="V288" i="17"/>
  <c r="W288" i="17"/>
  <c r="X288" i="17"/>
  <c r="Y288" i="17"/>
  <c r="Z288" i="17"/>
  <c r="AA288" i="17"/>
  <c r="AB288" i="17"/>
  <c r="AC288" i="17"/>
  <c r="AD288" i="17"/>
  <c r="AI288" i="17"/>
  <c r="AJ288" i="17"/>
  <c r="AK288" i="17"/>
  <c r="AL288" i="17"/>
  <c r="AM288" i="17"/>
  <c r="AN288" i="17"/>
  <c r="AO288" i="17"/>
  <c r="AP288" i="17"/>
  <c r="AQ288" i="17"/>
  <c r="AR288" i="17"/>
  <c r="AS288" i="17"/>
  <c r="AT288" i="17"/>
  <c r="AE289" i="17"/>
  <c r="AF289" i="17"/>
  <c r="AG289" i="17"/>
  <c r="AI290" i="17"/>
  <c r="AJ290" i="17"/>
  <c r="AK290" i="17"/>
  <c r="AK289" i="17" s="1"/>
  <c r="AL290" i="17"/>
  <c r="AL289" i="17" s="1"/>
  <c r="AM290" i="17"/>
  <c r="AN290" i="17"/>
  <c r="AO290" i="17"/>
  <c r="AO289" i="17" s="1"/>
  <c r="AP290" i="17"/>
  <c r="AQ290" i="17"/>
  <c r="AR290" i="17"/>
  <c r="AR289" i="17" s="1"/>
  <c r="AS290" i="17"/>
  <c r="AT290" i="17"/>
  <c r="AI291" i="17"/>
  <c r="AJ291" i="17"/>
  <c r="AK291" i="17"/>
  <c r="AL291" i="17"/>
  <c r="AM291" i="17"/>
  <c r="AN291" i="17"/>
  <c r="AO291" i="17"/>
  <c r="AP291" i="17"/>
  <c r="AQ291" i="17"/>
  <c r="AR291" i="17"/>
  <c r="AS291" i="17"/>
  <c r="AT291" i="17"/>
  <c r="G292" i="17"/>
  <c r="H292" i="17"/>
  <c r="I292" i="17"/>
  <c r="J292" i="17"/>
  <c r="K292" i="17"/>
  <c r="L292" i="17"/>
  <c r="M292" i="17"/>
  <c r="N292" i="17"/>
  <c r="O292" i="17"/>
  <c r="P292" i="17"/>
  <c r="Q292" i="17"/>
  <c r="R292" i="17"/>
  <c r="S292" i="17"/>
  <c r="T292" i="17"/>
  <c r="U292" i="17"/>
  <c r="V292" i="17"/>
  <c r="W292" i="17"/>
  <c r="X292" i="17"/>
  <c r="Y292" i="17"/>
  <c r="Z292" i="17"/>
  <c r="AA292" i="17"/>
  <c r="AB292" i="17"/>
  <c r="AC292" i="17"/>
  <c r="AD292" i="17"/>
  <c r="AI292" i="17"/>
  <c r="AH292" i="17" s="1"/>
  <c r="AJ292" i="17"/>
  <c r="AK292" i="17"/>
  <c r="AL292" i="17"/>
  <c r="AM292" i="17"/>
  <c r="AN292" i="17"/>
  <c r="AO292" i="17"/>
  <c r="AP292" i="17"/>
  <c r="AQ292" i="17"/>
  <c r="AR292" i="17"/>
  <c r="AS292" i="17"/>
  <c r="AT292" i="17"/>
  <c r="G293" i="17"/>
  <c r="H293" i="17"/>
  <c r="I293" i="17"/>
  <c r="J293" i="17"/>
  <c r="K293" i="17"/>
  <c r="L293" i="17"/>
  <c r="M293" i="17"/>
  <c r="N293" i="17"/>
  <c r="O293" i="17"/>
  <c r="P293" i="17"/>
  <c r="Q293" i="17"/>
  <c r="R293" i="17"/>
  <c r="S293" i="17"/>
  <c r="T293" i="17"/>
  <c r="U293" i="17"/>
  <c r="V293" i="17"/>
  <c r="W293" i="17"/>
  <c r="X293" i="17"/>
  <c r="Y293" i="17"/>
  <c r="Z293" i="17"/>
  <c r="AA293" i="17"/>
  <c r="AB293" i="17"/>
  <c r="AC293" i="17"/>
  <c r="AD293" i="17"/>
  <c r="AI293" i="17"/>
  <c r="AH293" i="17" s="1"/>
  <c r="AJ293" i="17"/>
  <c r="AK293" i="17"/>
  <c r="AL293" i="17"/>
  <c r="AM293" i="17"/>
  <c r="AN293" i="17"/>
  <c r="AO293" i="17"/>
  <c r="AP293" i="17"/>
  <c r="AQ293" i="17"/>
  <c r="AR293" i="17"/>
  <c r="AS293" i="17"/>
  <c r="AT293" i="17"/>
  <c r="H294" i="17"/>
  <c r="W294" i="17"/>
  <c r="Y294" i="17"/>
  <c r="AI294" i="17"/>
  <c r="AJ294" i="17"/>
  <c r="AK294" i="17"/>
  <c r="AL294" i="17"/>
  <c r="AM294" i="17"/>
  <c r="AN294" i="17"/>
  <c r="AO294" i="17"/>
  <c r="AP294" i="17"/>
  <c r="AQ294" i="17"/>
  <c r="AR294" i="17"/>
  <c r="AS294" i="17"/>
  <c r="AT294" i="17"/>
  <c r="H295" i="17"/>
  <c r="AI295" i="17"/>
  <c r="AJ295" i="17"/>
  <c r="AK295" i="17"/>
  <c r="AL295" i="17"/>
  <c r="AM295" i="17"/>
  <c r="AN295" i="17"/>
  <c r="AO295" i="17"/>
  <c r="AP295" i="17"/>
  <c r="AQ295" i="17"/>
  <c r="AR295" i="17"/>
  <c r="AS295" i="17"/>
  <c r="AT295" i="17"/>
  <c r="H296" i="17"/>
  <c r="AI296" i="17"/>
  <c r="AJ296" i="17"/>
  <c r="AK296" i="17"/>
  <c r="AL296" i="17"/>
  <c r="AM296" i="17"/>
  <c r="AN296" i="17"/>
  <c r="AO296" i="17"/>
  <c r="AP296" i="17"/>
  <c r="AQ296" i="17"/>
  <c r="AR296" i="17"/>
  <c r="AS296" i="17"/>
  <c r="AT296" i="17"/>
  <c r="H297" i="17"/>
  <c r="AI297" i="17"/>
  <c r="AJ297" i="17"/>
  <c r="AK297" i="17"/>
  <c r="AL297" i="17"/>
  <c r="AM297" i="17"/>
  <c r="AN297" i="17"/>
  <c r="AO297" i="17"/>
  <c r="AP297" i="17"/>
  <c r="AQ297" i="17"/>
  <c r="AR297" i="17"/>
  <c r="AS297" i="17"/>
  <c r="AT297" i="17"/>
  <c r="H298" i="17"/>
  <c r="AI298" i="17"/>
  <c r="AJ298" i="17"/>
  <c r="AK298" i="17"/>
  <c r="AL298" i="17"/>
  <c r="AM298" i="17"/>
  <c r="AN298" i="17"/>
  <c r="AO298" i="17"/>
  <c r="AP298" i="17"/>
  <c r="AQ298" i="17"/>
  <c r="AR298" i="17"/>
  <c r="AS298" i="17"/>
  <c r="AT298" i="17"/>
  <c r="AE299" i="17"/>
  <c r="AI299" i="17"/>
  <c r="AJ299" i="17"/>
  <c r="AK299" i="17"/>
  <c r="AL299" i="17"/>
  <c r="AM299" i="17"/>
  <c r="AN299" i="17"/>
  <c r="AO299" i="17"/>
  <c r="AP299" i="17"/>
  <c r="AQ299" i="17"/>
  <c r="AR299" i="17"/>
  <c r="AS299" i="17"/>
  <c r="AT299" i="17"/>
  <c r="AF300" i="17"/>
  <c r="AG300" i="17"/>
  <c r="AE301" i="17"/>
  <c r="AI301" i="17"/>
  <c r="AJ301" i="17"/>
  <c r="AK301" i="17"/>
  <c r="AK300" i="17" s="1"/>
  <c r="AL301" i="17"/>
  <c r="AM301" i="17"/>
  <c r="AN301" i="17"/>
  <c r="AO301" i="17"/>
  <c r="AP301" i="17"/>
  <c r="AQ301" i="17"/>
  <c r="AR301" i="17"/>
  <c r="AS301" i="17"/>
  <c r="AT301" i="17"/>
  <c r="AE302" i="17"/>
  <c r="AI302" i="17"/>
  <c r="AJ302" i="17"/>
  <c r="AK302" i="17"/>
  <c r="AL302" i="17"/>
  <c r="AM302" i="17"/>
  <c r="AN302" i="17"/>
  <c r="AO302" i="17"/>
  <c r="AP302" i="17"/>
  <c r="AQ302" i="17"/>
  <c r="AR302" i="17"/>
  <c r="AS302" i="17"/>
  <c r="AT302" i="17"/>
  <c r="AE303" i="17"/>
  <c r="AI303" i="17"/>
  <c r="AJ303" i="17"/>
  <c r="AK303" i="17"/>
  <c r="AL303" i="17"/>
  <c r="AM303" i="17"/>
  <c r="AN303" i="17"/>
  <c r="AO303" i="17"/>
  <c r="AP303" i="17"/>
  <c r="AQ303" i="17"/>
  <c r="AR303" i="17"/>
  <c r="AS303" i="17"/>
  <c r="AT303" i="17"/>
  <c r="AI304" i="17"/>
  <c r="AJ304" i="17"/>
  <c r="AK304" i="17"/>
  <c r="AL304" i="17"/>
  <c r="AM304" i="17"/>
  <c r="AN304" i="17"/>
  <c r="AO304" i="17"/>
  <c r="AP304" i="17"/>
  <c r="AQ304" i="17"/>
  <c r="AR304" i="17"/>
  <c r="AS304" i="17"/>
  <c r="AT304" i="17"/>
  <c r="AI305" i="17"/>
  <c r="AJ305" i="17"/>
  <c r="AK305" i="17"/>
  <c r="AL305" i="17"/>
  <c r="AM305" i="17"/>
  <c r="AN305" i="17"/>
  <c r="AO305" i="17"/>
  <c r="AP305" i="17"/>
  <c r="AQ305" i="17"/>
  <c r="AR305" i="17"/>
  <c r="AS305" i="17"/>
  <c r="AT305" i="17"/>
  <c r="AE306" i="17"/>
  <c r="AI306" i="17"/>
  <c r="AJ306" i="17"/>
  <c r="AK306" i="17"/>
  <c r="AL306" i="17"/>
  <c r="AM306" i="17"/>
  <c r="AN306" i="17"/>
  <c r="AO306" i="17"/>
  <c r="AP306" i="17"/>
  <c r="AQ306" i="17"/>
  <c r="AR306" i="17"/>
  <c r="AS306" i="17"/>
  <c r="AT306" i="17"/>
  <c r="AE307" i="17"/>
  <c r="AA228" i="26" s="1"/>
  <c r="AI307" i="17"/>
  <c r="AJ307" i="17"/>
  <c r="AK307" i="17"/>
  <c r="AL307" i="17"/>
  <c r="AM307" i="17"/>
  <c r="AN307" i="17"/>
  <c r="AO307" i="17"/>
  <c r="AP307" i="17"/>
  <c r="AQ307" i="17"/>
  <c r="AR307" i="17"/>
  <c r="AS307" i="17"/>
  <c r="AT307" i="17"/>
  <c r="AE308" i="17"/>
  <c r="AI308" i="17"/>
  <c r="AJ308" i="17"/>
  <c r="AK308" i="17"/>
  <c r="AL308" i="17"/>
  <c r="AM308" i="17"/>
  <c r="AN308" i="17"/>
  <c r="AO308" i="17"/>
  <c r="AP308" i="17"/>
  <c r="AQ308" i="17"/>
  <c r="AR308" i="17"/>
  <c r="AS308" i="17"/>
  <c r="AT308" i="17"/>
  <c r="AF309" i="17"/>
  <c r="AG309" i="17"/>
  <c r="AE310" i="17"/>
  <c r="AI310" i="17"/>
  <c r="AJ310" i="17"/>
  <c r="AK310" i="17"/>
  <c r="AK309" i="17" s="1"/>
  <c r="AL310" i="17"/>
  <c r="AM310" i="17"/>
  <c r="AN310" i="17"/>
  <c r="AO310" i="17"/>
  <c r="AP310" i="17"/>
  <c r="AQ310" i="17"/>
  <c r="AR310" i="17"/>
  <c r="AS310" i="17"/>
  <c r="AT310" i="17"/>
  <c r="AE311" i="17"/>
  <c r="AI311" i="17"/>
  <c r="AH311" i="17" s="1"/>
  <c r="AJ311" i="17"/>
  <c r="AK311" i="17"/>
  <c r="AL311" i="17"/>
  <c r="AM311" i="17"/>
  <c r="AN311" i="17"/>
  <c r="AO311" i="17"/>
  <c r="AP311" i="17"/>
  <c r="AQ311" i="17"/>
  <c r="AR311" i="17"/>
  <c r="AS311" i="17"/>
  <c r="AT311" i="17"/>
  <c r="AI312" i="17"/>
  <c r="AJ312" i="17"/>
  <c r="AK312" i="17"/>
  <c r="AL312" i="17"/>
  <c r="AM312" i="17"/>
  <c r="AN312" i="17"/>
  <c r="AO312" i="17"/>
  <c r="AP312" i="17"/>
  <c r="AQ312" i="17"/>
  <c r="AR312" i="17"/>
  <c r="AS312" i="17"/>
  <c r="AT312" i="17"/>
  <c r="AI313" i="17"/>
  <c r="AJ313" i="17"/>
  <c r="AK313" i="17"/>
  <c r="AL313" i="17"/>
  <c r="AM313" i="17"/>
  <c r="AN313" i="17"/>
  <c r="AO313" i="17"/>
  <c r="AP313" i="17"/>
  <c r="AQ313" i="17"/>
  <c r="AR313" i="17"/>
  <c r="AS313" i="17"/>
  <c r="AT313" i="17"/>
  <c r="AI314" i="17"/>
  <c r="AJ314" i="17"/>
  <c r="AK314" i="17"/>
  <c r="AL314" i="17"/>
  <c r="AM314" i="17"/>
  <c r="AN314" i="17"/>
  <c r="AO314" i="17"/>
  <c r="AP314" i="17"/>
  <c r="AQ314" i="17"/>
  <c r="AR314" i="17"/>
  <c r="AS314" i="17"/>
  <c r="AT314" i="17"/>
  <c r="AE315" i="17"/>
  <c r="AI315" i="17"/>
  <c r="AJ315" i="17"/>
  <c r="AK315" i="17"/>
  <c r="AL315" i="17"/>
  <c r="AM315" i="17"/>
  <c r="AN315" i="17"/>
  <c r="AO315" i="17"/>
  <c r="AP315" i="17"/>
  <c r="AQ315" i="17"/>
  <c r="AR315" i="17"/>
  <c r="AS315" i="17"/>
  <c r="AT315" i="17"/>
  <c r="AE316" i="17"/>
  <c r="AI316" i="17"/>
  <c r="AJ316" i="17"/>
  <c r="AK316" i="17"/>
  <c r="AL316" i="17"/>
  <c r="AM316" i="17"/>
  <c r="AN316" i="17"/>
  <c r="AO316" i="17"/>
  <c r="AP316" i="17"/>
  <c r="AQ316" i="17"/>
  <c r="AR316" i="17"/>
  <c r="AS316" i="17"/>
  <c r="AT316" i="17"/>
  <c r="AF317" i="17"/>
  <c r="AG317" i="17"/>
  <c r="AI318" i="17"/>
  <c r="AJ318" i="17"/>
  <c r="AK318" i="17"/>
  <c r="AK317" i="17" s="1"/>
  <c r="AL318" i="17"/>
  <c r="AM318" i="17"/>
  <c r="AN318" i="17"/>
  <c r="AO318" i="17"/>
  <c r="AP318" i="17"/>
  <c r="AQ318" i="17"/>
  <c r="AR318" i="17"/>
  <c r="AS318" i="17"/>
  <c r="AT318" i="17"/>
  <c r="AI319" i="17"/>
  <c r="AJ319" i="17"/>
  <c r="AK319" i="17"/>
  <c r="AL319" i="17"/>
  <c r="AM319" i="17"/>
  <c r="AN319" i="17"/>
  <c r="AO319" i="17"/>
  <c r="AP319" i="17"/>
  <c r="AQ319" i="17"/>
  <c r="AR319" i="17"/>
  <c r="AS319" i="17"/>
  <c r="AT319" i="17"/>
  <c r="AE320" i="17"/>
  <c r="AI320" i="17"/>
  <c r="AJ320" i="17"/>
  <c r="AK320" i="17"/>
  <c r="AL320" i="17"/>
  <c r="AM320" i="17"/>
  <c r="AN320" i="17"/>
  <c r="AO320" i="17"/>
  <c r="AP320" i="17"/>
  <c r="AQ320" i="17"/>
  <c r="AR320" i="17"/>
  <c r="AS320" i="17"/>
  <c r="AT320" i="17"/>
  <c r="AI321" i="17"/>
  <c r="AJ321" i="17"/>
  <c r="AK321" i="17"/>
  <c r="AL321" i="17"/>
  <c r="AM321" i="17"/>
  <c r="AN321" i="17"/>
  <c r="AO321" i="17"/>
  <c r="AP321" i="17"/>
  <c r="AQ321" i="17"/>
  <c r="AR321" i="17"/>
  <c r="AS321" i="17"/>
  <c r="AT321" i="17"/>
  <c r="AI322" i="17"/>
  <c r="AJ322" i="17"/>
  <c r="AK322" i="17"/>
  <c r="AL322" i="17"/>
  <c r="AM322" i="17"/>
  <c r="AN322" i="17"/>
  <c r="AO322" i="17"/>
  <c r="AP322" i="17"/>
  <c r="AQ322" i="17"/>
  <c r="AR322" i="17"/>
  <c r="AS322" i="17"/>
  <c r="AT322" i="17"/>
  <c r="AE323" i="17"/>
  <c r="AI323" i="17"/>
  <c r="AJ323" i="17"/>
  <c r="AK323" i="17"/>
  <c r="AL323" i="17"/>
  <c r="AM323" i="17"/>
  <c r="AN323" i="17"/>
  <c r="AO323" i="17"/>
  <c r="AP323" i="17"/>
  <c r="AQ323" i="17"/>
  <c r="AR323" i="17"/>
  <c r="AS323" i="17"/>
  <c r="AT323" i="17"/>
  <c r="AE324" i="17"/>
  <c r="AA245" i="26" s="1"/>
  <c r="AI324" i="17"/>
  <c r="AJ324" i="17"/>
  <c r="AK324" i="17"/>
  <c r="AL324" i="17"/>
  <c r="AM324" i="17"/>
  <c r="AN324" i="17"/>
  <c r="AO324" i="17"/>
  <c r="AP324" i="17"/>
  <c r="AQ324" i="17"/>
  <c r="AR324" i="17"/>
  <c r="AS324" i="17"/>
  <c r="AT324" i="17"/>
  <c r="AF325" i="17"/>
  <c r="AG325" i="17"/>
  <c r="AE326" i="17"/>
  <c r="AE325" i="17" s="1"/>
  <c r="AI326" i="17"/>
  <c r="AJ326" i="17"/>
  <c r="AK326" i="17"/>
  <c r="AK325" i="17" s="1"/>
  <c r="AL326" i="17"/>
  <c r="AL325" i="17" s="1"/>
  <c r="AM326" i="17"/>
  <c r="AN326" i="17"/>
  <c r="AN325" i="17" s="1"/>
  <c r="AO326" i="17"/>
  <c r="AO325" i="17" s="1"/>
  <c r="AP326" i="17"/>
  <c r="AQ326" i="17"/>
  <c r="AQ325" i="17" s="1"/>
  <c r="AR326" i="17"/>
  <c r="AS326" i="17"/>
  <c r="AS325" i="17" s="1"/>
  <c r="AT326" i="17"/>
  <c r="AI327" i="17"/>
  <c r="AJ327" i="17"/>
  <c r="AK327" i="17"/>
  <c r="AL327" i="17"/>
  <c r="AM327" i="17"/>
  <c r="AN327" i="17"/>
  <c r="AO327" i="17"/>
  <c r="AP327" i="17"/>
  <c r="AQ327" i="17"/>
  <c r="AR327" i="17"/>
  <c r="AS327" i="17"/>
  <c r="AT327" i="17"/>
  <c r="AF330" i="17"/>
  <c r="AG330" i="17"/>
  <c r="AI331" i="17"/>
  <c r="AJ331" i="17"/>
  <c r="AK331" i="17"/>
  <c r="AL331" i="17"/>
  <c r="AM331" i="17"/>
  <c r="AN331" i="17"/>
  <c r="AO331" i="17"/>
  <c r="AP331" i="17"/>
  <c r="AQ331" i="17"/>
  <c r="AQ330" i="17" s="1"/>
  <c r="AR331" i="17"/>
  <c r="AS331" i="17"/>
  <c r="AT331" i="17"/>
  <c r="AE332" i="17"/>
  <c r="AI332" i="17"/>
  <c r="AJ332" i="17"/>
  <c r="AK332" i="17"/>
  <c r="AL332" i="17"/>
  <c r="AM332" i="17"/>
  <c r="AN332" i="17"/>
  <c r="AO332" i="17"/>
  <c r="AP332" i="17"/>
  <c r="AQ332" i="17"/>
  <c r="AR332" i="17"/>
  <c r="AS332" i="17"/>
  <c r="AT332" i="17"/>
  <c r="AE333" i="17"/>
  <c r="AI333" i="17"/>
  <c r="AJ333" i="17"/>
  <c r="AK333" i="17"/>
  <c r="AL333" i="17"/>
  <c r="AM333" i="17"/>
  <c r="AN333" i="17"/>
  <c r="AO333" i="17"/>
  <c r="AP333" i="17"/>
  <c r="AQ333" i="17"/>
  <c r="AR333" i="17"/>
  <c r="AS333" i="17"/>
  <c r="AT333" i="17"/>
  <c r="AI334" i="17"/>
  <c r="AJ334" i="17"/>
  <c r="AK334" i="17"/>
  <c r="AL334" i="17"/>
  <c r="AM334" i="17"/>
  <c r="AN334" i="17"/>
  <c r="AO334" i="17"/>
  <c r="AP334" i="17"/>
  <c r="AQ334" i="17"/>
  <c r="AR334" i="17"/>
  <c r="AS334" i="17"/>
  <c r="AT334" i="17"/>
  <c r="AI335" i="17"/>
  <c r="AJ335" i="17"/>
  <c r="AK335" i="17"/>
  <c r="AL335" i="17"/>
  <c r="AM335" i="17"/>
  <c r="AN335" i="17"/>
  <c r="AO335" i="17"/>
  <c r="AP335" i="17"/>
  <c r="AQ335" i="17"/>
  <c r="AR335" i="17"/>
  <c r="AS335" i="17"/>
  <c r="AT335" i="17"/>
  <c r="AF336" i="17"/>
  <c r="AG336" i="17"/>
  <c r="AI337" i="17"/>
  <c r="AI336" i="17" s="1"/>
  <c r="AJ337" i="17"/>
  <c r="AK337" i="17"/>
  <c r="AL337" i="17"/>
  <c r="AM337" i="17"/>
  <c r="AM336" i="17" s="1"/>
  <c r="AN337" i="17"/>
  <c r="AN336" i="17" s="1"/>
  <c r="AO337" i="17"/>
  <c r="AP337" i="17"/>
  <c r="AQ337" i="17"/>
  <c r="AR337" i="17"/>
  <c r="AS337" i="17"/>
  <c r="AT337" i="17"/>
  <c r="AI338" i="17"/>
  <c r="AJ338" i="17"/>
  <c r="AK338" i="17"/>
  <c r="AL338" i="17"/>
  <c r="AM338" i="17"/>
  <c r="AN338" i="17"/>
  <c r="AO338" i="17"/>
  <c r="AP338" i="17"/>
  <c r="AQ338" i="17"/>
  <c r="AR338" i="17"/>
  <c r="AS338" i="17"/>
  <c r="AT338" i="17"/>
  <c r="AI339" i="17"/>
  <c r="AJ339" i="17"/>
  <c r="AK339" i="17"/>
  <c r="AL339" i="17"/>
  <c r="AM339" i="17"/>
  <c r="AN339" i="17"/>
  <c r="AO339" i="17"/>
  <c r="AP339" i="17"/>
  <c r="AQ339" i="17"/>
  <c r="AR339" i="17"/>
  <c r="AS339" i="17"/>
  <c r="AT339" i="17"/>
  <c r="AI340" i="17"/>
  <c r="AJ340" i="17"/>
  <c r="AK340" i="17"/>
  <c r="AL340" i="17"/>
  <c r="AM340" i="17"/>
  <c r="AN340" i="17"/>
  <c r="AO340" i="17"/>
  <c r="AP340" i="17"/>
  <c r="AQ340" i="17"/>
  <c r="AR340" i="17"/>
  <c r="AS340" i="17"/>
  <c r="AT340" i="17"/>
  <c r="AI341" i="17"/>
  <c r="AJ341" i="17"/>
  <c r="AK341" i="17"/>
  <c r="AL341" i="17"/>
  <c r="AM341" i="17"/>
  <c r="AN341" i="17"/>
  <c r="AO341" i="17"/>
  <c r="AP341" i="17"/>
  <c r="AQ341" i="17"/>
  <c r="AR341" i="17"/>
  <c r="AS341" i="17"/>
  <c r="AT341" i="17"/>
  <c r="AI342" i="17"/>
  <c r="AJ342" i="17"/>
  <c r="AK342" i="17"/>
  <c r="AL342" i="17"/>
  <c r="AM342" i="17"/>
  <c r="AN342" i="17"/>
  <c r="AO342" i="17"/>
  <c r="AP342" i="17"/>
  <c r="AQ342" i="17"/>
  <c r="AR342" i="17"/>
  <c r="AS342" i="17"/>
  <c r="AT342" i="17"/>
  <c r="AE343" i="17"/>
  <c r="AE336" i="17" s="1"/>
  <c r="AI343" i="17"/>
  <c r="AJ343" i="17"/>
  <c r="AK343" i="17"/>
  <c r="AL343" i="17"/>
  <c r="AM343" i="17"/>
  <c r="AN343" i="17"/>
  <c r="AO343" i="17"/>
  <c r="AP343" i="17"/>
  <c r="AQ343" i="17"/>
  <c r="AR343" i="17"/>
  <c r="AS343" i="17"/>
  <c r="AT343" i="17"/>
  <c r="AI344" i="17"/>
  <c r="AJ344" i="17"/>
  <c r="AK344" i="17"/>
  <c r="AL344" i="17"/>
  <c r="AM344" i="17"/>
  <c r="AN344" i="17"/>
  <c r="AO344" i="17"/>
  <c r="AP344" i="17"/>
  <c r="AQ344" i="17"/>
  <c r="AR344" i="17"/>
  <c r="AS344" i="17"/>
  <c r="AT344" i="17"/>
  <c r="AF345" i="17"/>
  <c r="AG345" i="17"/>
  <c r="AI346" i="17"/>
  <c r="AJ346" i="17"/>
  <c r="AK346" i="17"/>
  <c r="AL346" i="17"/>
  <c r="AM346" i="17"/>
  <c r="AN346" i="17"/>
  <c r="AO346" i="17"/>
  <c r="AP346" i="17"/>
  <c r="AQ346" i="17"/>
  <c r="AR346" i="17"/>
  <c r="AS346" i="17"/>
  <c r="AT346" i="17"/>
  <c r="AE347" i="17"/>
  <c r="AI347" i="17"/>
  <c r="AJ347" i="17"/>
  <c r="AK347" i="17"/>
  <c r="AL347" i="17"/>
  <c r="AM347" i="17"/>
  <c r="AN347" i="17"/>
  <c r="AO347" i="17"/>
  <c r="AP347" i="17"/>
  <c r="AQ347" i="17"/>
  <c r="AR347" i="17"/>
  <c r="AS347" i="17"/>
  <c r="AT347" i="17"/>
  <c r="AE348" i="17"/>
  <c r="AI348" i="17"/>
  <c r="AJ348" i="17"/>
  <c r="AK348" i="17"/>
  <c r="AL348" i="17"/>
  <c r="AM348" i="17"/>
  <c r="AN348" i="17"/>
  <c r="AO348" i="17"/>
  <c r="AP348" i="17"/>
  <c r="AQ348" i="17"/>
  <c r="AR348" i="17"/>
  <c r="AS348" i="17"/>
  <c r="AT348" i="17"/>
  <c r="AE349" i="17"/>
  <c r="AI349" i="17"/>
  <c r="AJ349" i="17"/>
  <c r="AK349" i="17"/>
  <c r="AL349" i="17"/>
  <c r="AM349" i="17"/>
  <c r="AN349" i="17"/>
  <c r="AO349" i="17"/>
  <c r="AP349" i="17"/>
  <c r="AQ349" i="17"/>
  <c r="AR349" i="17"/>
  <c r="AS349" i="17"/>
  <c r="AT349" i="17"/>
  <c r="AI350" i="17"/>
  <c r="AJ350" i="17"/>
  <c r="AK350" i="17"/>
  <c r="AL350" i="17"/>
  <c r="AM350" i="17"/>
  <c r="AN350" i="17"/>
  <c r="AO350" i="17"/>
  <c r="AP350" i="17"/>
  <c r="AQ350" i="17"/>
  <c r="AR350" i="17"/>
  <c r="AS350" i="17"/>
  <c r="AT350" i="17"/>
  <c r="AI351" i="17"/>
  <c r="AJ351" i="17"/>
  <c r="AK351" i="17"/>
  <c r="AL351" i="17"/>
  <c r="AM351" i="17"/>
  <c r="AN351" i="17"/>
  <c r="AO351" i="17"/>
  <c r="AP351" i="17"/>
  <c r="AQ351" i="17"/>
  <c r="AR351" i="17"/>
  <c r="AS351" i="17"/>
  <c r="AT351" i="17"/>
  <c r="G352" i="17"/>
  <c r="H352" i="17"/>
  <c r="I352" i="17"/>
  <c r="J352" i="17"/>
  <c r="L352" i="17"/>
  <c r="N352" i="17"/>
  <c r="P352" i="17"/>
  <c r="Q352" i="17"/>
  <c r="R352" i="17"/>
  <c r="T352" i="17"/>
  <c r="V352" i="17"/>
  <c r="X352" i="17"/>
  <c r="Y352" i="17"/>
  <c r="Z352" i="17"/>
  <c r="AB352" i="17"/>
  <c r="AD352" i="17"/>
  <c r="AI352" i="17"/>
  <c r="AJ352" i="17"/>
  <c r="AK352" i="17"/>
  <c r="AL352" i="17"/>
  <c r="AM352" i="17"/>
  <c r="AN352" i="17"/>
  <c r="AO352" i="17"/>
  <c r="AP352" i="17"/>
  <c r="AQ352" i="17"/>
  <c r="AR352" i="17"/>
  <c r="AS352" i="17"/>
  <c r="AT352" i="17"/>
  <c r="AF353" i="17"/>
  <c r="AG353" i="17"/>
  <c r="AI354" i="17"/>
  <c r="AI353" i="17" s="1"/>
  <c r="AJ354" i="17"/>
  <c r="AK354" i="17"/>
  <c r="AL354" i="17"/>
  <c r="AM354" i="17"/>
  <c r="AM353" i="17" s="1"/>
  <c r="AN354" i="17"/>
  <c r="AO354" i="17"/>
  <c r="AP354" i="17"/>
  <c r="AQ354" i="17"/>
  <c r="AR354" i="17"/>
  <c r="AS354" i="17"/>
  <c r="AT354" i="17"/>
  <c r="AI355" i="17"/>
  <c r="AJ355" i="17"/>
  <c r="AK355" i="17"/>
  <c r="AL355" i="17"/>
  <c r="AM355" i="17"/>
  <c r="AN355" i="17"/>
  <c r="AO355" i="17"/>
  <c r="AP355" i="17"/>
  <c r="AQ355" i="17"/>
  <c r="AR355" i="17"/>
  <c r="AS355" i="17"/>
  <c r="AT355" i="17"/>
  <c r="AI356" i="17"/>
  <c r="AJ356" i="17"/>
  <c r="AK356" i="17"/>
  <c r="AL356" i="17"/>
  <c r="AM356" i="17"/>
  <c r="AN356" i="17"/>
  <c r="AO356" i="17"/>
  <c r="AP356" i="17"/>
  <c r="AQ356" i="17"/>
  <c r="AR356" i="17"/>
  <c r="AS356" i="17"/>
  <c r="AT356" i="17"/>
  <c r="AI357" i="17"/>
  <c r="AJ357" i="17"/>
  <c r="AK357" i="17"/>
  <c r="AL357" i="17"/>
  <c r="AM357" i="17"/>
  <c r="AN357" i="17"/>
  <c r="AO357" i="17"/>
  <c r="AP357" i="17"/>
  <c r="AQ357" i="17"/>
  <c r="AR357" i="17"/>
  <c r="AS357" i="17"/>
  <c r="AT357" i="17"/>
  <c r="AI358" i="17"/>
  <c r="AJ358" i="17"/>
  <c r="AK358" i="17"/>
  <c r="AL358" i="17"/>
  <c r="AM358" i="17"/>
  <c r="AN358" i="17"/>
  <c r="AO358" i="17"/>
  <c r="AP358" i="17"/>
  <c r="AQ358" i="17"/>
  <c r="AR358" i="17"/>
  <c r="AS358" i="17"/>
  <c r="AT358" i="17"/>
  <c r="AI359" i="17"/>
  <c r="AJ359" i="17"/>
  <c r="AK359" i="17"/>
  <c r="AL359" i="17"/>
  <c r="AM359" i="17"/>
  <c r="AN359" i="17"/>
  <c r="AO359" i="17"/>
  <c r="AP359" i="17"/>
  <c r="AQ359" i="17"/>
  <c r="AR359" i="17"/>
  <c r="AS359" i="17"/>
  <c r="AT359" i="17"/>
  <c r="AE360" i="17"/>
  <c r="AE353" i="17" s="1"/>
  <c r="AI360" i="17"/>
  <c r="AJ360" i="17"/>
  <c r="AK360" i="17"/>
  <c r="AL360" i="17"/>
  <c r="AM360" i="17"/>
  <c r="AN360" i="17"/>
  <c r="AO360" i="17"/>
  <c r="AP360" i="17"/>
  <c r="AQ360" i="17"/>
  <c r="AR360" i="17"/>
  <c r="AS360" i="17"/>
  <c r="AT360" i="17"/>
  <c r="AI361" i="17"/>
  <c r="AJ361" i="17"/>
  <c r="AK361" i="17"/>
  <c r="AL361" i="17"/>
  <c r="AM361" i="17"/>
  <c r="AN361" i="17"/>
  <c r="AO361" i="17"/>
  <c r="AP361" i="17"/>
  <c r="AQ361" i="17"/>
  <c r="AR361" i="17"/>
  <c r="AS361" i="17"/>
  <c r="AT361" i="17"/>
  <c r="AE364" i="17"/>
  <c r="AI364" i="17"/>
  <c r="AJ364" i="17"/>
  <c r="AK364" i="17"/>
  <c r="AL364" i="17"/>
  <c r="AM364" i="17"/>
  <c r="AN364" i="17"/>
  <c r="AO364" i="17"/>
  <c r="AP364" i="17"/>
  <c r="AQ364" i="17"/>
  <c r="AR364" i="17"/>
  <c r="AS364" i="17"/>
  <c r="AT364" i="17"/>
  <c r="AF365" i="17"/>
  <c r="AG365" i="17"/>
  <c r="AE366" i="17"/>
  <c r="AI366" i="17"/>
  <c r="AJ366" i="17"/>
  <c r="AK366" i="17"/>
  <c r="AL366" i="17"/>
  <c r="AM366" i="17"/>
  <c r="AN366" i="17"/>
  <c r="AO366" i="17"/>
  <c r="AP366" i="17"/>
  <c r="AQ366" i="17"/>
  <c r="AR366" i="17"/>
  <c r="AS366" i="17"/>
  <c r="AT366" i="17"/>
  <c r="AE367" i="17"/>
  <c r="AI367" i="17"/>
  <c r="AJ367" i="17"/>
  <c r="AK367" i="17"/>
  <c r="AL367" i="17"/>
  <c r="AM367" i="17"/>
  <c r="AN367" i="17"/>
  <c r="AO367" i="17"/>
  <c r="AP367" i="17"/>
  <c r="AQ367" i="17"/>
  <c r="AR367" i="17"/>
  <c r="AS367" i="17"/>
  <c r="AT367" i="17"/>
  <c r="AE368" i="17"/>
  <c r="AA286" i="26" s="1"/>
  <c r="AI368" i="17"/>
  <c r="AJ368" i="17"/>
  <c r="AK368" i="17"/>
  <c r="AL368" i="17"/>
  <c r="AM368" i="17"/>
  <c r="AN368" i="17"/>
  <c r="AO368" i="17"/>
  <c r="AP368" i="17"/>
  <c r="AQ368" i="17"/>
  <c r="AR368" i="17"/>
  <c r="AS368" i="17"/>
  <c r="AT368" i="17"/>
  <c r="AE369" i="17"/>
  <c r="AI369" i="17"/>
  <c r="AJ369" i="17"/>
  <c r="AK369" i="17"/>
  <c r="AL369" i="17"/>
  <c r="AM369" i="17"/>
  <c r="AN369" i="17"/>
  <c r="AO369" i="17"/>
  <c r="AP369" i="17"/>
  <c r="AQ369" i="17"/>
  <c r="AR369" i="17"/>
  <c r="AS369" i="17"/>
  <c r="AT369" i="17"/>
  <c r="AE370" i="17"/>
  <c r="AI370" i="17"/>
  <c r="AJ370" i="17"/>
  <c r="AK370" i="17"/>
  <c r="AL370" i="17"/>
  <c r="AM370" i="17"/>
  <c r="AN370" i="17"/>
  <c r="AO370" i="17"/>
  <c r="AP370" i="17"/>
  <c r="AQ370" i="17"/>
  <c r="AR370" i="17"/>
  <c r="AS370" i="17"/>
  <c r="AT370" i="17"/>
  <c r="AE371" i="17"/>
  <c r="AI371" i="17"/>
  <c r="AJ371" i="17"/>
  <c r="AK371" i="17"/>
  <c r="AL371" i="17"/>
  <c r="AM371" i="17"/>
  <c r="AN371" i="17"/>
  <c r="AO371" i="17"/>
  <c r="AP371" i="17"/>
  <c r="AQ371" i="17"/>
  <c r="AR371" i="17"/>
  <c r="AS371" i="17"/>
  <c r="AT371" i="17"/>
  <c r="AE372" i="17"/>
  <c r="AI372" i="17"/>
  <c r="AJ372" i="17"/>
  <c r="AK372" i="17"/>
  <c r="AL372" i="17"/>
  <c r="AM372" i="17"/>
  <c r="AN372" i="17"/>
  <c r="AO372" i="17"/>
  <c r="AP372" i="17"/>
  <c r="AQ372" i="17"/>
  <c r="AR372" i="17"/>
  <c r="AS372" i="17"/>
  <c r="AT372" i="17"/>
  <c r="AF373" i="17"/>
  <c r="AG373" i="17"/>
  <c r="AE374" i="17"/>
  <c r="AI374" i="17"/>
  <c r="AJ374" i="17"/>
  <c r="AK374" i="17"/>
  <c r="AL374" i="17"/>
  <c r="AM374" i="17"/>
  <c r="AN374" i="17"/>
  <c r="AO374" i="17"/>
  <c r="AP374" i="17"/>
  <c r="AQ374" i="17"/>
  <c r="AR374" i="17"/>
  <c r="AS374" i="17"/>
  <c r="AS373" i="17" s="1"/>
  <c r="AT374" i="17"/>
  <c r="AE375" i="17"/>
  <c r="AA293" i="26" s="1"/>
  <c r="AI375" i="17"/>
  <c r="AJ375" i="17"/>
  <c r="AK375" i="17"/>
  <c r="AL375" i="17"/>
  <c r="AM375" i="17"/>
  <c r="AN375" i="17"/>
  <c r="AO375" i="17"/>
  <c r="AP375" i="17"/>
  <c r="AQ375" i="17"/>
  <c r="AR375" i="17"/>
  <c r="AS375" i="17"/>
  <c r="AT375" i="17"/>
  <c r="AE376" i="17"/>
  <c r="AI376" i="17"/>
  <c r="AJ376" i="17"/>
  <c r="AK376" i="17"/>
  <c r="AL376" i="17"/>
  <c r="AM376" i="17"/>
  <c r="AN376" i="17"/>
  <c r="AO376" i="17"/>
  <c r="AP376" i="17"/>
  <c r="AQ376" i="17"/>
  <c r="AR376" i="17"/>
  <c r="AS376" i="17"/>
  <c r="AT376" i="17"/>
  <c r="AF377" i="17"/>
  <c r="AG377" i="17"/>
  <c r="AE378" i="17"/>
  <c r="AI378" i="17"/>
  <c r="AJ378" i="17"/>
  <c r="AK378" i="17"/>
  <c r="AL378" i="17"/>
  <c r="AM378" i="17"/>
  <c r="AN378" i="17"/>
  <c r="AO378" i="17"/>
  <c r="AP378" i="17"/>
  <c r="AQ378" i="17"/>
  <c r="AR378" i="17"/>
  <c r="AS378" i="17"/>
  <c r="AT378" i="17"/>
  <c r="AE379" i="17"/>
  <c r="AI379" i="17"/>
  <c r="AJ379" i="17"/>
  <c r="AK379" i="17"/>
  <c r="AL379" i="17"/>
  <c r="AM379" i="17"/>
  <c r="AN379" i="17"/>
  <c r="AO379" i="17"/>
  <c r="AP379" i="17"/>
  <c r="AQ379" i="17"/>
  <c r="AR379" i="17"/>
  <c r="AS379" i="17"/>
  <c r="AT379" i="17"/>
  <c r="AE380" i="17"/>
  <c r="AI380" i="17"/>
  <c r="AJ380" i="17"/>
  <c r="AK380" i="17"/>
  <c r="AL380" i="17"/>
  <c r="AM380" i="17"/>
  <c r="AN380" i="17"/>
  <c r="AO380" i="17"/>
  <c r="AP380" i="17"/>
  <c r="AQ380" i="17"/>
  <c r="AR380" i="17"/>
  <c r="AS380" i="17"/>
  <c r="AT380" i="17"/>
  <c r="AI381" i="17"/>
  <c r="AJ381" i="17"/>
  <c r="AK381" i="17"/>
  <c r="AL381" i="17"/>
  <c r="AM381" i="17"/>
  <c r="AN381" i="17"/>
  <c r="AO381" i="17"/>
  <c r="AP381" i="17"/>
  <c r="AQ381" i="17"/>
  <c r="AR381" i="17"/>
  <c r="AS381" i="17"/>
  <c r="AT381" i="17"/>
  <c r="AI382" i="17"/>
  <c r="AJ382" i="17"/>
  <c r="AK382" i="17"/>
  <c r="AL382" i="17"/>
  <c r="AM382" i="17"/>
  <c r="AN382" i="17"/>
  <c r="AO382" i="17"/>
  <c r="AP382" i="17"/>
  <c r="AQ382" i="17"/>
  <c r="AR382" i="17"/>
  <c r="AS382" i="17"/>
  <c r="AT382" i="17"/>
  <c r="AE383" i="17"/>
  <c r="AI383" i="17"/>
  <c r="AJ383" i="17"/>
  <c r="AK383" i="17"/>
  <c r="AL383" i="17"/>
  <c r="AM383" i="17"/>
  <c r="AN383" i="17"/>
  <c r="AO383" i="17"/>
  <c r="AP383" i="17"/>
  <c r="AQ383" i="17"/>
  <c r="AR383" i="17"/>
  <c r="AS383" i="17"/>
  <c r="AT383" i="17"/>
  <c r="AI384" i="17"/>
  <c r="AJ384" i="17"/>
  <c r="AK384" i="17"/>
  <c r="AL384" i="17"/>
  <c r="AM384" i="17"/>
  <c r="AN384" i="17"/>
  <c r="AO384" i="17"/>
  <c r="AP384" i="17"/>
  <c r="AQ384" i="17"/>
  <c r="AR384" i="17"/>
  <c r="AS384" i="17"/>
  <c r="AT384" i="17"/>
  <c r="AE385" i="17"/>
  <c r="AI385" i="17"/>
  <c r="AJ385" i="17"/>
  <c r="AK385" i="17"/>
  <c r="AL385" i="17"/>
  <c r="AM385" i="17"/>
  <c r="AN385" i="17"/>
  <c r="AO385" i="17"/>
  <c r="AP385" i="17"/>
  <c r="AQ385" i="17"/>
  <c r="AR385" i="17"/>
  <c r="AS385" i="17"/>
  <c r="AT385" i="17"/>
  <c r="AI386" i="17"/>
  <c r="AJ386" i="17"/>
  <c r="AK386" i="17"/>
  <c r="AL386" i="17"/>
  <c r="AM386" i="17"/>
  <c r="AN386" i="17"/>
  <c r="AO386" i="17"/>
  <c r="AP386" i="17"/>
  <c r="AQ386" i="17"/>
  <c r="AR386" i="17"/>
  <c r="AS386" i="17"/>
  <c r="AT386" i="17"/>
  <c r="AF387" i="17"/>
  <c r="AG387" i="17"/>
  <c r="AI388" i="17"/>
  <c r="AJ388" i="17"/>
  <c r="AK388" i="17"/>
  <c r="AL388" i="17"/>
  <c r="AM388" i="17"/>
  <c r="AN388" i="17"/>
  <c r="AO388" i="17"/>
  <c r="AP388" i="17"/>
  <c r="AQ388" i="17"/>
  <c r="AR388" i="17"/>
  <c r="AS388" i="17"/>
  <c r="AT388" i="17"/>
  <c r="AE389" i="17"/>
  <c r="AI389" i="17"/>
  <c r="AJ389" i="17"/>
  <c r="AK389" i="17"/>
  <c r="AL389" i="17"/>
  <c r="AM389" i="17"/>
  <c r="AN389" i="17"/>
  <c r="AO389" i="17"/>
  <c r="AP389" i="17"/>
  <c r="AQ389" i="17"/>
  <c r="AR389" i="17"/>
  <c r="AS389" i="17"/>
  <c r="AT389" i="17"/>
  <c r="AE390" i="17"/>
  <c r="AA308" i="26" s="1"/>
  <c r="AI390" i="17"/>
  <c r="AJ390" i="17"/>
  <c r="AK390" i="17"/>
  <c r="AL390" i="17"/>
  <c r="AM390" i="17"/>
  <c r="AN390" i="17"/>
  <c r="AO390" i="17"/>
  <c r="AP390" i="17"/>
  <c r="AQ390" i="17"/>
  <c r="AR390" i="17"/>
  <c r="AS390" i="17"/>
  <c r="AT390" i="17"/>
  <c r="AI391" i="17"/>
  <c r="AJ391" i="17"/>
  <c r="AK391" i="17"/>
  <c r="AL391" i="17"/>
  <c r="AM391" i="17"/>
  <c r="AN391" i="17"/>
  <c r="AO391" i="17"/>
  <c r="AP391" i="17"/>
  <c r="AQ391" i="17"/>
  <c r="AR391" i="17"/>
  <c r="AS391" i="17"/>
  <c r="AT391" i="17"/>
  <c r="AI392" i="17"/>
  <c r="AJ392" i="17"/>
  <c r="AK392" i="17"/>
  <c r="AL392" i="17"/>
  <c r="AM392" i="17"/>
  <c r="AN392" i="17"/>
  <c r="AO392" i="17"/>
  <c r="AP392" i="17"/>
  <c r="AQ392" i="17"/>
  <c r="AR392" i="17"/>
  <c r="AS392" i="17"/>
  <c r="AT392" i="17"/>
  <c r="AE393" i="17"/>
  <c r="AI393" i="17"/>
  <c r="AJ393" i="17"/>
  <c r="AK393" i="17"/>
  <c r="AL393" i="17"/>
  <c r="AM393" i="17"/>
  <c r="AN393" i="17"/>
  <c r="AO393" i="17"/>
  <c r="AP393" i="17"/>
  <c r="AQ393" i="17"/>
  <c r="AR393" i="17"/>
  <c r="AS393" i="17"/>
  <c r="AT393" i="17"/>
  <c r="AF394" i="17"/>
  <c r="AG394" i="17"/>
  <c r="AE395" i="17"/>
  <c r="AI395" i="17"/>
  <c r="AJ395" i="17"/>
  <c r="AK395" i="17"/>
  <c r="AL395" i="17"/>
  <c r="AM395" i="17"/>
  <c r="AN395" i="17"/>
  <c r="AO395" i="17"/>
  <c r="AP395" i="17"/>
  <c r="AQ395" i="17"/>
  <c r="AR395" i="17"/>
  <c r="AS395" i="17"/>
  <c r="AT395" i="17"/>
  <c r="AI396" i="17"/>
  <c r="AJ396" i="17"/>
  <c r="AK396" i="17"/>
  <c r="AL396" i="17"/>
  <c r="AM396" i="17"/>
  <c r="AN396" i="17"/>
  <c r="AO396" i="17"/>
  <c r="AP396" i="17"/>
  <c r="AQ396" i="17"/>
  <c r="AR396" i="17"/>
  <c r="AS396" i="17"/>
  <c r="AT396" i="17"/>
  <c r="AE397" i="17"/>
  <c r="AI397" i="17"/>
  <c r="AJ397" i="17"/>
  <c r="AK397" i="17"/>
  <c r="AL397" i="17"/>
  <c r="AM397" i="17"/>
  <c r="AN397" i="17"/>
  <c r="AO397" i="17"/>
  <c r="AP397" i="17"/>
  <c r="AQ397" i="17"/>
  <c r="AR397" i="17"/>
  <c r="AS397" i="17"/>
  <c r="AT397" i="17"/>
  <c r="AE398" i="17"/>
  <c r="AI398" i="17"/>
  <c r="AJ398" i="17"/>
  <c r="AK398" i="17"/>
  <c r="AL398" i="17"/>
  <c r="AM398" i="17"/>
  <c r="AN398" i="17"/>
  <c r="AO398" i="17"/>
  <c r="AP398" i="17"/>
  <c r="AQ398" i="17"/>
  <c r="AR398" i="17"/>
  <c r="AS398" i="17"/>
  <c r="AT398" i="17"/>
  <c r="AE399" i="17"/>
  <c r="AA317" i="26" s="1"/>
  <c r="AI399" i="17"/>
  <c r="AJ399" i="17"/>
  <c r="AK399" i="17"/>
  <c r="AL399" i="17"/>
  <c r="AM399" i="17"/>
  <c r="AN399" i="17"/>
  <c r="AO399" i="17"/>
  <c r="AP399" i="17"/>
  <c r="AQ399" i="17"/>
  <c r="AR399" i="17"/>
  <c r="AS399" i="17"/>
  <c r="AT399" i="17"/>
  <c r="AE400" i="17"/>
  <c r="AI400" i="17"/>
  <c r="AJ400" i="17"/>
  <c r="AK400" i="17"/>
  <c r="AL400" i="17"/>
  <c r="AM400" i="17"/>
  <c r="AN400" i="17"/>
  <c r="AO400" i="17"/>
  <c r="AP400" i="17"/>
  <c r="AQ400" i="17"/>
  <c r="AR400" i="17"/>
  <c r="AS400" i="17"/>
  <c r="AT400" i="17"/>
  <c r="AE401" i="17"/>
  <c r="AI401" i="17"/>
  <c r="AJ401" i="17"/>
  <c r="AK401" i="17"/>
  <c r="AL401" i="17"/>
  <c r="AM401" i="17"/>
  <c r="AN401" i="17"/>
  <c r="AO401" i="17"/>
  <c r="AP401" i="17"/>
  <c r="AQ401" i="17"/>
  <c r="AR401" i="17"/>
  <c r="AS401" i="17"/>
  <c r="AT401" i="17"/>
  <c r="AE402" i="17"/>
  <c r="AI402" i="17"/>
  <c r="AJ402" i="17"/>
  <c r="AK402" i="17"/>
  <c r="AL402" i="17"/>
  <c r="AM402" i="17"/>
  <c r="AN402" i="17"/>
  <c r="AO402" i="17"/>
  <c r="AP402" i="17"/>
  <c r="AQ402" i="17"/>
  <c r="AR402" i="17"/>
  <c r="AS402" i="17"/>
  <c r="AT402" i="17"/>
  <c r="AF403" i="17"/>
  <c r="AG403" i="17"/>
  <c r="AE404" i="17"/>
  <c r="AI404" i="17"/>
  <c r="AJ404" i="17"/>
  <c r="AK404" i="17"/>
  <c r="AL404" i="17"/>
  <c r="AM404" i="17"/>
  <c r="AN404" i="17"/>
  <c r="AO404" i="17"/>
  <c r="AP404" i="17"/>
  <c r="AQ404" i="17"/>
  <c r="AR404" i="17"/>
  <c r="AS404" i="17"/>
  <c r="AT404" i="17"/>
  <c r="AE405" i="17"/>
  <c r="AI405" i="17"/>
  <c r="AJ405" i="17"/>
  <c r="AK405" i="17"/>
  <c r="AL405" i="17"/>
  <c r="AM405" i="17"/>
  <c r="AN405" i="17"/>
  <c r="AO405" i="17"/>
  <c r="AP405" i="17"/>
  <c r="AQ405" i="17"/>
  <c r="AR405" i="17"/>
  <c r="AS405" i="17"/>
  <c r="AT405" i="17"/>
  <c r="AI406" i="17"/>
  <c r="AJ406" i="17"/>
  <c r="AK406" i="17"/>
  <c r="AL406" i="17"/>
  <c r="AM406" i="17"/>
  <c r="AN406" i="17"/>
  <c r="AO406" i="17"/>
  <c r="AP406" i="17"/>
  <c r="AQ406" i="17"/>
  <c r="AR406" i="17"/>
  <c r="AS406" i="17"/>
  <c r="AT406" i="17"/>
  <c r="AI407" i="17"/>
  <c r="AJ407" i="17"/>
  <c r="AK407" i="17"/>
  <c r="AL407" i="17"/>
  <c r="AM407" i="17"/>
  <c r="AN407" i="17"/>
  <c r="AO407" i="17"/>
  <c r="AP407" i="17"/>
  <c r="AQ407" i="17"/>
  <c r="AR407" i="17"/>
  <c r="AS407" i="17"/>
  <c r="AT407" i="17"/>
  <c r="AE408" i="17"/>
  <c r="AI408" i="17"/>
  <c r="AJ408" i="17"/>
  <c r="AK408" i="17"/>
  <c r="AL408" i="17"/>
  <c r="AM408" i="17"/>
  <c r="AN408" i="17"/>
  <c r="AO408" i="17"/>
  <c r="AP408" i="17"/>
  <c r="AQ408" i="17"/>
  <c r="AR408" i="17"/>
  <c r="AS408" i="17"/>
  <c r="AT408" i="17"/>
  <c r="AE409" i="17"/>
  <c r="AI409" i="17"/>
  <c r="AJ409" i="17"/>
  <c r="AK409" i="17"/>
  <c r="AL409" i="17"/>
  <c r="AM409" i="17"/>
  <c r="AN409" i="17"/>
  <c r="AO409" i="17"/>
  <c r="AP409" i="17"/>
  <c r="AQ409" i="17"/>
  <c r="AR409" i="17"/>
  <c r="AS409" i="17"/>
  <c r="AT409" i="17"/>
  <c r="AF410" i="17"/>
  <c r="AG410" i="17"/>
  <c r="AE411" i="17"/>
  <c r="AI411" i="17"/>
  <c r="AJ411" i="17"/>
  <c r="AK411" i="17"/>
  <c r="AL411" i="17"/>
  <c r="AM411" i="17"/>
  <c r="AN411" i="17"/>
  <c r="AO411" i="17"/>
  <c r="AP411" i="17"/>
  <c r="AQ411" i="17"/>
  <c r="AR411" i="17"/>
  <c r="AS411" i="17"/>
  <c r="AT411" i="17"/>
  <c r="AI412" i="17"/>
  <c r="AJ412" i="17"/>
  <c r="AK412" i="17"/>
  <c r="AL412" i="17"/>
  <c r="AM412" i="17"/>
  <c r="AN412" i="17"/>
  <c r="AO412" i="17"/>
  <c r="AP412" i="17"/>
  <c r="AQ412" i="17"/>
  <c r="AR412" i="17"/>
  <c r="AS412" i="17"/>
  <c r="AT412" i="17"/>
  <c r="AE413" i="17"/>
  <c r="AI413" i="17"/>
  <c r="AJ413" i="17"/>
  <c r="AK413" i="17"/>
  <c r="AL413" i="17"/>
  <c r="AM413" i="17"/>
  <c r="AN413" i="17"/>
  <c r="AO413" i="17"/>
  <c r="AP413" i="17"/>
  <c r="AQ413" i="17"/>
  <c r="AR413" i="17"/>
  <c r="AS413" i="17"/>
  <c r="AT413" i="17"/>
  <c r="AE414" i="17"/>
  <c r="AI414" i="17"/>
  <c r="AJ414" i="17"/>
  <c r="AK414" i="17"/>
  <c r="AL414" i="17"/>
  <c r="AM414" i="17"/>
  <c r="AN414" i="17"/>
  <c r="AO414" i="17"/>
  <c r="AP414" i="17"/>
  <c r="AQ414" i="17"/>
  <c r="AR414" i="17"/>
  <c r="AS414" i="17"/>
  <c r="AT414" i="17"/>
  <c r="AE415" i="17"/>
  <c r="AI415" i="17"/>
  <c r="AJ415" i="17"/>
  <c r="AK415" i="17"/>
  <c r="AL415" i="17"/>
  <c r="AM415" i="17"/>
  <c r="AN415" i="17"/>
  <c r="AO415" i="17"/>
  <c r="AP415" i="17"/>
  <c r="AQ415" i="17"/>
  <c r="AR415" i="17"/>
  <c r="AS415" i="17"/>
  <c r="AT415" i="17"/>
  <c r="AI416" i="17"/>
  <c r="AJ416" i="17"/>
  <c r="AK416" i="17"/>
  <c r="AL416" i="17"/>
  <c r="AM416" i="17"/>
  <c r="AN416" i="17"/>
  <c r="AO416" i="17"/>
  <c r="AP416" i="17"/>
  <c r="AQ416" i="17"/>
  <c r="AR416" i="17"/>
  <c r="AS416" i="17"/>
  <c r="AT416" i="17"/>
  <c r="AE417" i="17"/>
  <c r="AA335" i="26" s="1"/>
  <c r="AI417" i="17"/>
  <c r="AJ417" i="17"/>
  <c r="AK417" i="17"/>
  <c r="AL417" i="17"/>
  <c r="AM417" i="17"/>
  <c r="AN417" i="17"/>
  <c r="AO417" i="17"/>
  <c r="AP417" i="17"/>
  <c r="AQ417" i="17"/>
  <c r="AR417" i="17"/>
  <c r="AS417" i="17"/>
  <c r="AT417" i="17"/>
  <c r="AE418" i="17"/>
  <c r="AI418" i="17"/>
  <c r="AJ418" i="17"/>
  <c r="AK418" i="17"/>
  <c r="AL418" i="17"/>
  <c r="AM418" i="17"/>
  <c r="AN418" i="17"/>
  <c r="AO418" i="17"/>
  <c r="AP418" i="17"/>
  <c r="AQ418" i="17"/>
  <c r="AR418" i="17"/>
  <c r="AS418" i="17"/>
  <c r="AT418" i="17"/>
  <c r="AF419" i="17"/>
  <c r="AG419" i="17"/>
  <c r="AE420" i="17"/>
  <c r="AI420" i="17"/>
  <c r="AJ420" i="17"/>
  <c r="AJ419" i="17" s="1"/>
  <c r="AK420" i="17"/>
  <c r="AL420" i="17"/>
  <c r="AM420" i="17"/>
  <c r="AN420" i="17"/>
  <c r="AO420" i="17"/>
  <c r="AP420" i="17"/>
  <c r="AQ420" i="17"/>
  <c r="AR420" i="17"/>
  <c r="AS420" i="17"/>
  <c r="AT420" i="17"/>
  <c r="AE421" i="17"/>
  <c r="AA339" i="26" s="1"/>
  <c r="AI421" i="17"/>
  <c r="AJ421" i="17"/>
  <c r="AK421" i="17"/>
  <c r="AL421" i="17"/>
  <c r="AM421" i="17"/>
  <c r="AN421" i="17"/>
  <c r="AO421" i="17"/>
  <c r="AP421" i="17"/>
  <c r="AQ421" i="17"/>
  <c r="AR421" i="17"/>
  <c r="AS421" i="17"/>
  <c r="AT421" i="17"/>
  <c r="AE422" i="17"/>
  <c r="AI422" i="17"/>
  <c r="AJ422" i="17"/>
  <c r="AK422" i="17"/>
  <c r="AL422" i="17"/>
  <c r="AM422" i="17"/>
  <c r="AN422" i="17"/>
  <c r="AO422" i="17"/>
  <c r="AP422" i="17"/>
  <c r="AQ422" i="17"/>
  <c r="AR422" i="17"/>
  <c r="AS422" i="17"/>
  <c r="AT422" i="17"/>
  <c r="G423" i="17"/>
  <c r="H423" i="17"/>
  <c r="I423" i="17"/>
  <c r="J423" i="17"/>
  <c r="K423" i="17"/>
  <c r="L423" i="17"/>
  <c r="M423" i="17"/>
  <c r="N423" i="17"/>
  <c r="O423" i="17"/>
  <c r="P423" i="17"/>
  <c r="Q423" i="17"/>
  <c r="R423" i="17"/>
  <c r="S423" i="17"/>
  <c r="T423" i="17"/>
  <c r="U423" i="17"/>
  <c r="V423" i="17"/>
  <c r="W423" i="17"/>
  <c r="X423" i="17"/>
  <c r="Y423" i="17"/>
  <c r="Z423" i="17"/>
  <c r="AA423" i="17"/>
  <c r="AB423" i="17"/>
  <c r="AC423" i="17"/>
  <c r="AD423" i="17"/>
  <c r="AI423" i="17"/>
  <c r="AJ423" i="17"/>
  <c r="AK423" i="17"/>
  <c r="AL423" i="17"/>
  <c r="AM423" i="17"/>
  <c r="AN423" i="17"/>
  <c r="AO423" i="17"/>
  <c r="AP423" i="17"/>
  <c r="AQ423" i="17"/>
  <c r="AR423" i="17"/>
  <c r="AS423" i="17"/>
  <c r="AT423" i="17"/>
  <c r="AF424" i="17"/>
  <c r="AG424" i="17"/>
  <c r="AE425" i="17"/>
  <c r="AE424" i="17" s="1"/>
  <c r="AI425" i="17"/>
  <c r="AJ425" i="17"/>
  <c r="AJ424" i="17" s="1"/>
  <c r="AK425" i="17"/>
  <c r="AL425" i="17"/>
  <c r="AM425" i="17"/>
  <c r="AN425" i="17"/>
  <c r="AO425" i="17"/>
  <c r="AP425" i="17"/>
  <c r="AQ425" i="17"/>
  <c r="AR425" i="17"/>
  <c r="AS425" i="17"/>
  <c r="AT425" i="17"/>
  <c r="AI426" i="17"/>
  <c r="AJ426" i="17"/>
  <c r="AK426" i="17"/>
  <c r="AL426" i="17"/>
  <c r="AM426" i="17"/>
  <c r="AN426" i="17"/>
  <c r="AO426" i="17"/>
  <c r="AP426" i="17"/>
  <c r="AQ426" i="17"/>
  <c r="AR426" i="17"/>
  <c r="AS426" i="17"/>
  <c r="AT426" i="17"/>
  <c r="AI427" i="17"/>
  <c r="AJ427" i="17"/>
  <c r="AK427" i="17"/>
  <c r="AL427" i="17"/>
  <c r="AM427" i="17"/>
  <c r="AN427" i="17"/>
  <c r="AO427" i="17"/>
  <c r="AP427" i="17"/>
  <c r="AQ427" i="17"/>
  <c r="AR427" i="17"/>
  <c r="AS427" i="17"/>
  <c r="AT427" i="17"/>
  <c r="AE428" i="17"/>
  <c r="AI428" i="17"/>
  <c r="AJ428" i="17"/>
  <c r="AK428" i="17"/>
  <c r="AL428" i="17"/>
  <c r="AM428" i="17"/>
  <c r="AN428" i="17"/>
  <c r="AO428" i="17"/>
  <c r="AP428" i="17"/>
  <c r="AQ428" i="17"/>
  <c r="AR428" i="17"/>
  <c r="AS428" i="17"/>
  <c r="AT428" i="17"/>
  <c r="AE429" i="17"/>
  <c r="AI429" i="17"/>
  <c r="AJ429" i="17"/>
  <c r="AK429" i="17"/>
  <c r="AL429" i="17"/>
  <c r="AM429" i="17"/>
  <c r="AN429" i="17"/>
  <c r="AO429" i="17"/>
  <c r="AP429" i="17"/>
  <c r="AQ429" i="17"/>
  <c r="AR429" i="17"/>
  <c r="AS429" i="17"/>
  <c r="AT429" i="17"/>
  <c r="AF430" i="17"/>
  <c r="AG430" i="17"/>
  <c r="AE431" i="17"/>
  <c r="AI431" i="17"/>
  <c r="AJ431" i="17"/>
  <c r="AK431" i="17"/>
  <c r="AL431" i="17"/>
  <c r="AM431" i="17"/>
  <c r="AN431" i="17"/>
  <c r="AO431" i="17"/>
  <c r="AP431" i="17"/>
  <c r="AQ431" i="17"/>
  <c r="AR431" i="17"/>
  <c r="AS431" i="17"/>
  <c r="AT431" i="17"/>
  <c r="AE432" i="17"/>
  <c r="AI432" i="17"/>
  <c r="AJ432" i="17"/>
  <c r="AK432" i="17"/>
  <c r="AL432" i="17"/>
  <c r="AM432" i="17"/>
  <c r="AN432" i="17"/>
  <c r="AO432" i="17"/>
  <c r="AP432" i="17"/>
  <c r="AQ432" i="17"/>
  <c r="AR432" i="17"/>
  <c r="AS432" i="17"/>
  <c r="AT432" i="17"/>
  <c r="AI433" i="17"/>
  <c r="AJ433" i="17"/>
  <c r="AK433" i="17"/>
  <c r="AL433" i="17"/>
  <c r="AM433" i="17"/>
  <c r="AN433" i="17"/>
  <c r="AO433" i="17"/>
  <c r="AP433" i="17"/>
  <c r="AQ433" i="17"/>
  <c r="AR433" i="17"/>
  <c r="AS433" i="17"/>
  <c r="AT433" i="17"/>
  <c r="AI434" i="17"/>
  <c r="AJ434" i="17"/>
  <c r="AK434" i="17"/>
  <c r="AL434" i="17"/>
  <c r="AM434" i="17"/>
  <c r="AN434" i="17"/>
  <c r="AO434" i="17"/>
  <c r="AP434" i="17"/>
  <c r="AQ434" i="17"/>
  <c r="AR434" i="17"/>
  <c r="AS434" i="17"/>
  <c r="AT434" i="17"/>
  <c r="AI435" i="17"/>
  <c r="AJ435" i="17"/>
  <c r="AK435" i="17"/>
  <c r="AL435" i="17"/>
  <c r="AM435" i="17"/>
  <c r="AN435" i="17"/>
  <c r="AO435" i="17"/>
  <c r="AP435" i="17"/>
  <c r="AQ435" i="17"/>
  <c r="AR435" i="17"/>
  <c r="AS435" i="17"/>
  <c r="AT435" i="17"/>
  <c r="AI436" i="17"/>
  <c r="AJ436" i="17"/>
  <c r="AK436" i="17"/>
  <c r="AL436" i="17"/>
  <c r="AM436" i="17"/>
  <c r="AN436" i="17"/>
  <c r="AO436" i="17"/>
  <c r="AP436" i="17"/>
  <c r="AQ436" i="17"/>
  <c r="AR436" i="17"/>
  <c r="AS436" i="17"/>
  <c r="AT436" i="17"/>
  <c r="AE437" i="17"/>
  <c r="AI437" i="17"/>
  <c r="AJ437" i="17"/>
  <c r="AK437" i="17"/>
  <c r="AL437" i="17"/>
  <c r="AM437" i="17"/>
  <c r="AN437" i="17"/>
  <c r="AO437" i="17"/>
  <c r="AP437" i="17"/>
  <c r="AQ437" i="17"/>
  <c r="AR437" i="17"/>
  <c r="AS437" i="17"/>
  <c r="AT437" i="17"/>
  <c r="AI438" i="17"/>
  <c r="AJ438" i="17"/>
  <c r="AK438" i="17"/>
  <c r="AL438" i="17"/>
  <c r="AM438" i="17"/>
  <c r="AN438" i="17"/>
  <c r="AO438" i="17"/>
  <c r="AP438" i="17"/>
  <c r="AQ438" i="17"/>
  <c r="AR438" i="17"/>
  <c r="AS438" i="17"/>
  <c r="AT438" i="17"/>
  <c r="AE439" i="17"/>
  <c r="AI439" i="17"/>
  <c r="AJ439" i="17"/>
  <c r="AK439" i="17"/>
  <c r="AL439" i="17"/>
  <c r="AM439" i="17"/>
  <c r="AN439" i="17"/>
  <c r="AO439" i="17"/>
  <c r="AP439" i="17"/>
  <c r="AQ439" i="17"/>
  <c r="AR439" i="17"/>
  <c r="AS439" i="17"/>
  <c r="AT439" i="17"/>
  <c r="AF440" i="17"/>
  <c r="AG440" i="17"/>
  <c r="AI441" i="17"/>
  <c r="AJ441" i="17"/>
  <c r="AK441" i="17"/>
  <c r="AK440" i="17" s="1"/>
  <c r="AL441" i="17"/>
  <c r="AM441" i="17"/>
  <c r="AN441" i="17"/>
  <c r="AO441" i="17"/>
  <c r="AP441" i="17"/>
  <c r="AQ441" i="17"/>
  <c r="AR441" i="17"/>
  <c r="AS441" i="17"/>
  <c r="AS440" i="17" s="1"/>
  <c r="AT441" i="17"/>
  <c r="AE442" i="17"/>
  <c r="AE440" i="17" s="1"/>
  <c r="AI442" i="17"/>
  <c r="AJ442" i="17"/>
  <c r="AK442" i="17"/>
  <c r="AL442" i="17"/>
  <c r="AM442" i="17"/>
  <c r="AN442" i="17"/>
  <c r="AO442" i="17"/>
  <c r="AP442" i="17"/>
  <c r="AQ442" i="17"/>
  <c r="AR442" i="17"/>
  <c r="AS442" i="17"/>
  <c r="AT442" i="17"/>
  <c r="AI445" i="17"/>
  <c r="AJ445" i="17"/>
  <c r="AK445" i="17"/>
  <c r="AL445" i="17"/>
  <c r="AM445" i="17"/>
  <c r="AN445" i="17"/>
  <c r="AO445" i="17"/>
  <c r="AP445" i="17"/>
  <c r="AQ445" i="17"/>
  <c r="AR445" i="17"/>
  <c r="AS445" i="17"/>
  <c r="AT445" i="17"/>
  <c r="AE446" i="17"/>
  <c r="AI446" i="17"/>
  <c r="AJ446" i="17"/>
  <c r="AK446" i="17"/>
  <c r="AL446" i="17"/>
  <c r="AM446" i="17"/>
  <c r="AN446" i="17"/>
  <c r="AO446" i="17"/>
  <c r="AP446" i="17"/>
  <c r="AQ446" i="17"/>
  <c r="AR446" i="17"/>
  <c r="AS446" i="17"/>
  <c r="AT446" i="17"/>
  <c r="AE447" i="17"/>
  <c r="AI447" i="17"/>
  <c r="AJ447" i="17"/>
  <c r="AK447" i="17"/>
  <c r="AL447" i="17"/>
  <c r="AM447" i="17"/>
  <c r="AN447" i="17"/>
  <c r="AO447" i="17"/>
  <c r="AP447" i="17"/>
  <c r="AQ447" i="17"/>
  <c r="AR447" i="17"/>
  <c r="AS447" i="17"/>
  <c r="AT447" i="17"/>
  <c r="AF448" i="17"/>
  <c r="AG448" i="17"/>
  <c r="AE449" i="17"/>
  <c r="AI449" i="17"/>
  <c r="AI448" i="17" s="1"/>
  <c r="AJ449" i="17"/>
  <c r="AK449" i="17"/>
  <c r="AL449" i="17"/>
  <c r="AL448" i="17" s="1"/>
  <c r="AM449" i="17"/>
  <c r="AN449" i="17"/>
  <c r="AO449" i="17"/>
  <c r="AP449" i="17"/>
  <c r="AQ449" i="17"/>
  <c r="AR449" i="17"/>
  <c r="AS449" i="17"/>
  <c r="AT449" i="17"/>
  <c r="AE450" i="17"/>
  <c r="AI450" i="17"/>
  <c r="AJ450" i="17"/>
  <c r="AK450" i="17"/>
  <c r="AL450" i="17"/>
  <c r="AM450" i="17"/>
  <c r="AN450" i="17"/>
  <c r="AO450" i="17"/>
  <c r="AP450" i="17"/>
  <c r="AQ450" i="17"/>
  <c r="AR450" i="17"/>
  <c r="AS450" i="17"/>
  <c r="AT450" i="17"/>
  <c r="AE451" i="17"/>
  <c r="AI451" i="17"/>
  <c r="AJ451" i="17"/>
  <c r="AK451" i="17"/>
  <c r="AL451" i="17"/>
  <c r="AM451" i="17"/>
  <c r="AN451" i="17"/>
  <c r="AO451" i="17"/>
  <c r="AP451" i="17"/>
  <c r="AQ451" i="17"/>
  <c r="AR451" i="17"/>
  <c r="AS451" i="17"/>
  <c r="AT451" i="17"/>
  <c r="AE452" i="17"/>
  <c r="AI452" i="17"/>
  <c r="AJ452" i="17"/>
  <c r="AK452" i="17"/>
  <c r="AL452" i="17"/>
  <c r="AM452" i="17"/>
  <c r="AN452" i="17"/>
  <c r="AO452" i="17"/>
  <c r="AP452" i="17"/>
  <c r="AQ452" i="17"/>
  <c r="AR452" i="17"/>
  <c r="AS452" i="17"/>
  <c r="AT452" i="17"/>
  <c r="AF453" i="17"/>
  <c r="AG453" i="17"/>
  <c r="AE454" i="17"/>
  <c r="AI454" i="17"/>
  <c r="AJ454" i="17"/>
  <c r="AK454" i="17"/>
  <c r="AL454" i="17"/>
  <c r="AM454" i="17"/>
  <c r="AN454" i="17"/>
  <c r="AO454" i="17"/>
  <c r="AO453" i="17" s="1"/>
  <c r="AP454" i="17"/>
  <c r="AQ454" i="17"/>
  <c r="AR454" i="17"/>
  <c r="AS454" i="17"/>
  <c r="AS453" i="17" s="1"/>
  <c r="AT454" i="17"/>
  <c r="AE455" i="17"/>
  <c r="AA372" i="26" s="1"/>
  <c r="AI455" i="17"/>
  <c r="AJ455" i="17"/>
  <c r="AK455" i="17"/>
  <c r="AL455" i="17"/>
  <c r="AM455" i="17"/>
  <c r="AN455" i="17"/>
  <c r="AO455" i="17"/>
  <c r="AP455" i="17"/>
  <c r="AQ455" i="17"/>
  <c r="AR455" i="17"/>
  <c r="AS455" i="17"/>
  <c r="AT455" i="17"/>
  <c r="AI456" i="17"/>
  <c r="AJ456" i="17"/>
  <c r="AK456" i="17"/>
  <c r="AL456" i="17"/>
  <c r="AM456" i="17"/>
  <c r="AN456" i="17"/>
  <c r="AO456" i="17"/>
  <c r="AP456" i="17"/>
  <c r="AQ456" i="17"/>
  <c r="AR456" i="17"/>
  <c r="AS456" i="17"/>
  <c r="AT456" i="17"/>
  <c r="AE457" i="17"/>
  <c r="AI457" i="17"/>
  <c r="AJ457" i="17"/>
  <c r="AK457" i="17"/>
  <c r="AL457" i="17"/>
  <c r="AM457" i="17"/>
  <c r="AN457" i="17"/>
  <c r="AO457" i="17"/>
  <c r="AP457" i="17"/>
  <c r="AQ457" i="17"/>
  <c r="AR457" i="17"/>
  <c r="AS457" i="17"/>
  <c r="AT457" i="17"/>
  <c r="AI458" i="17"/>
  <c r="AJ458" i="17"/>
  <c r="AK458" i="17"/>
  <c r="AL458" i="17"/>
  <c r="AM458" i="17"/>
  <c r="AN458" i="17"/>
  <c r="AO458" i="17"/>
  <c r="AP458" i="17"/>
  <c r="AQ458" i="17"/>
  <c r="AR458" i="17"/>
  <c r="AS458" i="17"/>
  <c r="AT458" i="17"/>
  <c r="AE459" i="17"/>
  <c r="AF459" i="17"/>
  <c r="AG459" i="17"/>
  <c r="AI460" i="17"/>
  <c r="AJ460" i="17"/>
  <c r="AJ459" i="17" s="1"/>
  <c r="AK460" i="17"/>
  <c r="AL460" i="17"/>
  <c r="AM460" i="17"/>
  <c r="AN460" i="17"/>
  <c r="AO460" i="17"/>
  <c r="AO459" i="17" s="1"/>
  <c r="AP460" i="17"/>
  <c r="AQ460" i="17"/>
  <c r="AR460" i="17"/>
  <c r="AS460" i="17"/>
  <c r="AT460" i="17"/>
  <c r="AI461" i="17"/>
  <c r="AJ461" i="17"/>
  <c r="AK461" i="17"/>
  <c r="AL461" i="17"/>
  <c r="AM461" i="17"/>
  <c r="AN461" i="17"/>
  <c r="AO461" i="17"/>
  <c r="AP461" i="17"/>
  <c r="AQ461" i="17"/>
  <c r="AR461" i="17"/>
  <c r="AS461" i="17"/>
  <c r="AT461" i="17"/>
  <c r="AI462" i="17"/>
  <c r="AJ462" i="17"/>
  <c r="AK462" i="17"/>
  <c r="AL462" i="17"/>
  <c r="AM462" i="17"/>
  <c r="AN462" i="17"/>
  <c r="AO462" i="17"/>
  <c r="AP462" i="17"/>
  <c r="AQ462" i="17"/>
  <c r="AR462" i="17"/>
  <c r="AS462" i="17"/>
  <c r="AT462" i="17"/>
  <c r="AF463" i="17"/>
  <c r="AG463" i="17"/>
  <c r="AE464" i="17"/>
  <c r="AI464" i="17"/>
  <c r="AJ464" i="17"/>
  <c r="AK464" i="17"/>
  <c r="AL464" i="17"/>
  <c r="AM464" i="17"/>
  <c r="AN464" i="17"/>
  <c r="AO464" i="17"/>
  <c r="AP464" i="17"/>
  <c r="AQ464" i="17"/>
  <c r="AR464" i="17"/>
  <c r="AS464" i="17"/>
  <c r="AT464" i="17"/>
  <c r="AE465" i="17"/>
  <c r="AI465" i="17"/>
  <c r="AJ465" i="17"/>
  <c r="AK465" i="17"/>
  <c r="AL465" i="17"/>
  <c r="AM465" i="17"/>
  <c r="AN465" i="17"/>
  <c r="AO465" i="17"/>
  <c r="AP465" i="17"/>
  <c r="AQ465" i="17"/>
  <c r="AR465" i="17"/>
  <c r="AS465" i="17"/>
  <c r="AT465" i="17"/>
  <c r="AI466" i="17"/>
  <c r="AJ466" i="17"/>
  <c r="AK466" i="17"/>
  <c r="AL466" i="17"/>
  <c r="AM466" i="17"/>
  <c r="AN466" i="17"/>
  <c r="AO466" i="17"/>
  <c r="AP466" i="17"/>
  <c r="AQ466" i="17"/>
  <c r="AR466" i="17"/>
  <c r="AS466" i="17"/>
  <c r="AT466" i="17"/>
  <c r="AE467" i="17"/>
  <c r="AI467" i="17"/>
  <c r="AJ467" i="17"/>
  <c r="AK467" i="17"/>
  <c r="AL467" i="17"/>
  <c r="AM467" i="17"/>
  <c r="AN467" i="17"/>
  <c r="AO467" i="17"/>
  <c r="AP467" i="17"/>
  <c r="AQ467" i="17"/>
  <c r="AR467" i="17"/>
  <c r="AS467" i="17"/>
  <c r="AT467" i="17"/>
  <c r="AI468" i="17"/>
  <c r="AJ468" i="17"/>
  <c r="AK468" i="17"/>
  <c r="AL468" i="17"/>
  <c r="AM468" i="17"/>
  <c r="AN468" i="17"/>
  <c r="AO468" i="17"/>
  <c r="AP468" i="17"/>
  <c r="AQ468" i="17"/>
  <c r="AR468" i="17"/>
  <c r="AS468" i="17"/>
  <c r="AT468" i="17"/>
  <c r="AI469" i="17"/>
  <c r="AJ469" i="17"/>
  <c r="AK469" i="17"/>
  <c r="AL469" i="17"/>
  <c r="AM469" i="17"/>
  <c r="AN469" i="17"/>
  <c r="AO469" i="17"/>
  <c r="AP469" i="17"/>
  <c r="AQ469" i="17"/>
  <c r="AR469" i="17"/>
  <c r="AS469" i="17"/>
  <c r="AT469" i="17"/>
  <c r="AE470" i="17"/>
  <c r="AI470" i="17"/>
  <c r="AJ470" i="17"/>
  <c r="AK470" i="17"/>
  <c r="AL470" i="17"/>
  <c r="AM470" i="17"/>
  <c r="AN470" i="17"/>
  <c r="AO470" i="17"/>
  <c r="AP470" i="17"/>
  <c r="AQ470" i="17"/>
  <c r="AR470" i="17"/>
  <c r="AS470" i="17"/>
  <c r="AT470" i="17"/>
  <c r="AE471" i="17"/>
  <c r="AI471" i="17"/>
  <c r="AJ471" i="17"/>
  <c r="AK471" i="17"/>
  <c r="AL471" i="17"/>
  <c r="AM471" i="17"/>
  <c r="AN471" i="17"/>
  <c r="AO471" i="17"/>
  <c r="AP471" i="17"/>
  <c r="AQ471" i="17"/>
  <c r="AR471" i="17"/>
  <c r="AS471" i="17"/>
  <c r="AT471" i="17"/>
  <c r="AI472" i="17"/>
  <c r="AJ472" i="17"/>
  <c r="AK472" i="17"/>
  <c r="AL472" i="17"/>
  <c r="AM472" i="17"/>
  <c r="AN472" i="17"/>
  <c r="AO472" i="17"/>
  <c r="AP472" i="17"/>
  <c r="AQ472" i="17"/>
  <c r="AR472" i="17"/>
  <c r="AS472" i="17"/>
  <c r="AT472" i="17"/>
  <c r="AF473" i="17"/>
  <c r="AG473" i="17"/>
  <c r="AE474" i="17"/>
  <c r="AI474" i="17"/>
  <c r="AJ474" i="17"/>
  <c r="AK474" i="17"/>
  <c r="AL474" i="17"/>
  <c r="AM474" i="17"/>
  <c r="AN474" i="17"/>
  <c r="AO474" i="17"/>
  <c r="AP474" i="17"/>
  <c r="AQ474" i="17"/>
  <c r="AR474" i="17"/>
  <c r="AS474" i="17"/>
  <c r="AT474" i="17"/>
  <c r="AE475" i="17"/>
  <c r="AI475" i="17"/>
  <c r="AJ475" i="17"/>
  <c r="AK475" i="17"/>
  <c r="AL475" i="17"/>
  <c r="AM475" i="17"/>
  <c r="AN475" i="17"/>
  <c r="AO475" i="17"/>
  <c r="AP475" i="17"/>
  <c r="AQ475" i="17"/>
  <c r="AR475" i="17"/>
  <c r="AS475" i="17"/>
  <c r="AT475" i="17"/>
  <c r="AE476" i="17"/>
  <c r="AI476" i="17"/>
  <c r="AJ476" i="17"/>
  <c r="AK476" i="17"/>
  <c r="AL476" i="17"/>
  <c r="AM476" i="17"/>
  <c r="AN476" i="17"/>
  <c r="AO476" i="17"/>
  <c r="AP476" i="17"/>
  <c r="AQ476" i="17"/>
  <c r="AR476" i="17"/>
  <c r="AS476" i="17"/>
  <c r="AT476" i="17"/>
  <c r="AE477" i="17"/>
  <c r="AF477" i="17"/>
  <c r="AG477" i="17"/>
  <c r="AI478" i="17"/>
  <c r="AJ478" i="17"/>
  <c r="AK478" i="17"/>
  <c r="AL478" i="17"/>
  <c r="AL477" i="17" s="1"/>
  <c r="AM478" i="17"/>
  <c r="AM477" i="17" s="1"/>
  <c r="AN478" i="17"/>
  <c r="AO478" i="17"/>
  <c r="AP478" i="17"/>
  <c r="AQ478" i="17"/>
  <c r="AR478" i="17"/>
  <c r="AS478" i="17"/>
  <c r="AT478" i="17"/>
  <c r="AI479" i="17"/>
  <c r="AJ479" i="17"/>
  <c r="AK479" i="17"/>
  <c r="AL479" i="17"/>
  <c r="AM479" i="17"/>
  <c r="AN479" i="17"/>
  <c r="AO479" i="17"/>
  <c r="AP479" i="17"/>
  <c r="AQ479" i="17"/>
  <c r="AR479" i="17"/>
  <c r="AS479" i="17"/>
  <c r="AT479" i="17"/>
  <c r="AF480" i="17"/>
  <c r="AG480" i="17"/>
  <c r="AE481" i="17"/>
  <c r="AI481" i="17"/>
  <c r="AJ481" i="17"/>
  <c r="AK481" i="17"/>
  <c r="AL481" i="17"/>
  <c r="AM481" i="17"/>
  <c r="AN481" i="17"/>
  <c r="AO481" i="17"/>
  <c r="AP481" i="17"/>
  <c r="AQ481" i="17"/>
  <c r="AR481" i="17"/>
  <c r="AR480" i="17" s="1"/>
  <c r="AS481" i="17"/>
  <c r="AT481" i="17"/>
  <c r="AI482" i="17"/>
  <c r="AJ482" i="17"/>
  <c r="AK482" i="17"/>
  <c r="AL482" i="17"/>
  <c r="AM482" i="17"/>
  <c r="AN482" i="17"/>
  <c r="AO482" i="17"/>
  <c r="AP482" i="17"/>
  <c r="AQ482" i="17"/>
  <c r="AR482" i="17"/>
  <c r="AS482" i="17"/>
  <c r="AT482" i="17"/>
  <c r="AE483" i="17"/>
  <c r="AI483" i="17"/>
  <c r="AJ483" i="17"/>
  <c r="AK483" i="17"/>
  <c r="AL483" i="17"/>
  <c r="AM483" i="17"/>
  <c r="AN483" i="17"/>
  <c r="AO483" i="17"/>
  <c r="AP483" i="17"/>
  <c r="AQ483" i="17"/>
  <c r="AR483" i="17"/>
  <c r="AS483" i="17"/>
  <c r="AT483" i="17"/>
  <c r="AI484" i="17"/>
  <c r="AJ484" i="17"/>
  <c r="AK484" i="17"/>
  <c r="AL484" i="17"/>
  <c r="AM484" i="17"/>
  <c r="AN484" i="17"/>
  <c r="AO484" i="17"/>
  <c r="AP484" i="17"/>
  <c r="AQ484" i="17"/>
  <c r="AR484" i="17"/>
  <c r="AS484" i="17"/>
  <c r="AT484" i="17"/>
  <c r="AF485" i="17"/>
  <c r="AG485" i="17"/>
  <c r="AE486" i="17"/>
  <c r="AE485" i="17" s="1"/>
  <c r="AI486" i="17"/>
  <c r="AJ486" i="17"/>
  <c r="AK486" i="17"/>
  <c r="AK485" i="17" s="1"/>
  <c r="AL486" i="17"/>
  <c r="AM486" i="17"/>
  <c r="AM485" i="17" s="1"/>
  <c r="AN486" i="17"/>
  <c r="AO486" i="17"/>
  <c r="AP486" i="17"/>
  <c r="AQ486" i="17"/>
  <c r="AR486" i="17"/>
  <c r="AS486" i="17"/>
  <c r="AT486" i="17"/>
  <c r="AI487" i="17"/>
  <c r="AJ487" i="17"/>
  <c r="AK487" i="17"/>
  <c r="AL487" i="17"/>
  <c r="AM487" i="17"/>
  <c r="AN487" i="17"/>
  <c r="AO487" i="17"/>
  <c r="AP487" i="17"/>
  <c r="AQ487" i="17"/>
  <c r="AR487" i="17"/>
  <c r="AS487" i="17"/>
  <c r="AT487" i="17"/>
  <c r="AF488" i="17"/>
  <c r="AG488" i="17"/>
  <c r="AE489" i="17"/>
  <c r="AI489" i="17"/>
  <c r="AJ489" i="17"/>
  <c r="AK489" i="17"/>
  <c r="AL489" i="17"/>
  <c r="AM489" i="17"/>
  <c r="AN489" i="17"/>
  <c r="AO489" i="17"/>
  <c r="AP489" i="17"/>
  <c r="AQ489" i="17"/>
  <c r="AQ488" i="17" s="1"/>
  <c r="AR489" i="17"/>
  <c r="AS489" i="17"/>
  <c r="AT489" i="17"/>
  <c r="AE490" i="17"/>
  <c r="AI490" i="17"/>
  <c r="AJ490" i="17"/>
  <c r="AK490" i="17"/>
  <c r="AL490" i="17"/>
  <c r="AM490" i="17"/>
  <c r="AN490" i="17"/>
  <c r="AO490" i="17"/>
  <c r="AP490" i="17"/>
  <c r="AQ490" i="17"/>
  <c r="AR490" i="17"/>
  <c r="AS490" i="17"/>
  <c r="AT490" i="17"/>
  <c r="AE491" i="17"/>
  <c r="AI491" i="17"/>
  <c r="AJ491" i="17"/>
  <c r="AK491" i="17"/>
  <c r="AL491" i="17"/>
  <c r="AM491" i="17"/>
  <c r="AN491" i="17"/>
  <c r="AO491" i="17"/>
  <c r="AP491" i="17"/>
  <c r="AQ491" i="17"/>
  <c r="AR491" i="17"/>
  <c r="AS491" i="17"/>
  <c r="AT491" i="17"/>
  <c r="AE492" i="17"/>
  <c r="AI492" i="17"/>
  <c r="AJ492" i="17"/>
  <c r="AK492" i="17"/>
  <c r="AL492" i="17"/>
  <c r="AM492" i="17"/>
  <c r="AN492" i="17"/>
  <c r="AO492" i="17"/>
  <c r="AP492" i="17"/>
  <c r="AQ492" i="17"/>
  <c r="AR492" i="17"/>
  <c r="AS492" i="17"/>
  <c r="AT492" i="17"/>
  <c r="AF493" i="17"/>
  <c r="AG493" i="17"/>
  <c r="AI494" i="17"/>
  <c r="AJ494" i="17"/>
  <c r="AK494" i="17"/>
  <c r="AL494" i="17"/>
  <c r="AM494" i="17"/>
  <c r="AN494" i="17"/>
  <c r="AO494" i="17"/>
  <c r="AP494" i="17"/>
  <c r="AQ494" i="17"/>
  <c r="AR494" i="17"/>
  <c r="AS494" i="17"/>
  <c r="AT494" i="17"/>
  <c r="AI495" i="17"/>
  <c r="AJ495" i="17"/>
  <c r="AK495" i="17"/>
  <c r="AL495" i="17"/>
  <c r="AM495" i="17"/>
  <c r="AN495" i="17"/>
  <c r="AO495" i="17"/>
  <c r="AP495" i="17"/>
  <c r="AQ495" i="17"/>
  <c r="AR495" i="17"/>
  <c r="AS495" i="17"/>
  <c r="AT495" i="17"/>
  <c r="AI496" i="17"/>
  <c r="AJ496" i="17"/>
  <c r="AK496" i="17"/>
  <c r="AL496" i="17"/>
  <c r="AM496" i="17"/>
  <c r="AN496" i="17"/>
  <c r="AO496" i="17"/>
  <c r="AP496" i="17"/>
  <c r="AQ496" i="17"/>
  <c r="AR496" i="17"/>
  <c r="AS496" i="17"/>
  <c r="AT496" i="17"/>
  <c r="AE497" i="17"/>
  <c r="AI497" i="17"/>
  <c r="AJ497" i="17"/>
  <c r="AK497" i="17"/>
  <c r="AL497" i="17"/>
  <c r="AM497" i="17"/>
  <c r="AN497" i="17"/>
  <c r="AO497" i="17"/>
  <c r="AP497" i="17"/>
  <c r="AQ497" i="17"/>
  <c r="AR497" i="17"/>
  <c r="AS497" i="17"/>
  <c r="AT497" i="17"/>
  <c r="AE498" i="17"/>
  <c r="AI498" i="17"/>
  <c r="AJ498" i="17"/>
  <c r="AK498" i="17"/>
  <c r="AL498" i="17"/>
  <c r="AM498" i="17"/>
  <c r="AN498" i="17"/>
  <c r="AO498" i="17"/>
  <c r="AP498" i="17"/>
  <c r="AQ498" i="17"/>
  <c r="AR498" i="17"/>
  <c r="AS498" i="17"/>
  <c r="AT498" i="17"/>
  <c r="AF499" i="17"/>
  <c r="AG499" i="17"/>
  <c r="AE500" i="17"/>
  <c r="AI500" i="17"/>
  <c r="AJ500" i="17"/>
  <c r="AK500" i="17"/>
  <c r="AL500" i="17"/>
  <c r="AM500" i="17"/>
  <c r="AN500" i="17"/>
  <c r="AO500" i="17"/>
  <c r="AP500" i="17"/>
  <c r="AQ500" i="17"/>
  <c r="AR500" i="17"/>
  <c r="AS500" i="17"/>
  <c r="AT500" i="17"/>
  <c r="AE501" i="17"/>
  <c r="AI501" i="17"/>
  <c r="AJ501" i="17"/>
  <c r="AK501" i="17"/>
  <c r="AL501" i="17"/>
  <c r="AM501" i="17"/>
  <c r="AN501" i="17"/>
  <c r="AO501" i="17"/>
  <c r="AP501" i="17"/>
  <c r="AQ501" i="17"/>
  <c r="AR501" i="17"/>
  <c r="AS501" i="17"/>
  <c r="AT501" i="17"/>
  <c r="AI502" i="17"/>
  <c r="AJ502" i="17"/>
  <c r="AK502" i="17"/>
  <c r="AL502" i="17"/>
  <c r="AM502" i="17"/>
  <c r="AN502" i="17"/>
  <c r="AO502" i="17"/>
  <c r="AP502" i="17"/>
  <c r="AQ502" i="17"/>
  <c r="AR502" i="17"/>
  <c r="AS502" i="17"/>
  <c r="AT502" i="17"/>
  <c r="AI503" i="17"/>
  <c r="AJ503" i="17"/>
  <c r="AK503" i="17"/>
  <c r="AL503" i="17"/>
  <c r="AM503" i="17"/>
  <c r="AN503" i="17"/>
  <c r="AO503" i="17"/>
  <c r="AP503" i="17"/>
  <c r="AQ503" i="17"/>
  <c r="AR503" i="17"/>
  <c r="AS503" i="17"/>
  <c r="AT503" i="17"/>
  <c r="AI504" i="17"/>
  <c r="AJ504" i="17"/>
  <c r="AK504" i="17"/>
  <c r="AL504" i="17"/>
  <c r="AM504" i="17"/>
  <c r="AN504" i="17"/>
  <c r="AO504" i="17"/>
  <c r="AP504" i="17"/>
  <c r="AQ504" i="17"/>
  <c r="AR504" i="17"/>
  <c r="AS504" i="17"/>
  <c r="AT504" i="17"/>
  <c r="AE505" i="17"/>
  <c r="AI505" i="17"/>
  <c r="AJ505" i="17"/>
  <c r="AK505" i="17"/>
  <c r="AL505" i="17"/>
  <c r="AM505" i="17"/>
  <c r="AN505" i="17"/>
  <c r="AO505" i="17"/>
  <c r="AP505" i="17"/>
  <c r="AQ505" i="17"/>
  <c r="AR505" i="17"/>
  <c r="AS505" i="17"/>
  <c r="AT505" i="17"/>
  <c r="AE506" i="17"/>
  <c r="AM506" i="17"/>
  <c r="AN506" i="17"/>
  <c r="AO506" i="17"/>
  <c r="AP506" i="17"/>
  <c r="AQ506" i="17"/>
  <c r="AR506" i="17"/>
  <c r="AS506" i="17"/>
  <c r="AT506" i="17"/>
  <c r="AF507" i="17"/>
  <c r="AG507" i="17"/>
  <c r="AE508" i="17"/>
  <c r="AI508" i="17"/>
  <c r="AJ508" i="17"/>
  <c r="AK508" i="17"/>
  <c r="AL508" i="17"/>
  <c r="AM508" i="17"/>
  <c r="AN508" i="17"/>
  <c r="AO508" i="17"/>
  <c r="AP508" i="17"/>
  <c r="AQ508" i="17"/>
  <c r="AR508" i="17"/>
  <c r="AS508" i="17"/>
  <c r="AT508" i="17"/>
  <c r="AI509" i="17"/>
  <c r="AJ509" i="17"/>
  <c r="AK509" i="17"/>
  <c r="AL509" i="17"/>
  <c r="AM509" i="17"/>
  <c r="AN509" i="17"/>
  <c r="AO509" i="17"/>
  <c r="AP509" i="17"/>
  <c r="AQ509" i="17"/>
  <c r="AR509" i="17"/>
  <c r="AS509" i="17"/>
  <c r="AT509" i="17"/>
  <c r="AI510" i="17"/>
  <c r="AJ510" i="17"/>
  <c r="AK510" i="17"/>
  <c r="AL510" i="17"/>
  <c r="AM510" i="17"/>
  <c r="AN510" i="17"/>
  <c r="AO510" i="17"/>
  <c r="AP510" i="17"/>
  <c r="AQ510" i="17"/>
  <c r="AR510" i="17"/>
  <c r="AS510" i="17"/>
  <c r="AT510" i="17"/>
  <c r="AI511" i="17"/>
  <c r="AJ511" i="17"/>
  <c r="AK511" i="17"/>
  <c r="AL511" i="17"/>
  <c r="AM511" i="17"/>
  <c r="AN511" i="17"/>
  <c r="AO511" i="17"/>
  <c r="AP511" i="17"/>
  <c r="AQ511" i="17"/>
  <c r="AR511" i="17"/>
  <c r="AS511" i="17"/>
  <c r="AT511" i="17"/>
  <c r="AE512" i="17"/>
  <c r="AA427" i="26" s="1"/>
  <c r="AI512" i="17"/>
  <c r="AJ512" i="17"/>
  <c r="AK512" i="17"/>
  <c r="AL512" i="17"/>
  <c r="AM512" i="17"/>
  <c r="AN512" i="17"/>
  <c r="AO512" i="17"/>
  <c r="AP512" i="17"/>
  <c r="AQ512" i="17"/>
  <c r="AR512" i="17"/>
  <c r="AS512" i="17"/>
  <c r="AT512" i="17"/>
  <c r="AE513" i="17"/>
  <c r="AI513" i="17"/>
  <c r="AJ513" i="17"/>
  <c r="AK513" i="17"/>
  <c r="AL513" i="17"/>
  <c r="AM513" i="17"/>
  <c r="AN513" i="17"/>
  <c r="AO513" i="17"/>
  <c r="AP513" i="17"/>
  <c r="AQ513" i="17"/>
  <c r="AR513" i="17"/>
  <c r="AS513" i="17"/>
  <c r="AT513" i="17"/>
  <c r="AI514" i="17"/>
  <c r="AJ514" i="17"/>
  <c r="AK514" i="17"/>
  <c r="AL514" i="17"/>
  <c r="AM514" i="17"/>
  <c r="AN514" i="17"/>
  <c r="AO514" i="17"/>
  <c r="AP514" i="17"/>
  <c r="AQ514" i="17"/>
  <c r="AR514" i="17"/>
  <c r="AS514" i="17"/>
  <c r="AT514" i="17"/>
  <c r="AI515" i="17"/>
  <c r="AJ515" i="17"/>
  <c r="AK515" i="17"/>
  <c r="AL515" i="17"/>
  <c r="AM515" i="17"/>
  <c r="AN515" i="17"/>
  <c r="AO515" i="17"/>
  <c r="AP515" i="17"/>
  <c r="AQ515" i="17"/>
  <c r="AR515" i="17"/>
  <c r="AS515" i="17"/>
  <c r="AT515" i="17"/>
  <c r="AF518" i="17"/>
  <c r="AG518" i="17"/>
  <c r="AE519" i="17"/>
  <c r="AE518" i="17" s="1"/>
  <c r="AI519" i="17"/>
  <c r="AJ519" i="17"/>
  <c r="AJ518" i="17" s="1"/>
  <c r="AK519" i="17"/>
  <c r="AL519" i="17"/>
  <c r="AM519" i="17"/>
  <c r="AN519" i="17"/>
  <c r="AN518" i="17" s="1"/>
  <c r="AO519" i="17"/>
  <c r="AP519" i="17"/>
  <c r="AQ519" i="17"/>
  <c r="AR519" i="17"/>
  <c r="AR518" i="17" s="1"/>
  <c r="AS519" i="17"/>
  <c r="AT519" i="17"/>
  <c r="AI520" i="17"/>
  <c r="AJ520" i="17"/>
  <c r="AK520" i="17"/>
  <c r="AL520" i="17"/>
  <c r="AM520" i="17"/>
  <c r="AN520" i="17"/>
  <c r="AO520" i="17"/>
  <c r="AP520" i="17"/>
  <c r="AQ520" i="17"/>
  <c r="AR520" i="17"/>
  <c r="AS520" i="17"/>
  <c r="AT520" i="17"/>
  <c r="G521" i="17"/>
  <c r="H521" i="17"/>
  <c r="I521" i="17"/>
  <c r="J521" i="17"/>
  <c r="K521" i="17"/>
  <c r="L521" i="17"/>
  <c r="M521" i="17"/>
  <c r="N521" i="17"/>
  <c r="O521" i="17"/>
  <c r="P521" i="17"/>
  <c r="Q521" i="17"/>
  <c r="R521" i="17"/>
  <c r="S521" i="17"/>
  <c r="T521" i="17"/>
  <c r="U521" i="17"/>
  <c r="V521" i="17"/>
  <c r="W521" i="17"/>
  <c r="X521" i="17"/>
  <c r="Y521" i="17"/>
  <c r="Z521" i="17"/>
  <c r="AA521" i="17"/>
  <c r="AB521" i="17"/>
  <c r="AC521" i="17"/>
  <c r="AD521" i="17"/>
  <c r="AI521" i="17"/>
  <c r="AJ521" i="17"/>
  <c r="AK521" i="17"/>
  <c r="AL521" i="17"/>
  <c r="AM521" i="17"/>
  <c r="AN521" i="17"/>
  <c r="AO521" i="17"/>
  <c r="AP521" i="17"/>
  <c r="AQ521" i="17"/>
  <c r="AR521" i="17"/>
  <c r="AS521" i="17"/>
  <c r="AT521" i="17"/>
  <c r="AI522" i="17"/>
  <c r="AJ522" i="17"/>
  <c r="AK522" i="17"/>
  <c r="AL522" i="17"/>
  <c r="AM522" i="17"/>
  <c r="AN522" i="17"/>
  <c r="AO522" i="17"/>
  <c r="AP522" i="17"/>
  <c r="AQ522" i="17"/>
  <c r="AR522" i="17"/>
  <c r="AS522" i="17"/>
  <c r="AT522" i="17"/>
  <c r="AI523" i="17"/>
  <c r="AJ523" i="17"/>
  <c r="AK523" i="17"/>
  <c r="AL523" i="17"/>
  <c r="AM523" i="17"/>
  <c r="AN523" i="17"/>
  <c r="AO523" i="17"/>
  <c r="AP523" i="17"/>
  <c r="AQ523" i="17"/>
  <c r="AR523" i="17"/>
  <c r="AS523" i="17"/>
  <c r="AT523" i="17"/>
  <c r="AI524" i="17"/>
  <c r="AJ524" i="17"/>
  <c r="AK524" i="17"/>
  <c r="AL524" i="17"/>
  <c r="AM524" i="17"/>
  <c r="AN524" i="17"/>
  <c r="AO524" i="17"/>
  <c r="AP524" i="17"/>
  <c r="AQ524" i="17"/>
  <c r="AR524" i="17"/>
  <c r="AS524" i="17"/>
  <c r="AT524" i="17"/>
  <c r="AI525" i="17"/>
  <c r="AJ525" i="17"/>
  <c r="AK525" i="17"/>
  <c r="AL525" i="17"/>
  <c r="AM525" i="17"/>
  <c r="AN525" i="17"/>
  <c r="AO525" i="17"/>
  <c r="AP525" i="17"/>
  <c r="AQ525" i="17"/>
  <c r="AR525" i="17"/>
  <c r="AS525" i="17"/>
  <c r="AT525" i="17"/>
  <c r="AI526" i="17"/>
  <c r="AJ526" i="17"/>
  <c r="AK526" i="17"/>
  <c r="AL526" i="17"/>
  <c r="AM526" i="17"/>
  <c r="AN526" i="17"/>
  <c r="AO526" i="17"/>
  <c r="AP526" i="17"/>
  <c r="AQ526" i="17"/>
  <c r="AR526" i="17"/>
  <c r="AS526" i="17"/>
  <c r="AT526" i="17"/>
  <c r="AE527" i="17"/>
  <c r="AF527" i="17"/>
  <c r="AG527" i="17"/>
  <c r="G528" i="17"/>
  <c r="H528" i="17"/>
  <c r="H527" i="17" s="1"/>
  <c r="I528" i="17"/>
  <c r="I527" i="17" s="1"/>
  <c r="J528" i="17"/>
  <c r="J527" i="17" s="1"/>
  <c r="K528" i="17"/>
  <c r="K527" i="17" s="1"/>
  <c r="L528" i="17"/>
  <c r="L527" i="17" s="1"/>
  <c r="M528" i="17"/>
  <c r="M527" i="17" s="1"/>
  <c r="N528" i="17"/>
  <c r="N527" i="17" s="1"/>
  <c r="O528" i="17"/>
  <c r="O527" i="17" s="1"/>
  <c r="P528" i="17"/>
  <c r="Q528" i="17"/>
  <c r="Q527" i="17" s="1"/>
  <c r="R528" i="17"/>
  <c r="R527" i="17" s="1"/>
  <c r="S528" i="17"/>
  <c r="S527" i="17" s="1"/>
  <c r="T528" i="17"/>
  <c r="T527" i="17" s="1"/>
  <c r="U528" i="17"/>
  <c r="U527" i="17" s="1"/>
  <c r="V528" i="17"/>
  <c r="V527" i="17" s="1"/>
  <c r="W528" i="17"/>
  <c r="W527" i="17" s="1"/>
  <c r="X528" i="17"/>
  <c r="X527" i="17" s="1"/>
  <c r="Y528" i="17"/>
  <c r="Y527" i="17" s="1"/>
  <c r="Z528" i="17"/>
  <c r="Z527" i="17" s="1"/>
  <c r="AA528" i="17"/>
  <c r="AA527" i="17" s="1"/>
  <c r="AB528" i="17"/>
  <c r="AB527" i="17" s="1"/>
  <c r="AC528" i="17"/>
  <c r="AC527" i="17" s="1"/>
  <c r="AD528" i="17"/>
  <c r="AD527" i="17" s="1"/>
  <c r="AI528" i="17"/>
  <c r="AH528" i="17" s="1"/>
  <c r="AH527" i="17" s="1"/>
  <c r="AJ528" i="17"/>
  <c r="AJ527" i="17" s="1"/>
  <c r="AK528" i="17"/>
  <c r="AK527" i="17" s="1"/>
  <c r="AL528" i="17"/>
  <c r="AL527" i="17" s="1"/>
  <c r="AM528" i="17"/>
  <c r="AM527" i="17" s="1"/>
  <c r="AN528" i="17"/>
  <c r="AO528" i="17"/>
  <c r="AP528" i="17"/>
  <c r="AP527" i="17" s="1"/>
  <c r="AQ528" i="17"/>
  <c r="AR528" i="17"/>
  <c r="AS528" i="17"/>
  <c r="AS527" i="17" s="1"/>
  <c r="AT528" i="17"/>
  <c r="AT527" i="17" s="1"/>
  <c r="AI529" i="17"/>
  <c r="AJ529" i="17"/>
  <c r="AK529" i="17"/>
  <c r="AL529" i="17"/>
  <c r="AM529" i="17"/>
  <c r="AN529" i="17"/>
  <c r="AO529" i="17"/>
  <c r="AP529" i="17"/>
  <c r="AQ529" i="17"/>
  <c r="AR529" i="17"/>
  <c r="AS529" i="17"/>
  <c r="AT529" i="17"/>
  <c r="G530" i="17"/>
  <c r="H530" i="17"/>
  <c r="I530" i="17"/>
  <c r="J530" i="17"/>
  <c r="K530" i="17"/>
  <c r="L530" i="17"/>
  <c r="M530" i="17"/>
  <c r="N530" i="17"/>
  <c r="O530" i="17"/>
  <c r="P530" i="17"/>
  <c r="Q530" i="17"/>
  <c r="R530" i="17"/>
  <c r="S530" i="17"/>
  <c r="T530" i="17"/>
  <c r="U530" i="17"/>
  <c r="V530" i="17"/>
  <c r="W530" i="17"/>
  <c r="X530" i="17"/>
  <c r="Y530" i="17"/>
  <c r="Z530" i="17"/>
  <c r="AA530" i="17"/>
  <c r="AB530" i="17"/>
  <c r="AC530" i="17"/>
  <c r="AD530" i="17"/>
  <c r="AI530" i="17"/>
  <c r="AJ530" i="17"/>
  <c r="AK530" i="17"/>
  <c r="AL530" i="17"/>
  <c r="AM530" i="17"/>
  <c r="AN530" i="17"/>
  <c r="AO530" i="17"/>
  <c r="AP530" i="17"/>
  <c r="AQ530" i="17"/>
  <c r="AR530" i="17"/>
  <c r="AS530" i="17"/>
  <c r="AT530" i="17"/>
  <c r="G531" i="17"/>
  <c r="H531" i="17"/>
  <c r="I531" i="17"/>
  <c r="J531" i="17"/>
  <c r="K531" i="17"/>
  <c r="L531" i="17"/>
  <c r="M531" i="17"/>
  <c r="N531" i="17"/>
  <c r="O531" i="17"/>
  <c r="P531" i="17"/>
  <c r="Q531" i="17"/>
  <c r="R531" i="17"/>
  <c r="S531" i="17"/>
  <c r="T531" i="17"/>
  <c r="U531" i="17"/>
  <c r="V531" i="17"/>
  <c r="W531" i="17"/>
  <c r="X531" i="17"/>
  <c r="Y531" i="17"/>
  <c r="Z531" i="17"/>
  <c r="AA531" i="17"/>
  <c r="AB531" i="17"/>
  <c r="AC531" i="17"/>
  <c r="AD531" i="17"/>
  <c r="AI531" i="17"/>
  <c r="AJ531" i="17"/>
  <c r="AK531" i="17"/>
  <c r="AL531" i="17"/>
  <c r="AM531" i="17"/>
  <c r="AN531" i="17"/>
  <c r="AO531" i="17"/>
  <c r="AP531" i="17"/>
  <c r="AQ531" i="17"/>
  <c r="AR531" i="17"/>
  <c r="AS531" i="17"/>
  <c r="AT531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I532" i="17"/>
  <c r="AJ532" i="17"/>
  <c r="AK532" i="17"/>
  <c r="AL532" i="17"/>
  <c r="AM532" i="17"/>
  <c r="AN532" i="17"/>
  <c r="AO532" i="17"/>
  <c r="AP532" i="17"/>
  <c r="AQ532" i="17"/>
  <c r="AR532" i="17"/>
  <c r="AS532" i="17"/>
  <c r="AT532" i="17"/>
  <c r="AI533" i="17"/>
  <c r="AJ533" i="17"/>
  <c r="AK533" i="17"/>
  <c r="AL533" i="17"/>
  <c r="AM533" i="17"/>
  <c r="AN533" i="17"/>
  <c r="AO533" i="17"/>
  <c r="AP533" i="17"/>
  <c r="AQ533" i="17"/>
  <c r="AR533" i="17"/>
  <c r="AS533" i="17"/>
  <c r="AT533" i="17"/>
  <c r="G534" i="17"/>
  <c r="H534" i="17"/>
  <c r="I534" i="17"/>
  <c r="J534" i="17"/>
  <c r="K534" i="17"/>
  <c r="L534" i="17"/>
  <c r="M534" i="17"/>
  <c r="N534" i="17"/>
  <c r="O534" i="17"/>
  <c r="P534" i="17"/>
  <c r="Q534" i="17"/>
  <c r="R534" i="17"/>
  <c r="S534" i="17"/>
  <c r="T534" i="17"/>
  <c r="U534" i="17"/>
  <c r="V534" i="17"/>
  <c r="W534" i="17"/>
  <c r="X534" i="17"/>
  <c r="Y534" i="17"/>
  <c r="Z534" i="17"/>
  <c r="AA534" i="17"/>
  <c r="AB534" i="17"/>
  <c r="AC534" i="17"/>
  <c r="AD534" i="17"/>
  <c r="AI534" i="17"/>
  <c r="AJ534" i="17"/>
  <c r="AK534" i="17"/>
  <c r="AL534" i="17"/>
  <c r="AM534" i="17"/>
  <c r="AN534" i="17"/>
  <c r="AO534" i="17"/>
  <c r="AP534" i="17"/>
  <c r="AQ534" i="17"/>
  <c r="AR534" i="17"/>
  <c r="AS534" i="17"/>
  <c r="AT534" i="17"/>
  <c r="AI535" i="17"/>
  <c r="AJ535" i="17"/>
  <c r="AK535" i="17"/>
  <c r="AL535" i="17"/>
  <c r="AM535" i="17"/>
  <c r="AN535" i="17"/>
  <c r="AO535" i="17"/>
  <c r="AP535" i="17"/>
  <c r="AQ535" i="17"/>
  <c r="AR535" i="17"/>
  <c r="AS535" i="17"/>
  <c r="AT535" i="17"/>
  <c r="AE536" i="17"/>
  <c r="AF536" i="17"/>
  <c r="AG536" i="17"/>
  <c r="G537" i="17"/>
  <c r="H537" i="17"/>
  <c r="I537" i="17"/>
  <c r="J537" i="17"/>
  <c r="K537" i="17"/>
  <c r="L537" i="17"/>
  <c r="M537" i="17"/>
  <c r="N537" i="17"/>
  <c r="O537" i="17"/>
  <c r="P537" i="17"/>
  <c r="Q537" i="17"/>
  <c r="R537" i="17"/>
  <c r="S537" i="17"/>
  <c r="T537" i="17"/>
  <c r="U537" i="17"/>
  <c r="V537" i="17"/>
  <c r="W537" i="17"/>
  <c r="X537" i="17"/>
  <c r="Y537" i="17"/>
  <c r="Z537" i="17"/>
  <c r="AA537" i="17"/>
  <c r="AB537" i="17"/>
  <c r="AC537" i="17"/>
  <c r="AD537" i="17"/>
  <c r="AI537" i="17"/>
  <c r="AJ537" i="17"/>
  <c r="AK537" i="17"/>
  <c r="AL537" i="17"/>
  <c r="AL536" i="17" s="1"/>
  <c r="AM537" i="17"/>
  <c r="AN537" i="17"/>
  <c r="AO537" i="17"/>
  <c r="AP537" i="17"/>
  <c r="AQ537" i="17"/>
  <c r="AR537" i="17"/>
  <c r="AS537" i="17"/>
  <c r="AS536" i="17" s="1"/>
  <c r="AT537" i="17"/>
  <c r="G538" i="17"/>
  <c r="H538" i="17"/>
  <c r="I538" i="17"/>
  <c r="J538" i="17"/>
  <c r="K538" i="17"/>
  <c r="L538" i="17"/>
  <c r="M538" i="17"/>
  <c r="N538" i="17"/>
  <c r="O538" i="17"/>
  <c r="P538" i="17"/>
  <c r="Q538" i="17"/>
  <c r="R538" i="17"/>
  <c r="S538" i="17"/>
  <c r="T538" i="17"/>
  <c r="U538" i="17"/>
  <c r="V538" i="17"/>
  <c r="W538" i="17"/>
  <c r="X538" i="17"/>
  <c r="Y538" i="17"/>
  <c r="Z538" i="17"/>
  <c r="AA538" i="17"/>
  <c r="AB538" i="17"/>
  <c r="AC538" i="17"/>
  <c r="AD538" i="17"/>
  <c r="AI538" i="17"/>
  <c r="AJ538" i="17"/>
  <c r="AK538" i="17"/>
  <c r="AL538" i="17"/>
  <c r="AM538" i="17"/>
  <c r="AN538" i="17"/>
  <c r="AO538" i="17"/>
  <c r="AP538" i="17"/>
  <c r="AQ538" i="17"/>
  <c r="AR538" i="17"/>
  <c r="AS538" i="17"/>
  <c r="AT538" i="17"/>
  <c r="G539" i="17"/>
  <c r="H539" i="17"/>
  <c r="I539" i="17"/>
  <c r="J539" i="17"/>
  <c r="K539" i="17"/>
  <c r="L539" i="17"/>
  <c r="M539" i="17"/>
  <c r="N539" i="17"/>
  <c r="O539" i="17"/>
  <c r="P539" i="17"/>
  <c r="Q539" i="17"/>
  <c r="R539" i="17"/>
  <c r="S539" i="17"/>
  <c r="T539" i="17"/>
  <c r="U539" i="17"/>
  <c r="V539" i="17"/>
  <c r="W539" i="17"/>
  <c r="X539" i="17"/>
  <c r="Y539" i="17"/>
  <c r="Z539" i="17"/>
  <c r="AA539" i="17"/>
  <c r="AB539" i="17"/>
  <c r="AC539" i="17"/>
  <c r="AD539" i="17"/>
  <c r="AI539" i="17"/>
  <c r="AJ539" i="17"/>
  <c r="AK539" i="17"/>
  <c r="AL539" i="17"/>
  <c r="AM539" i="17"/>
  <c r="AN539" i="17"/>
  <c r="AO539" i="17"/>
  <c r="AP539" i="17"/>
  <c r="AQ539" i="17"/>
  <c r="AR539" i="17"/>
  <c r="AS539" i="17"/>
  <c r="AT539" i="17"/>
  <c r="AI540" i="17"/>
  <c r="AJ540" i="17"/>
  <c r="AK540" i="17"/>
  <c r="AL540" i="17"/>
  <c r="AM540" i="17"/>
  <c r="AN540" i="17"/>
  <c r="AO540" i="17"/>
  <c r="AP540" i="17"/>
  <c r="AQ540" i="17"/>
  <c r="AR540" i="17"/>
  <c r="AS540" i="17"/>
  <c r="AT540" i="17"/>
  <c r="G541" i="17"/>
  <c r="H541" i="17"/>
  <c r="I541" i="17"/>
  <c r="J541" i="17"/>
  <c r="K541" i="17"/>
  <c r="L541" i="17"/>
  <c r="M541" i="17"/>
  <c r="N541" i="17"/>
  <c r="O541" i="17"/>
  <c r="P541" i="17"/>
  <c r="Q541" i="17"/>
  <c r="R541" i="17"/>
  <c r="S541" i="17"/>
  <c r="T541" i="17"/>
  <c r="U541" i="17"/>
  <c r="V541" i="17"/>
  <c r="W541" i="17"/>
  <c r="X541" i="17"/>
  <c r="Y541" i="17"/>
  <c r="Z541" i="17"/>
  <c r="AA541" i="17"/>
  <c r="AB541" i="17"/>
  <c r="AC541" i="17"/>
  <c r="AD541" i="17"/>
  <c r="AI541" i="17"/>
  <c r="AJ541" i="17"/>
  <c r="AK541" i="17"/>
  <c r="AL541" i="17"/>
  <c r="AM541" i="17"/>
  <c r="AN541" i="17"/>
  <c r="AO541" i="17"/>
  <c r="AP541" i="17"/>
  <c r="AQ541" i="17"/>
  <c r="AR541" i="17"/>
  <c r="AS541" i="17"/>
  <c r="AT541" i="17"/>
  <c r="G542" i="17"/>
  <c r="H542" i="17"/>
  <c r="AC542" i="17"/>
  <c r="AI542" i="17"/>
  <c r="AJ542" i="17"/>
  <c r="AK542" i="17"/>
  <c r="AL542" i="17"/>
  <c r="AM542" i="17"/>
  <c r="AN542" i="17"/>
  <c r="AO542" i="17"/>
  <c r="AP542" i="17"/>
  <c r="AQ542" i="17"/>
  <c r="AR542" i="17"/>
  <c r="AS542" i="17"/>
  <c r="AT542" i="17"/>
  <c r="AE545" i="17"/>
  <c r="AF545" i="17"/>
  <c r="AG545" i="17"/>
  <c r="AI546" i="17"/>
  <c r="AI545" i="17" s="1"/>
  <c r="AJ546" i="17"/>
  <c r="AJ545" i="17" s="1"/>
  <c r="AK546" i="17"/>
  <c r="AK545" i="17" s="1"/>
  <c r="AL546" i="17"/>
  <c r="AL545" i="17" s="1"/>
  <c r="AM546" i="17"/>
  <c r="AM545" i="17" s="1"/>
  <c r="AN546" i="17"/>
  <c r="AN545" i="17" s="1"/>
  <c r="AO546" i="17"/>
  <c r="AO545" i="17" s="1"/>
  <c r="AP546" i="17"/>
  <c r="AP545" i="17" s="1"/>
  <c r="AQ546" i="17"/>
  <c r="AQ545" i="17" s="1"/>
  <c r="AR546" i="17"/>
  <c r="AS546" i="17"/>
  <c r="AS545" i="17" s="1"/>
  <c r="AT546" i="17"/>
  <c r="AT545" i="17" s="1"/>
  <c r="AI547" i="17"/>
  <c r="AJ547" i="17"/>
  <c r="AK547" i="17"/>
  <c r="AL547" i="17"/>
  <c r="AM547" i="17"/>
  <c r="AN547" i="17"/>
  <c r="AO547" i="17"/>
  <c r="AP547" i="17"/>
  <c r="AQ547" i="17"/>
  <c r="AR547" i="17"/>
  <c r="AS547" i="17"/>
  <c r="AT547" i="17"/>
  <c r="AE548" i="17"/>
  <c r="AF548" i="17"/>
  <c r="AG548" i="17"/>
  <c r="AI549" i="17"/>
  <c r="AJ549" i="17"/>
  <c r="AK549" i="17"/>
  <c r="AL549" i="17"/>
  <c r="AM549" i="17"/>
  <c r="AN549" i="17"/>
  <c r="AO549" i="17"/>
  <c r="AP549" i="17"/>
  <c r="AQ549" i="17"/>
  <c r="AR549" i="17"/>
  <c r="AS549" i="17"/>
  <c r="AT549" i="17"/>
  <c r="AI550" i="17"/>
  <c r="AJ550" i="17"/>
  <c r="AK550" i="17"/>
  <c r="AL550" i="17"/>
  <c r="AM550" i="17"/>
  <c r="AN550" i="17"/>
  <c r="AO550" i="17"/>
  <c r="AP550" i="17"/>
  <c r="AQ550" i="17"/>
  <c r="AR550" i="17"/>
  <c r="AS550" i="17"/>
  <c r="AT550" i="17"/>
  <c r="AI551" i="17"/>
  <c r="AJ551" i="17"/>
  <c r="AK551" i="17"/>
  <c r="AL551" i="17"/>
  <c r="AM551" i="17"/>
  <c r="AN551" i="17"/>
  <c r="AO551" i="17"/>
  <c r="AP551" i="17"/>
  <c r="AQ551" i="17"/>
  <c r="AR551" i="17"/>
  <c r="AS551" i="17"/>
  <c r="AT551" i="17"/>
  <c r="AI552" i="17"/>
  <c r="AJ552" i="17"/>
  <c r="AK552" i="17"/>
  <c r="AL552" i="17"/>
  <c r="AM552" i="17"/>
  <c r="AN552" i="17"/>
  <c r="AO552" i="17"/>
  <c r="AP552" i="17"/>
  <c r="AQ552" i="17"/>
  <c r="AR552" i="17"/>
  <c r="AS552" i="17"/>
  <c r="AT552" i="17"/>
  <c r="AI553" i="17"/>
  <c r="AJ553" i="17"/>
  <c r="AK553" i="17"/>
  <c r="AL553" i="17"/>
  <c r="AM553" i="17"/>
  <c r="AN553" i="17"/>
  <c r="AO553" i="17"/>
  <c r="AP553" i="17"/>
  <c r="AQ553" i="17"/>
  <c r="AR553" i="17"/>
  <c r="AS553" i="17"/>
  <c r="AT553" i="17"/>
  <c r="AI554" i="17"/>
  <c r="AJ554" i="17"/>
  <c r="AK554" i="17"/>
  <c r="AL554" i="17"/>
  <c r="AM554" i="17"/>
  <c r="AN554" i="17"/>
  <c r="AO554" i="17"/>
  <c r="AP554" i="17"/>
  <c r="AQ554" i="17"/>
  <c r="AR554" i="17"/>
  <c r="AS554" i="17"/>
  <c r="AT554" i="17"/>
  <c r="AI555" i="17"/>
  <c r="AJ555" i="17"/>
  <c r="AK555" i="17"/>
  <c r="AL555" i="17"/>
  <c r="AM555" i="17"/>
  <c r="AN555" i="17"/>
  <c r="AO555" i="17"/>
  <c r="AP555" i="17"/>
  <c r="AQ555" i="17"/>
  <c r="AR555" i="17"/>
  <c r="AS555" i="17"/>
  <c r="AT555" i="17"/>
  <c r="AI556" i="17"/>
  <c r="AJ556" i="17"/>
  <c r="AK556" i="17"/>
  <c r="AL556" i="17"/>
  <c r="AM556" i="17"/>
  <c r="AN556" i="17"/>
  <c r="AO556" i="17"/>
  <c r="AP556" i="17"/>
  <c r="AQ556" i="17"/>
  <c r="AR556" i="17"/>
  <c r="AS556" i="17"/>
  <c r="AT556" i="17"/>
  <c r="AI557" i="17"/>
  <c r="AJ557" i="17"/>
  <c r="AK557" i="17"/>
  <c r="AL557" i="17"/>
  <c r="AM557" i="17"/>
  <c r="AN557" i="17"/>
  <c r="AO557" i="17"/>
  <c r="AP557" i="17"/>
  <c r="AQ557" i="17"/>
  <c r="AR557" i="17"/>
  <c r="AS557" i="17"/>
  <c r="AT557" i="17"/>
  <c r="G558" i="17"/>
  <c r="H558" i="17"/>
  <c r="I558" i="17"/>
  <c r="J558" i="17"/>
  <c r="K558" i="17"/>
  <c r="L558" i="17"/>
  <c r="M558" i="17"/>
  <c r="N558" i="17"/>
  <c r="O558" i="17"/>
  <c r="P558" i="17"/>
  <c r="Q558" i="17"/>
  <c r="R558" i="17"/>
  <c r="S558" i="17"/>
  <c r="T558" i="17"/>
  <c r="U558" i="17"/>
  <c r="V558" i="17"/>
  <c r="W558" i="17"/>
  <c r="X558" i="17"/>
  <c r="Y558" i="17"/>
  <c r="Z558" i="17"/>
  <c r="AA558" i="17"/>
  <c r="AB558" i="17"/>
  <c r="AC558" i="17"/>
  <c r="AD558" i="17"/>
  <c r="AI558" i="17"/>
  <c r="AH558" i="17" s="1"/>
  <c r="AJ558" i="17"/>
  <c r="AK558" i="17"/>
  <c r="AL558" i="17"/>
  <c r="AM558" i="17"/>
  <c r="AN558" i="17"/>
  <c r="AO558" i="17"/>
  <c r="AP558" i="17"/>
  <c r="AQ558" i="17"/>
  <c r="AR558" i="17"/>
  <c r="AS558" i="17"/>
  <c r="AT558" i="17"/>
  <c r="AI559" i="17"/>
  <c r="AJ559" i="17"/>
  <c r="AK559" i="17"/>
  <c r="AL559" i="17"/>
  <c r="AM559" i="17"/>
  <c r="AN559" i="17"/>
  <c r="AO559" i="17"/>
  <c r="AP559" i="17"/>
  <c r="AQ559" i="17"/>
  <c r="AR559" i="17"/>
  <c r="AS559" i="17"/>
  <c r="AT559" i="17"/>
  <c r="AI560" i="17"/>
  <c r="AJ560" i="17"/>
  <c r="AK560" i="17"/>
  <c r="AL560" i="17"/>
  <c r="AM560" i="17"/>
  <c r="AN560" i="17"/>
  <c r="AO560" i="17"/>
  <c r="AP560" i="17"/>
  <c r="AQ560" i="17"/>
  <c r="AR560" i="17"/>
  <c r="AS560" i="17"/>
  <c r="AT560" i="17"/>
  <c r="AE561" i="17"/>
  <c r="AF561" i="17"/>
  <c r="AG561" i="17"/>
  <c r="AI562" i="17"/>
  <c r="AJ562" i="17"/>
  <c r="AK562" i="17"/>
  <c r="AL562" i="17"/>
  <c r="AM562" i="17"/>
  <c r="AN562" i="17"/>
  <c r="AO562" i="17"/>
  <c r="AP562" i="17"/>
  <c r="AP561" i="17" s="1"/>
  <c r="AQ562" i="17"/>
  <c r="AR562" i="17"/>
  <c r="AS562" i="17"/>
  <c r="AS561" i="17" s="1"/>
  <c r="AT562" i="17"/>
  <c r="AI563" i="17"/>
  <c r="AJ563" i="17"/>
  <c r="AK563" i="17"/>
  <c r="AL563" i="17"/>
  <c r="AM563" i="17"/>
  <c r="AN563" i="17"/>
  <c r="AO563" i="17"/>
  <c r="AP563" i="17"/>
  <c r="AQ563" i="17"/>
  <c r="AR563" i="17"/>
  <c r="AS563" i="17"/>
  <c r="AT563" i="17"/>
  <c r="AI564" i="17"/>
  <c r="AJ564" i="17"/>
  <c r="AK564" i="17"/>
  <c r="AL564" i="17"/>
  <c r="AM564" i="17"/>
  <c r="AN564" i="17"/>
  <c r="AO564" i="17"/>
  <c r="AP564" i="17"/>
  <c r="AQ564" i="17"/>
  <c r="AR564" i="17"/>
  <c r="AS564" i="17"/>
  <c r="AT564" i="17"/>
  <c r="AE565" i="17"/>
  <c r="AF565" i="17"/>
  <c r="AG565" i="17"/>
  <c r="AI566" i="17"/>
  <c r="AJ566" i="17"/>
  <c r="AK566" i="17"/>
  <c r="AL566" i="17"/>
  <c r="AL565" i="17" s="1"/>
  <c r="AM566" i="17"/>
  <c r="AM565" i="17" s="1"/>
  <c r="AN566" i="17"/>
  <c r="AO566" i="17"/>
  <c r="AP566" i="17"/>
  <c r="AP565" i="17" s="1"/>
  <c r="AQ566" i="17"/>
  <c r="AR566" i="17"/>
  <c r="AS566" i="17"/>
  <c r="AT566" i="17"/>
  <c r="AT565" i="17" s="1"/>
  <c r="AI567" i="17"/>
  <c r="AJ567" i="17"/>
  <c r="AK567" i="17"/>
  <c r="AL567" i="17"/>
  <c r="AM567" i="17"/>
  <c r="AN567" i="17"/>
  <c r="AO567" i="17"/>
  <c r="AP567" i="17"/>
  <c r="AQ567" i="17"/>
  <c r="AR567" i="17"/>
  <c r="AS567" i="17"/>
  <c r="AT567" i="17"/>
  <c r="AI568" i="17"/>
  <c r="AJ568" i="17"/>
  <c r="AK568" i="17"/>
  <c r="AL568" i="17"/>
  <c r="AM568" i="17"/>
  <c r="AN568" i="17"/>
  <c r="AO568" i="17"/>
  <c r="AP568" i="17"/>
  <c r="AQ568" i="17"/>
  <c r="AR568" i="17"/>
  <c r="AS568" i="17"/>
  <c r="AT568" i="17"/>
  <c r="AE569" i="17"/>
  <c r="AF569" i="17"/>
  <c r="AG569" i="17"/>
  <c r="AI570" i="17"/>
  <c r="AJ570" i="17"/>
  <c r="AK570" i="17"/>
  <c r="AK569" i="17" s="1"/>
  <c r="AL570" i="17"/>
  <c r="AM570" i="17"/>
  <c r="AN570" i="17"/>
  <c r="AN569" i="17" s="1"/>
  <c r="AO570" i="17"/>
  <c r="AP570" i="17"/>
  <c r="AP569" i="17" s="1"/>
  <c r="AQ570" i="17"/>
  <c r="AQ569" i="17" s="1"/>
  <c r="AR570" i="17"/>
  <c r="AS570" i="17"/>
  <c r="AS569" i="17" s="1"/>
  <c r="AT570" i="17"/>
  <c r="AI571" i="17"/>
  <c r="AJ571" i="17"/>
  <c r="AK571" i="17"/>
  <c r="AL571" i="17"/>
  <c r="AM571" i="17"/>
  <c r="AN571" i="17"/>
  <c r="AO571" i="17"/>
  <c r="AP571" i="17"/>
  <c r="AQ571" i="17"/>
  <c r="AR571" i="17"/>
  <c r="AS571" i="17"/>
  <c r="AT571" i="17"/>
  <c r="G572" i="17"/>
  <c r="H572" i="17"/>
  <c r="I572" i="17"/>
  <c r="J572" i="17"/>
  <c r="K572" i="17"/>
  <c r="M572" i="17"/>
  <c r="O572" i="17"/>
  <c r="Q572" i="17"/>
  <c r="AI572" i="17"/>
  <c r="AJ572" i="17"/>
  <c r="AK572" i="17"/>
  <c r="AL572" i="17"/>
  <c r="AM572" i="17"/>
  <c r="AN572" i="17"/>
  <c r="AO572" i="17"/>
  <c r="AP572" i="17"/>
  <c r="AQ572" i="17"/>
  <c r="AR572" i="17"/>
  <c r="AS572" i="17"/>
  <c r="AT572" i="17"/>
  <c r="S573" i="17"/>
  <c r="U573" i="17"/>
  <c r="W573" i="17"/>
  <c r="Y573" i="17"/>
  <c r="AB573" i="17"/>
  <c r="AI573" i="17"/>
  <c r="AJ573" i="17"/>
  <c r="AK573" i="17"/>
  <c r="AL573" i="17"/>
  <c r="AM573" i="17"/>
  <c r="AN573" i="17"/>
  <c r="AO573" i="17"/>
  <c r="AP573" i="17"/>
  <c r="AQ573" i="17"/>
  <c r="AR573" i="17"/>
  <c r="AS573" i="17"/>
  <c r="AT573" i="17"/>
  <c r="AE574" i="17"/>
  <c r="AF574" i="17"/>
  <c r="AG574" i="17"/>
  <c r="G575" i="17"/>
  <c r="H575" i="17"/>
  <c r="I575" i="17"/>
  <c r="J575" i="17"/>
  <c r="K575" i="17"/>
  <c r="L575" i="17"/>
  <c r="M575" i="17"/>
  <c r="N575" i="17"/>
  <c r="O575" i="17"/>
  <c r="P575" i="17"/>
  <c r="Q575" i="17"/>
  <c r="R575" i="17"/>
  <c r="S575" i="17"/>
  <c r="T575" i="17"/>
  <c r="U575" i="17"/>
  <c r="V575" i="17"/>
  <c r="W575" i="17"/>
  <c r="X575" i="17"/>
  <c r="Y575" i="17"/>
  <c r="Z575" i="17"/>
  <c r="AA575" i="17"/>
  <c r="AB575" i="17"/>
  <c r="AC575" i="17"/>
  <c r="AD575" i="17"/>
  <c r="AI575" i="17"/>
  <c r="AI574" i="17" s="1"/>
  <c r="AJ575" i="17"/>
  <c r="AJ574" i="17" s="1"/>
  <c r="AK575" i="17"/>
  <c r="AL575" i="17"/>
  <c r="AM575" i="17"/>
  <c r="AN575" i="17"/>
  <c r="AN574" i="17" s="1"/>
  <c r="AO575" i="17"/>
  <c r="AP575" i="17"/>
  <c r="AQ575" i="17"/>
  <c r="AR575" i="17"/>
  <c r="AS575" i="17"/>
  <c r="AT575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I576" i="17"/>
  <c r="AJ576" i="17"/>
  <c r="AK576" i="17"/>
  <c r="AL576" i="17"/>
  <c r="AM576" i="17"/>
  <c r="AN576" i="17"/>
  <c r="AO576" i="17"/>
  <c r="AP576" i="17"/>
  <c r="AQ576" i="17"/>
  <c r="AR576" i="17"/>
  <c r="AS576" i="17"/>
  <c r="AT576" i="17"/>
  <c r="G577" i="17"/>
  <c r="H577" i="17"/>
  <c r="I577" i="17"/>
  <c r="J577" i="17"/>
  <c r="K577" i="17"/>
  <c r="L577" i="17"/>
  <c r="M577" i="17"/>
  <c r="N577" i="17"/>
  <c r="O577" i="17"/>
  <c r="P577" i="17"/>
  <c r="Q577" i="17"/>
  <c r="R577" i="17"/>
  <c r="T577" i="17"/>
  <c r="V577" i="17"/>
  <c r="X577" i="17"/>
  <c r="Z577" i="17"/>
  <c r="AA577" i="17"/>
  <c r="AB577" i="17"/>
  <c r="AC577" i="17"/>
  <c r="AD577" i="17"/>
  <c r="AI577" i="17"/>
  <c r="AJ577" i="17"/>
  <c r="AK577" i="17"/>
  <c r="AL577" i="17"/>
  <c r="AM577" i="17"/>
  <c r="AN577" i="17"/>
  <c r="AO577" i="17"/>
  <c r="AP577" i="17"/>
  <c r="AQ577" i="17"/>
  <c r="AR577" i="17"/>
  <c r="AS577" i="17"/>
  <c r="AT577" i="17"/>
  <c r="G578" i="17"/>
  <c r="H578" i="17"/>
  <c r="I578" i="17"/>
  <c r="J578" i="17"/>
  <c r="K578" i="17"/>
  <c r="L578" i="17"/>
  <c r="M578" i="17"/>
  <c r="N578" i="17"/>
  <c r="O578" i="17"/>
  <c r="P578" i="17"/>
  <c r="Q578" i="17"/>
  <c r="R578" i="17"/>
  <c r="S578" i="17"/>
  <c r="T578" i="17"/>
  <c r="U578" i="17"/>
  <c r="V578" i="17"/>
  <c r="W578" i="17"/>
  <c r="X578" i="17"/>
  <c r="Y578" i="17"/>
  <c r="Z578" i="17"/>
  <c r="AA578" i="17"/>
  <c r="AB578" i="17"/>
  <c r="AC578" i="17"/>
  <c r="AD578" i="17"/>
  <c r="AI578" i="17"/>
  <c r="AJ578" i="17"/>
  <c r="AK578" i="17"/>
  <c r="AL578" i="17"/>
  <c r="AM578" i="17"/>
  <c r="AN578" i="17"/>
  <c r="AO578" i="17"/>
  <c r="AP578" i="17"/>
  <c r="AQ578" i="17"/>
  <c r="AR578" i="17"/>
  <c r="AS578" i="17"/>
  <c r="AT578" i="17"/>
  <c r="G579" i="17"/>
  <c r="H579" i="17"/>
  <c r="I579" i="17"/>
  <c r="J579" i="17"/>
  <c r="K579" i="17"/>
  <c r="L579" i="17"/>
  <c r="M579" i="17"/>
  <c r="N579" i="17"/>
  <c r="O579" i="17"/>
  <c r="P579" i="17"/>
  <c r="Q579" i="17"/>
  <c r="R579" i="17"/>
  <c r="S579" i="17"/>
  <c r="T579" i="17"/>
  <c r="U579" i="17"/>
  <c r="V579" i="17"/>
  <c r="W579" i="17"/>
  <c r="X579" i="17"/>
  <c r="Y579" i="17"/>
  <c r="Z579" i="17"/>
  <c r="AA579" i="17"/>
  <c r="AB579" i="17"/>
  <c r="AC579" i="17"/>
  <c r="AD579" i="17"/>
  <c r="AI579" i="17"/>
  <c r="AH579" i="17" s="1"/>
  <c r="AJ579" i="17"/>
  <c r="AK579" i="17"/>
  <c r="AL579" i="17"/>
  <c r="AM579" i="17"/>
  <c r="AN579" i="17"/>
  <c r="AO579" i="17"/>
  <c r="AP579" i="17"/>
  <c r="AQ579" i="17"/>
  <c r="AR579" i="17"/>
  <c r="AS579" i="17"/>
  <c r="AT579" i="17"/>
  <c r="AI580" i="17"/>
  <c r="AJ580" i="17"/>
  <c r="AK580" i="17"/>
  <c r="AL580" i="17"/>
  <c r="AM580" i="17"/>
  <c r="AN580" i="17"/>
  <c r="AO580" i="17"/>
  <c r="AP580" i="17"/>
  <c r="AQ580" i="17"/>
  <c r="AR580" i="17"/>
  <c r="AS580" i="17"/>
  <c r="AT580" i="17"/>
  <c r="G581" i="17"/>
  <c r="H581" i="17"/>
  <c r="I581" i="17"/>
  <c r="J581" i="17"/>
  <c r="K581" i="17"/>
  <c r="L581" i="17"/>
  <c r="M581" i="17"/>
  <c r="N581" i="17"/>
  <c r="O581" i="17"/>
  <c r="P581" i="17"/>
  <c r="Q581" i="17"/>
  <c r="R581" i="17"/>
  <c r="S581" i="17"/>
  <c r="T581" i="17"/>
  <c r="U581" i="17"/>
  <c r="V581" i="17"/>
  <c r="W581" i="17"/>
  <c r="X581" i="17"/>
  <c r="Y581" i="17"/>
  <c r="Z581" i="17"/>
  <c r="AA581" i="17"/>
  <c r="AB581" i="17"/>
  <c r="AC581" i="17"/>
  <c r="AD581" i="17"/>
  <c r="AI581" i="17"/>
  <c r="AJ581" i="17"/>
  <c r="AK581" i="17"/>
  <c r="AL581" i="17"/>
  <c r="AM581" i="17"/>
  <c r="AN581" i="17"/>
  <c r="AO581" i="17"/>
  <c r="AP581" i="17"/>
  <c r="AQ581" i="17"/>
  <c r="AR581" i="17"/>
  <c r="AS581" i="17"/>
  <c r="AT581" i="17"/>
  <c r="G582" i="17"/>
  <c r="H582" i="17"/>
  <c r="I582" i="17"/>
  <c r="J582" i="17"/>
  <c r="K582" i="17"/>
  <c r="L582" i="17"/>
  <c r="M582" i="17"/>
  <c r="N582" i="17"/>
  <c r="O582" i="17"/>
  <c r="P582" i="17"/>
  <c r="Q582" i="17"/>
  <c r="R582" i="17"/>
  <c r="T582" i="17"/>
  <c r="V582" i="17"/>
  <c r="X582" i="17"/>
  <c r="Z582" i="17"/>
  <c r="AA582" i="17"/>
  <c r="AB582" i="17"/>
  <c r="AC582" i="17"/>
  <c r="AD582" i="17"/>
  <c r="AI582" i="17"/>
  <c r="AJ582" i="17"/>
  <c r="AK582" i="17"/>
  <c r="AL582" i="17"/>
  <c r="AM582" i="17"/>
  <c r="AN582" i="17"/>
  <c r="AO582" i="17"/>
  <c r="AP582" i="17"/>
  <c r="AQ582" i="17"/>
  <c r="AR582" i="17"/>
  <c r="AS582" i="17"/>
  <c r="AT582" i="17"/>
  <c r="AI583" i="17"/>
  <c r="AJ583" i="17"/>
  <c r="AK583" i="17"/>
  <c r="AL583" i="17"/>
  <c r="AM583" i="17"/>
  <c r="AN583" i="17"/>
  <c r="AO583" i="17"/>
  <c r="AP583" i="17"/>
  <c r="AQ583" i="17"/>
  <c r="AR583" i="17"/>
  <c r="AS583" i="17"/>
  <c r="AT583" i="17"/>
  <c r="AE584" i="17"/>
  <c r="AF584" i="17"/>
  <c r="AG584" i="17"/>
  <c r="S585" i="17"/>
  <c r="S584" i="17" s="1"/>
  <c r="T585" i="17"/>
  <c r="T584" i="17" s="1"/>
  <c r="U585" i="17"/>
  <c r="U584" i="17" s="1"/>
  <c r="V585" i="17"/>
  <c r="V584" i="17" s="1"/>
  <c r="W585" i="17"/>
  <c r="W584" i="17" s="1"/>
  <c r="X585" i="17"/>
  <c r="X584" i="17" s="1"/>
  <c r="Y585" i="17"/>
  <c r="Y584" i="17" s="1"/>
  <c r="Z585" i="17"/>
  <c r="Z584" i="17" s="1"/>
  <c r="AI585" i="17"/>
  <c r="AJ585" i="17"/>
  <c r="AK585" i="17"/>
  <c r="AL585" i="17"/>
  <c r="AM585" i="17"/>
  <c r="AN585" i="17"/>
  <c r="AO585" i="17"/>
  <c r="AO584" i="17" s="1"/>
  <c r="AP585" i="17"/>
  <c r="AP584" i="17" s="1"/>
  <c r="AQ585" i="17"/>
  <c r="AQ584" i="17" s="1"/>
  <c r="AR585" i="17"/>
  <c r="AR584" i="17" s="1"/>
  <c r="AS585" i="17"/>
  <c r="AS584" i="17" s="1"/>
  <c r="AT585" i="17"/>
  <c r="S586" i="17"/>
  <c r="T586" i="17"/>
  <c r="U586" i="17"/>
  <c r="V586" i="17"/>
  <c r="W586" i="17"/>
  <c r="X586" i="17"/>
  <c r="Y586" i="17"/>
  <c r="Z586" i="17"/>
  <c r="AI586" i="17"/>
  <c r="AJ586" i="17"/>
  <c r="AK586" i="17"/>
  <c r="AL586" i="17"/>
  <c r="AM586" i="17"/>
  <c r="AN586" i="17"/>
  <c r="AO586" i="17"/>
  <c r="AP586" i="17"/>
  <c r="AQ586" i="17"/>
  <c r="AR586" i="17"/>
  <c r="AS586" i="17"/>
  <c r="AT586" i="17"/>
  <c r="AI587" i="17"/>
  <c r="AJ587" i="17"/>
  <c r="AK587" i="17"/>
  <c r="AL587" i="17"/>
  <c r="AM587" i="17"/>
  <c r="AN587" i="17"/>
  <c r="AO587" i="17"/>
  <c r="AP587" i="17"/>
  <c r="AQ587" i="17"/>
  <c r="AR587" i="17"/>
  <c r="AS587" i="17"/>
  <c r="AT587" i="17"/>
  <c r="AI588" i="17"/>
  <c r="AJ588" i="17"/>
  <c r="AK588" i="17"/>
  <c r="AL588" i="17"/>
  <c r="AM588" i="17"/>
  <c r="AN588" i="17"/>
  <c r="AO588" i="17"/>
  <c r="AP588" i="17"/>
  <c r="AQ588" i="17"/>
  <c r="AR588" i="17"/>
  <c r="AS588" i="17"/>
  <c r="AT588" i="17"/>
  <c r="G589" i="17"/>
  <c r="H589" i="17"/>
  <c r="I589" i="17"/>
  <c r="J589" i="17"/>
  <c r="K589" i="17"/>
  <c r="L589" i="17"/>
  <c r="M589" i="17"/>
  <c r="N589" i="17"/>
  <c r="O589" i="17"/>
  <c r="P589" i="17"/>
  <c r="Q589" i="17"/>
  <c r="R589" i="17"/>
  <c r="S589" i="17"/>
  <c r="T589" i="17"/>
  <c r="U589" i="17"/>
  <c r="V589" i="17"/>
  <c r="W589" i="17"/>
  <c r="X589" i="17"/>
  <c r="Y589" i="17"/>
  <c r="Z589" i="17"/>
  <c r="AA589" i="17"/>
  <c r="AB589" i="17"/>
  <c r="AC589" i="17"/>
  <c r="AD589" i="17"/>
  <c r="AI589" i="17"/>
  <c r="AJ589" i="17"/>
  <c r="AK589" i="17"/>
  <c r="AL589" i="17"/>
  <c r="AM589" i="17"/>
  <c r="AN589" i="17"/>
  <c r="AO589" i="17"/>
  <c r="AP589" i="17"/>
  <c r="AQ589" i="17"/>
  <c r="AR589" i="17"/>
  <c r="AS589" i="17"/>
  <c r="AT589" i="17"/>
  <c r="G590" i="17"/>
  <c r="I590" i="17"/>
  <c r="Q590" i="17"/>
  <c r="AI590" i="17"/>
  <c r="AJ590" i="17"/>
  <c r="AK590" i="17"/>
  <c r="AL590" i="17"/>
  <c r="AM590" i="17"/>
  <c r="AN590" i="17"/>
  <c r="AO590" i="17"/>
  <c r="AP590" i="17"/>
  <c r="AQ590" i="17"/>
  <c r="AR590" i="17"/>
  <c r="AS590" i="17"/>
  <c r="AT590" i="17"/>
  <c r="H591" i="17"/>
  <c r="AI591" i="17"/>
  <c r="AJ591" i="17"/>
  <c r="AK591" i="17"/>
  <c r="AL591" i="17"/>
  <c r="AM591" i="17"/>
  <c r="AN591" i="17"/>
  <c r="AO591" i="17"/>
  <c r="AP591" i="17"/>
  <c r="AQ591" i="17"/>
  <c r="AR591" i="17"/>
  <c r="AS591" i="17"/>
  <c r="AT591" i="17"/>
  <c r="AE592" i="17"/>
  <c r="AF592" i="17"/>
  <c r="AG592" i="17"/>
  <c r="G593" i="17"/>
  <c r="G592" i="17" s="1"/>
  <c r="H593" i="17"/>
  <c r="H592" i="17" s="1"/>
  <c r="I593" i="17"/>
  <c r="I592" i="17" s="1"/>
  <c r="J593" i="17"/>
  <c r="J592" i="17" s="1"/>
  <c r="K593" i="17"/>
  <c r="K592" i="17" s="1"/>
  <c r="L593" i="17"/>
  <c r="L592" i="17" s="1"/>
  <c r="M593" i="17"/>
  <c r="N593" i="17"/>
  <c r="O593" i="17"/>
  <c r="P593" i="17"/>
  <c r="Q593" i="17"/>
  <c r="R593" i="17"/>
  <c r="S593" i="17"/>
  <c r="T593" i="17"/>
  <c r="U593" i="17"/>
  <c r="V593" i="17"/>
  <c r="W593" i="17"/>
  <c r="X593" i="17"/>
  <c r="Y593" i="17"/>
  <c r="Z593" i="17"/>
  <c r="AA593" i="17"/>
  <c r="AB593" i="17"/>
  <c r="AC593" i="17"/>
  <c r="AD593" i="17"/>
  <c r="AH593" i="17"/>
  <c r="G594" i="17"/>
  <c r="H594" i="17"/>
  <c r="I594" i="17"/>
  <c r="J594" i="17"/>
  <c r="K594" i="17"/>
  <c r="L594" i="17"/>
  <c r="M594" i="17"/>
  <c r="N594" i="17"/>
  <c r="O594" i="17"/>
  <c r="P594" i="17"/>
  <c r="Q594" i="17"/>
  <c r="R594" i="17"/>
  <c r="S594" i="17"/>
  <c r="T594" i="17"/>
  <c r="U594" i="17"/>
  <c r="V594" i="17"/>
  <c r="W594" i="17"/>
  <c r="X594" i="17"/>
  <c r="Y594" i="17"/>
  <c r="Z594" i="17"/>
  <c r="AA594" i="17"/>
  <c r="AB594" i="17"/>
  <c r="AC594" i="17"/>
  <c r="AD594" i="17"/>
  <c r="AI594" i="17"/>
  <c r="AI592" i="17" s="1"/>
  <c r="AJ594" i="17"/>
  <c r="AJ592" i="17" s="1"/>
  <c r="AK594" i="17"/>
  <c r="AK592" i="17" s="1"/>
  <c r="AL594" i="17"/>
  <c r="AL592" i="17" s="1"/>
  <c r="AM594" i="17"/>
  <c r="AM592" i="17" s="1"/>
  <c r="AN594" i="17"/>
  <c r="AN592" i="17" s="1"/>
  <c r="AO594" i="17"/>
  <c r="AO592" i="17" s="1"/>
  <c r="AP594" i="17"/>
  <c r="AP592" i="17" s="1"/>
  <c r="AQ594" i="17"/>
  <c r="AQ592" i="17" s="1"/>
  <c r="AR594" i="17"/>
  <c r="AR592" i="17" s="1"/>
  <c r="AS594" i="17"/>
  <c r="AS592" i="17" s="1"/>
  <c r="AT594" i="17"/>
  <c r="AT592" i="17" s="1"/>
  <c r="AF597" i="17"/>
  <c r="AG597" i="17"/>
  <c r="AI598" i="17"/>
  <c r="AI597" i="17" s="1"/>
  <c r="AJ598" i="17"/>
  <c r="AK598" i="17"/>
  <c r="AL598" i="17"/>
  <c r="AL597" i="17" s="1"/>
  <c r="AM598" i="17"/>
  <c r="AN598" i="17"/>
  <c r="AO598" i="17"/>
  <c r="AO597" i="17" s="1"/>
  <c r="AP598" i="17"/>
  <c r="AQ598" i="17"/>
  <c r="AR598" i="17"/>
  <c r="AR597" i="17" s="1"/>
  <c r="AS598" i="17"/>
  <c r="AT598" i="17"/>
  <c r="AE599" i="17"/>
  <c r="AE597" i="17" s="1"/>
  <c r="AI599" i="17"/>
  <c r="AJ599" i="17"/>
  <c r="AK599" i="17"/>
  <c r="AL599" i="17"/>
  <c r="AM599" i="17"/>
  <c r="AN599" i="17"/>
  <c r="AO599" i="17"/>
  <c r="AP599" i="17"/>
  <c r="AQ599" i="17"/>
  <c r="AR599" i="17"/>
  <c r="AS599" i="17"/>
  <c r="AT599" i="17"/>
  <c r="AI600" i="17"/>
  <c r="AJ600" i="17"/>
  <c r="AK600" i="17"/>
  <c r="AL600" i="17"/>
  <c r="AM600" i="17"/>
  <c r="AN600" i="17"/>
  <c r="AO600" i="17"/>
  <c r="AP600" i="17"/>
  <c r="AQ600" i="17"/>
  <c r="AR600" i="17"/>
  <c r="AS600" i="17"/>
  <c r="AT600" i="17"/>
  <c r="AI601" i="17"/>
  <c r="AJ601" i="17"/>
  <c r="AK601" i="17"/>
  <c r="AL601" i="17"/>
  <c r="AM601" i="17"/>
  <c r="AN601" i="17"/>
  <c r="AO601" i="17"/>
  <c r="AP601" i="17"/>
  <c r="AQ601" i="17"/>
  <c r="AR601" i="17"/>
  <c r="AS601" i="17"/>
  <c r="AT601" i="17"/>
  <c r="AE602" i="17"/>
  <c r="AF602" i="17"/>
  <c r="AG602" i="17"/>
  <c r="AI603" i="17"/>
  <c r="AJ603" i="17"/>
  <c r="AK603" i="17"/>
  <c r="AL603" i="17"/>
  <c r="AM603" i="17"/>
  <c r="AN603" i="17"/>
  <c r="AO603" i="17"/>
  <c r="AP603" i="17"/>
  <c r="AQ603" i="17"/>
  <c r="AR603" i="17"/>
  <c r="AS603" i="17"/>
  <c r="AT603" i="17"/>
  <c r="AI604" i="17"/>
  <c r="AJ604" i="17"/>
  <c r="AK604" i="17"/>
  <c r="AL604" i="17"/>
  <c r="AM604" i="17"/>
  <c r="AN604" i="17"/>
  <c r="AO604" i="17"/>
  <c r="AP604" i="17"/>
  <c r="AQ604" i="17"/>
  <c r="AR604" i="17"/>
  <c r="AS604" i="17"/>
  <c r="AT604" i="17"/>
  <c r="AI605" i="17"/>
  <c r="AJ605" i="17"/>
  <c r="AK605" i="17"/>
  <c r="AL605" i="17"/>
  <c r="AM605" i="17"/>
  <c r="AN605" i="17"/>
  <c r="AO605" i="17"/>
  <c r="AP605" i="17"/>
  <c r="AQ605" i="17"/>
  <c r="AR605" i="17"/>
  <c r="AS605" i="17"/>
  <c r="AT605" i="17"/>
  <c r="AI606" i="17"/>
  <c r="AJ606" i="17"/>
  <c r="AK606" i="17"/>
  <c r="AL606" i="17"/>
  <c r="AM606" i="17"/>
  <c r="AN606" i="17"/>
  <c r="AO606" i="17"/>
  <c r="AP606" i="17"/>
  <c r="AQ606" i="17"/>
  <c r="AR606" i="17"/>
  <c r="AS606" i="17"/>
  <c r="AT606" i="17"/>
  <c r="G607" i="17"/>
  <c r="H607" i="17"/>
  <c r="I607" i="17"/>
  <c r="J607" i="17"/>
  <c r="K607" i="17"/>
  <c r="L607" i="17"/>
  <c r="M607" i="17"/>
  <c r="N607" i="17"/>
  <c r="O607" i="17"/>
  <c r="P607" i="17"/>
  <c r="Q607" i="17"/>
  <c r="R607" i="17"/>
  <c r="S607" i="17"/>
  <c r="T607" i="17"/>
  <c r="U607" i="17"/>
  <c r="V607" i="17"/>
  <c r="W607" i="17"/>
  <c r="X607" i="17"/>
  <c r="Y607" i="17"/>
  <c r="Z607" i="17"/>
  <c r="AA607" i="17"/>
  <c r="AB607" i="17"/>
  <c r="AC607" i="17"/>
  <c r="AD607" i="17"/>
  <c r="AI607" i="17"/>
  <c r="AJ607" i="17"/>
  <c r="AK607" i="17"/>
  <c r="AL607" i="17"/>
  <c r="AM607" i="17"/>
  <c r="AN607" i="17"/>
  <c r="AO607" i="17"/>
  <c r="AP607" i="17"/>
  <c r="AQ607" i="17"/>
  <c r="AR607" i="17"/>
  <c r="AS607" i="17"/>
  <c r="AT607" i="17"/>
  <c r="G608" i="17"/>
  <c r="H608" i="17"/>
  <c r="I608" i="17"/>
  <c r="J608" i="17"/>
  <c r="K608" i="17"/>
  <c r="L608" i="17"/>
  <c r="M608" i="17"/>
  <c r="N608" i="17"/>
  <c r="O608" i="17"/>
  <c r="P608" i="17"/>
  <c r="Q608" i="17"/>
  <c r="R608" i="17"/>
  <c r="S608" i="17"/>
  <c r="T608" i="17"/>
  <c r="U608" i="17"/>
  <c r="V608" i="17"/>
  <c r="W608" i="17"/>
  <c r="X608" i="17"/>
  <c r="Y608" i="17"/>
  <c r="Z608" i="17"/>
  <c r="AA608" i="17"/>
  <c r="AB608" i="17"/>
  <c r="AC608" i="17"/>
  <c r="AD608" i="17"/>
  <c r="AI608" i="17"/>
  <c r="AJ608" i="17"/>
  <c r="AK608" i="17"/>
  <c r="AL608" i="17"/>
  <c r="AM608" i="17"/>
  <c r="AN608" i="17"/>
  <c r="AO608" i="17"/>
  <c r="AP608" i="17"/>
  <c r="AQ608" i="17"/>
  <c r="AR608" i="17"/>
  <c r="AS608" i="17"/>
  <c r="AT608" i="17"/>
  <c r="AE609" i="17"/>
  <c r="AF609" i="17"/>
  <c r="AG609" i="17"/>
  <c r="G610" i="17"/>
  <c r="H610" i="17"/>
  <c r="I610" i="17"/>
  <c r="J610" i="17"/>
  <c r="K610" i="17"/>
  <c r="L610" i="17"/>
  <c r="M610" i="17"/>
  <c r="N610" i="17"/>
  <c r="O610" i="17"/>
  <c r="P610" i="17"/>
  <c r="Q610" i="17"/>
  <c r="R610" i="17"/>
  <c r="S610" i="17"/>
  <c r="T610" i="17"/>
  <c r="U610" i="17"/>
  <c r="V610" i="17"/>
  <c r="W610" i="17"/>
  <c r="X610" i="17"/>
  <c r="Y610" i="17"/>
  <c r="Z610" i="17"/>
  <c r="AA610" i="17"/>
  <c r="AB610" i="17"/>
  <c r="AC610" i="17"/>
  <c r="AD610" i="17"/>
  <c r="AI610" i="17"/>
  <c r="AJ610" i="17"/>
  <c r="AK610" i="17"/>
  <c r="AL610" i="17"/>
  <c r="AM610" i="17"/>
  <c r="AN610" i="17"/>
  <c r="AO610" i="17"/>
  <c r="AP610" i="17"/>
  <c r="AQ610" i="17"/>
  <c r="AR610" i="17"/>
  <c r="AS610" i="17"/>
  <c r="AT610" i="17"/>
  <c r="G611" i="17"/>
  <c r="H611" i="17"/>
  <c r="I611" i="17"/>
  <c r="J611" i="17"/>
  <c r="K611" i="17"/>
  <c r="L611" i="17"/>
  <c r="M611" i="17"/>
  <c r="N611" i="17"/>
  <c r="O611" i="17"/>
  <c r="P611" i="17"/>
  <c r="Q611" i="17"/>
  <c r="R611" i="17"/>
  <c r="S611" i="17"/>
  <c r="T611" i="17"/>
  <c r="U611" i="17"/>
  <c r="V611" i="17"/>
  <c r="W611" i="17"/>
  <c r="X611" i="17"/>
  <c r="Y611" i="17"/>
  <c r="Z611" i="17"/>
  <c r="AA611" i="17"/>
  <c r="AB611" i="17"/>
  <c r="AC611" i="17"/>
  <c r="AD611" i="17"/>
  <c r="AI611" i="17"/>
  <c r="AJ611" i="17"/>
  <c r="AK611" i="17"/>
  <c r="AL611" i="17"/>
  <c r="AM611" i="17"/>
  <c r="AN611" i="17"/>
  <c r="AO611" i="17"/>
  <c r="AP611" i="17"/>
  <c r="AQ611" i="17"/>
  <c r="AR611" i="17"/>
  <c r="AS611" i="17"/>
  <c r="AT611" i="17"/>
  <c r="G612" i="17"/>
  <c r="H612" i="17"/>
  <c r="I612" i="17"/>
  <c r="J612" i="17"/>
  <c r="K612" i="17"/>
  <c r="L612" i="17"/>
  <c r="M612" i="17"/>
  <c r="N612" i="17"/>
  <c r="O612" i="17"/>
  <c r="P612" i="17"/>
  <c r="Q612" i="17"/>
  <c r="R612" i="17"/>
  <c r="S612" i="17"/>
  <c r="T612" i="17"/>
  <c r="U612" i="17"/>
  <c r="V612" i="17"/>
  <c r="W612" i="17"/>
  <c r="X612" i="17"/>
  <c r="Y612" i="17"/>
  <c r="Z612" i="17"/>
  <c r="AA612" i="17"/>
  <c r="AB612" i="17"/>
  <c r="AC612" i="17"/>
  <c r="AD612" i="17"/>
  <c r="AI612" i="17"/>
  <c r="AJ612" i="17"/>
  <c r="AK612" i="17"/>
  <c r="AL612" i="17"/>
  <c r="AM612" i="17"/>
  <c r="AN612" i="17"/>
  <c r="AO612" i="17"/>
  <c r="AP612" i="17"/>
  <c r="AQ612" i="17"/>
  <c r="AR612" i="17"/>
  <c r="AS612" i="17"/>
  <c r="AT612" i="17"/>
  <c r="G613" i="17"/>
  <c r="H613" i="17"/>
  <c r="I613" i="17"/>
  <c r="J613" i="17"/>
  <c r="K613" i="17"/>
  <c r="L613" i="17"/>
  <c r="M613" i="17"/>
  <c r="N613" i="17"/>
  <c r="O613" i="17"/>
  <c r="P613" i="17"/>
  <c r="Q613" i="17"/>
  <c r="R613" i="17"/>
  <c r="S613" i="17"/>
  <c r="T613" i="17"/>
  <c r="U613" i="17"/>
  <c r="V613" i="17"/>
  <c r="W613" i="17"/>
  <c r="X613" i="17"/>
  <c r="Y613" i="17"/>
  <c r="Z613" i="17"/>
  <c r="AA613" i="17"/>
  <c r="AB613" i="17"/>
  <c r="AC613" i="17"/>
  <c r="AD613" i="17"/>
  <c r="AI613" i="17"/>
  <c r="AJ613" i="17"/>
  <c r="AK613" i="17"/>
  <c r="AL613" i="17"/>
  <c r="AM613" i="17"/>
  <c r="AN613" i="17"/>
  <c r="AO613" i="17"/>
  <c r="AP613" i="17"/>
  <c r="AQ613" i="17"/>
  <c r="AR613" i="17"/>
  <c r="AS613" i="17"/>
  <c r="AT613" i="17"/>
  <c r="AE614" i="17"/>
  <c r="AI614" i="17"/>
  <c r="AJ614" i="17"/>
  <c r="AK614" i="17"/>
  <c r="AL614" i="17"/>
  <c r="AM614" i="17"/>
  <c r="AN614" i="17"/>
  <c r="AO614" i="17"/>
  <c r="AP614" i="17"/>
  <c r="AI615" i="17"/>
  <c r="AJ615" i="17"/>
  <c r="AK615" i="17"/>
  <c r="AL615" i="17"/>
  <c r="AM615" i="17"/>
  <c r="AN615" i="17"/>
  <c r="AO615" i="17"/>
  <c r="AP615" i="17"/>
  <c r="AS615" i="17"/>
  <c r="AT615" i="17"/>
  <c r="AI616" i="17"/>
  <c r="AJ616" i="17"/>
  <c r="AK616" i="17"/>
  <c r="AL616" i="17"/>
  <c r="AM616" i="17"/>
  <c r="AN616" i="17"/>
  <c r="AO616" i="17"/>
  <c r="AP616" i="17"/>
  <c r="AS616" i="17"/>
  <c r="AT616" i="17"/>
  <c r="G617" i="17"/>
  <c r="H617" i="17"/>
  <c r="I617" i="17"/>
  <c r="J617" i="17"/>
  <c r="K617" i="17"/>
  <c r="L617" i="17"/>
  <c r="M617" i="17"/>
  <c r="N617" i="17"/>
  <c r="O617" i="17"/>
  <c r="P617" i="17"/>
  <c r="Q617" i="17"/>
  <c r="R617" i="17"/>
  <c r="S617" i="17"/>
  <c r="T617" i="17"/>
  <c r="U617" i="17"/>
  <c r="V617" i="17"/>
  <c r="W617" i="17"/>
  <c r="X617" i="17"/>
  <c r="Y617" i="17"/>
  <c r="Z617" i="17"/>
  <c r="AA617" i="17"/>
  <c r="AB617" i="17"/>
  <c r="AC617" i="17"/>
  <c r="AD617" i="17"/>
  <c r="AI617" i="17"/>
  <c r="AJ617" i="17"/>
  <c r="AK617" i="17"/>
  <c r="AL617" i="17"/>
  <c r="AM617" i="17"/>
  <c r="AN617" i="17"/>
  <c r="AO617" i="17"/>
  <c r="AP617" i="17"/>
  <c r="AQ617" i="17"/>
  <c r="AR617" i="17"/>
  <c r="AS617" i="17"/>
  <c r="AT617" i="17"/>
  <c r="AE618" i="17"/>
  <c r="AF618" i="17"/>
  <c r="AG618" i="17"/>
  <c r="AI619" i="17"/>
  <c r="AI618" i="17" s="1"/>
  <c r="AJ619" i="17"/>
  <c r="AK619" i="17"/>
  <c r="AK618" i="17" s="1"/>
  <c r="AL619" i="17"/>
  <c r="AM619" i="17"/>
  <c r="AN619" i="17"/>
  <c r="AN618" i="17" s="1"/>
  <c r="AO619" i="17"/>
  <c r="AP619" i="17"/>
  <c r="AQ619" i="17"/>
  <c r="AR619" i="17"/>
  <c r="AS619" i="17"/>
  <c r="AT619" i="17"/>
  <c r="AI620" i="17"/>
  <c r="AJ620" i="17"/>
  <c r="AK620" i="17"/>
  <c r="AL620" i="17"/>
  <c r="AM620" i="17"/>
  <c r="AN620" i="17"/>
  <c r="AO620" i="17"/>
  <c r="AP620" i="17"/>
  <c r="AQ620" i="17"/>
  <c r="AR620" i="17"/>
  <c r="AS620" i="17"/>
  <c r="AT620" i="17"/>
  <c r="AI621" i="17"/>
  <c r="AJ621" i="17"/>
  <c r="AK621" i="17"/>
  <c r="AL621" i="17"/>
  <c r="AM621" i="17"/>
  <c r="AN621" i="17"/>
  <c r="AO621" i="17"/>
  <c r="AP621" i="17"/>
  <c r="AQ621" i="17"/>
  <c r="AR621" i="17"/>
  <c r="AS621" i="17"/>
  <c r="AT621" i="17"/>
  <c r="C8" i="25"/>
  <c r="D8" i="25"/>
  <c r="C23" i="25"/>
  <c r="D23" i="25"/>
  <c r="C26" i="25"/>
  <c r="D26" i="25"/>
  <c r="A5" i="31"/>
  <c r="AA18" i="26"/>
  <c r="AA19" i="26"/>
  <c r="AA21" i="26"/>
  <c r="AA22" i="26"/>
  <c r="AA23" i="26"/>
  <c r="E24" i="26"/>
  <c r="G24" i="26"/>
  <c r="I24" i="26"/>
  <c r="K24" i="26"/>
  <c r="M24" i="26"/>
  <c r="O24" i="26"/>
  <c r="Q24" i="26"/>
  <c r="S24" i="26"/>
  <c r="U24" i="26"/>
  <c r="W24" i="26"/>
  <c r="Y24" i="26"/>
  <c r="AA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E30" i="26"/>
  <c r="F30" i="26"/>
  <c r="G30" i="26"/>
  <c r="H30" i="26"/>
  <c r="I30" i="26"/>
  <c r="J30" i="26"/>
  <c r="K30" i="26"/>
  <c r="L30" i="26"/>
  <c r="M30" i="26"/>
  <c r="N30" i="26"/>
  <c r="O30" i="26"/>
  <c r="P30" i="26"/>
  <c r="Q30" i="26"/>
  <c r="R30" i="26"/>
  <c r="S30" i="26"/>
  <c r="T30" i="26"/>
  <c r="U30" i="26"/>
  <c r="V30" i="26"/>
  <c r="W30" i="26"/>
  <c r="X30" i="26"/>
  <c r="Y30" i="26"/>
  <c r="Z30" i="26"/>
  <c r="AA30" i="26"/>
  <c r="AA31" i="26"/>
  <c r="AA32" i="26"/>
  <c r="AA33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U36" i="26"/>
  <c r="V36" i="26"/>
  <c r="W36" i="26"/>
  <c r="X36" i="26"/>
  <c r="Y36" i="26"/>
  <c r="Z36" i="26"/>
  <c r="AA36" i="26"/>
  <c r="AA37" i="26"/>
  <c r="AA38" i="26"/>
  <c r="AA41" i="26"/>
  <c r="AA42" i="26"/>
  <c r="AA44" i="26"/>
  <c r="AA45" i="26"/>
  <c r="AA46" i="26"/>
  <c r="E47" i="26"/>
  <c r="F47" i="26"/>
  <c r="G47" i="26"/>
  <c r="H47" i="26"/>
  <c r="I47" i="26"/>
  <c r="J47" i="26"/>
  <c r="K47" i="26"/>
  <c r="L47" i="26"/>
  <c r="M47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A49" i="26"/>
  <c r="AA50" i="26"/>
  <c r="AA51" i="26"/>
  <c r="AA52" i="26"/>
  <c r="E53" i="26"/>
  <c r="F53" i="26"/>
  <c r="G53" i="26"/>
  <c r="H53" i="26"/>
  <c r="I53" i="26"/>
  <c r="J53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A56" i="26"/>
  <c r="AA55" i="26" s="1"/>
  <c r="AA59" i="26"/>
  <c r="AA58" i="26" s="1"/>
  <c r="AA62" i="26"/>
  <c r="AA63" i="26"/>
  <c r="AA64" i="26"/>
  <c r="AA65" i="26"/>
  <c r="AA66" i="26"/>
  <c r="AA69" i="26"/>
  <c r="E70" i="26"/>
  <c r="F70" i="26"/>
  <c r="G70" i="26"/>
  <c r="H70" i="26"/>
  <c r="I70" i="26"/>
  <c r="J70" i="26"/>
  <c r="K70" i="26"/>
  <c r="L70" i="26"/>
  <c r="M70" i="26"/>
  <c r="N70" i="26"/>
  <c r="O70" i="26"/>
  <c r="P70" i="26"/>
  <c r="Q70" i="26"/>
  <c r="R70" i="26"/>
  <c r="S70" i="26"/>
  <c r="T70" i="26"/>
  <c r="U70" i="26"/>
  <c r="V70" i="26"/>
  <c r="W70" i="26"/>
  <c r="X70" i="26"/>
  <c r="Y70" i="26"/>
  <c r="Z70" i="26"/>
  <c r="AA70" i="26"/>
  <c r="E71" i="26"/>
  <c r="F71" i="26"/>
  <c r="G71" i="26"/>
  <c r="H71" i="26"/>
  <c r="I71" i="26"/>
  <c r="J71" i="26"/>
  <c r="K71" i="26"/>
  <c r="L71" i="26"/>
  <c r="M71" i="26"/>
  <c r="N71" i="26"/>
  <c r="O71" i="26"/>
  <c r="P71" i="26"/>
  <c r="Q71" i="26"/>
  <c r="R71" i="26"/>
  <c r="S71" i="26"/>
  <c r="T71" i="26"/>
  <c r="U71" i="26"/>
  <c r="V71" i="26"/>
  <c r="W71" i="26"/>
  <c r="X71" i="26"/>
  <c r="Y71" i="26"/>
  <c r="Z71" i="26"/>
  <c r="AA71" i="26"/>
  <c r="E74" i="26"/>
  <c r="E73" i="26" s="1"/>
  <c r="F74" i="26"/>
  <c r="F73" i="26" s="1"/>
  <c r="G74" i="26"/>
  <c r="G73" i="26" s="1"/>
  <c r="H74" i="26"/>
  <c r="H73" i="26" s="1"/>
  <c r="I74" i="26"/>
  <c r="I73" i="26" s="1"/>
  <c r="J74" i="26"/>
  <c r="J73" i="26" s="1"/>
  <c r="K74" i="26"/>
  <c r="K73" i="26" s="1"/>
  <c r="L74" i="26"/>
  <c r="L73" i="26" s="1"/>
  <c r="M74" i="26"/>
  <c r="M73" i="26" s="1"/>
  <c r="N74" i="26"/>
  <c r="N73" i="26" s="1"/>
  <c r="O74" i="26"/>
  <c r="O73" i="26" s="1"/>
  <c r="P74" i="26"/>
  <c r="P73" i="26" s="1"/>
  <c r="Q74" i="26"/>
  <c r="Q73" i="26" s="1"/>
  <c r="R74" i="26"/>
  <c r="R73" i="26" s="1"/>
  <c r="S74" i="26"/>
  <c r="S73" i="26" s="1"/>
  <c r="T74" i="26"/>
  <c r="T73" i="26" s="1"/>
  <c r="U74" i="26"/>
  <c r="U73" i="26" s="1"/>
  <c r="V74" i="26"/>
  <c r="V73" i="26" s="1"/>
  <c r="W74" i="26"/>
  <c r="W73" i="26" s="1"/>
  <c r="X74" i="26"/>
  <c r="X73" i="26" s="1"/>
  <c r="Y74" i="26"/>
  <c r="Y73" i="26" s="1"/>
  <c r="Z74" i="26"/>
  <c r="Z73" i="26" s="1"/>
  <c r="AA74" i="26"/>
  <c r="AA73" i="26" s="1"/>
  <c r="AA77" i="26"/>
  <c r="AA78" i="26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R79" i="26"/>
  <c r="S79" i="26"/>
  <c r="T79" i="26"/>
  <c r="U79" i="26"/>
  <c r="V79" i="26"/>
  <c r="W79" i="26"/>
  <c r="X79" i="26"/>
  <c r="Y79" i="26"/>
  <c r="Z79" i="26"/>
  <c r="AA79" i="26"/>
  <c r="E81" i="26"/>
  <c r="F81" i="26"/>
  <c r="G81" i="26"/>
  <c r="H81" i="26"/>
  <c r="I81" i="26"/>
  <c r="J81" i="26"/>
  <c r="K81" i="26"/>
  <c r="L81" i="26"/>
  <c r="M81" i="26"/>
  <c r="N81" i="26"/>
  <c r="O81" i="26"/>
  <c r="P81" i="26"/>
  <c r="Q81" i="26"/>
  <c r="R81" i="26"/>
  <c r="S81" i="26"/>
  <c r="T81" i="26"/>
  <c r="U81" i="26"/>
  <c r="V81" i="26"/>
  <c r="W81" i="26"/>
  <c r="X81" i="26"/>
  <c r="Y81" i="26"/>
  <c r="Z81" i="26"/>
  <c r="AA81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Q82" i="26"/>
  <c r="R82" i="26"/>
  <c r="S82" i="26"/>
  <c r="T82" i="26"/>
  <c r="U82" i="26"/>
  <c r="V82" i="26"/>
  <c r="W82" i="26"/>
  <c r="X82" i="26"/>
  <c r="Y82" i="26"/>
  <c r="Z82" i="26"/>
  <c r="AA82" i="26"/>
  <c r="E83" i="26"/>
  <c r="F83" i="26"/>
  <c r="G83" i="26"/>
  <c r="H83" i="26"/>
  <c r="I83" i="26"/>
  <c r="J83" i="26"/>
  <c r="K83" i="26"/>
  <c r="L83" i="26"/>
  <c r="M83" i="26"/>
  <c r="N83" i="26"/>
  <c r="O83" i="26"/>
  <c r="P83" i="26"/>
  <c r="Q83" i="26"/>
  <c r="R83" i="26"/>
  <c r="S83" i="26"/>
  <c r="T83" i="26"/>
  <c r="U83" i="26"/>
  <c r="V83" i="26"/>
  <c r="W83" i="26"/>
  <c r="X83" i="26"/>
  <c r="Y83" i="26"/>
  <c r="Z83" i="26"/>
  <c r="AA83" i="26"/>
  <c r="E84" i="26"/>
  <c r="F84" i="26"/>
  <c r="G84" i="26"/>
  <c r="I84" i="26"/>
  <c r="K84" i="26"/>
  <c r="M84" i="26"/>
  <c r="O84" i="26"/>
  <c r="Q84" i="26"/>
  <c r="S84" i="26"/>
  <c r="U84" i="26"/>
  <c r="AA84" i="26"/>
  <c r="E86" i="26"/>
  <c r="F86" i="26"/>
  <c r="G86" i="26"/>
  <c r="H86" i="26"/>
  <c r="I86" i="26"/>
  <c r="J86" i="26"/>
  <c r="K86" i="26"/>
  <c r="L86" i="26"/>
  <c r="M86" i="26"/>
  <c r="N86" i="26"/>
  <c r="O86" i="26"/>
  <c r="P86" i="26"/>
  <c r="Q86" i="26"/>
  <c r="R86" i="26"/>
  <c r="S86" i="26"/>
  <c r="T86" i="26"/>
  <c r="U86" i="26"/>
  <c r="V86" i="26"/>
  <c r="W86" i="26"/>
  <c r="X86" i="26"/>
  <c r="Y86" i="26"/>
  <c r="Z86" i="26"/>
  <c r="AA86" i="26"/>
  <c r="E87" i="26"/>
  <c r="F87" i="26"/>
  <c r="G87" i="26"/>
  <c r="H87" i="26"/>
  <c r="I87" i="26"/>
  <c r="J87" i="26"/>
  <c r="K87" i="26"/>
  <c r="L87" i="26"/>
  <c r="M87" i="26"/>
  <c r="N87" i="26"/>
  <c r="O87" i="26"/>
  <c r="P87" i="26"/>
  <c r="Q87" i="26"/>
  <c r="R87" i="26"/>
  <c r="S87" i="26"/>
  <c r="T87" i="26"/>
  <c r="U87" i="26"/>
  <c r="V87" i="26"/>
  <c r="W87" i="26"/>
  <c r="X87" i="26"/>
  <c r="Y87" i="26"/>
  <c r="Z87" i="26"/>
  <c r="AA87" i="26"/>
  <c r="E88" i="26"/>
  <c r="F88" i="26"/>
  <c r="G88" i="26"/>
  <c r="H88" i="26"/>
  <c r="I88" i="26"/>
  <c r="J88" i="26"/>
  <c r="K88" i="26"/>
  <c r="L88" i="26"/>
  <c r="M88" i="26"/>
  <c r="N88" i="26"/>
  <c r="O88" i="26"/>
  <c r="P88" i="26"/>
  <c r="Q88" i="26"/>
  <c r="R88" i="26"/>
  <c r="S88" i="26"/>
  <c r="T88" i="26"/>
  <c r="U88" i="26"/>
  <c r="V88" i="26"/>
  <c r="W88" i="26"/>
  <c r="X88" i="26"/>
  <c r="Y88" i="26"/>
  <c r="Z88" i="26"/>
  <c r="AA88" i="26"/>
  <c r="AA89" i="26"/>
  <c r="AA90" i="26"/>
  <c r="E91" i="26"/>
  <c r="F91" i="26"/>
  <c r="G91" i="26"/>
  <c r="H91" i="26"/>
  <c r="I91" i="26"/>
  <c r="J91" i="26"/>
  <c r="K91" i="26"/>
  <c r="L91" i="26"/>
  <c r="M91" i="26"/>
  <c r="N91" i="26"/>
  <c r="O91" i="26"/>
  <c r="P91" i="26"/>
  <c r="Q91" i="26"/>
  <c r="R91" i="26"/>
  <c r="S91" i="26"/>
  <c r="T91" i="26"/>
  <c r="U91" i="26"/>
  <c r="V91" i="26"/>
  <c r="W91" i="26"/>
  <c r="X91" i="26"/>
  <c r="Y91" i="26"/>
  <c r="Z91" i="26"/>
  <c r="AA91" i="26"/>
  <c r="E92" i="26"/>
  <c r="F92" i="26"/>
  <c r="G92" i="26"/>
  <c r="H92" i="26"/>
  <c r="I92" i="26"/>
  <c r="J92" i="26"/>
  <c r="K92" i="26"/>
  <c r="L92" i="26"/>
  <c r="M92" i="26"/>
  <c r="N92" i="26"/>
  <c r="O92" i="26"/>
  <c r="P92" i="26"/>
  <c r="Q92" i="26"/>
  <c r="R92" i="26"/>
  <c r="S92" i="26"/>
  <c r="T92" i="26"/>
  <c r="U92" i="26"/>
  <c r="V92" i="26"/>
  <c r="W92" i="26"/>
  <c r="X92" i="26"/>
  <c r="Y92" i="26"/>
  <c r="Z92" i="26"/>
  <c r="AA92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Q93" i="26"/>
  <c r="R93" i="26"/>
  <c r="S93" i="26"/>
  <c r="T93" i="26"/>
  <c r="U93" i="26"/>
  <c r="V93" i="26"/>
  <c r="W93" i="26"/>
  <c r="X93" i="26"/>
  <c r="Y93" i="26"/>
  <c r="Z93" i="26"/>
  <c r="AA93" i="26"/>
  <c r="AA94" i="26"/>
  <c r="AA97" i="26"/>
  <c r="AA98" i="26"/>
  <c r="AA99" i="26"/>
  <c r="AA100" i="26"/>
  <c r="AA101" i="26"/>
  <c r="AA102" i="26"/>
  <c r="AA103" i="26"/>
  <c r="AA104" i="26"/>
  <c r="AA105" i="26"/>
  <c r="AA106" i="26"/>
  <c r="AA107" i="26"/>
  <c r="AA108" i="26"/>
  <c r="AA109" i="26"/>
  <c r="E110" i="26"/>
  <c r="F110" i="26"/>
  <c r="G110" i="26"/>
  <c r="H110" i="26"/>
  <c r="I110" i="26"/>
  <c r="J110" i="26"/>
  <c r="K110" i="26"/>
  <c r="L110" i="26"/>
  <c r="M110" i="26"/>
  <c r="N110" i="26"/>
  <c r="O110" i="26"/>
  <c r="P110" i="26"/>
  <c r="Q110" i="26"/>
  <c r="R110" i="26"/>
  <c r="S110" i="26"/>
  <c r="T110" i="26"/>
  <c r="U110" i="26"/>
  <c r="V110" i="26"/>
  <c r="W110" i="26"/>
  <c r="X110" i="26"/>
  <c r="Y110" i="26"/>
  <c r="Z110" i="26"/>
  <c r="AA110" i="26"/>
  <c r="AA111" i="26"/>
  <c r="AA112" i="26"/>
  <c r="AA113" i="26"/>
  <c r="AA114" i="26"/>
  <c r="AA115" i="26"/>
  <c r="AA117" i="26"/>
  <c r="AA118" i="26"/>
  <c r="AA119" i="26"/>
  <c r="AA120" i="26"/>
  <c r="AA121" i="26"/>
  <c r="AA122" i="26"/>
  <c r="AA123" i="26"/>
  <c r="AA124" i="26"/>
  <c r="AA125" i="26"/>
  <c r="E126" i="26"/>
  <c r="F126" i="26"/>
  <c r="G126" i="26"/>
  <c r="H126" i="26"/>
  <c r="I126" i="26"/>
  <c r="J126" i="26"/>
  <c r="K126" i="26"/>
  <c r="L126" i="26"/>
  <c r="M126" i="26"/>
  <c r="N126" i="26"/>
  <c r="O126" i="26"/>
  <c r="P126" i="26"/>
  <c r="Q126" i="26"/>
  <c r="R126" i="26"/>
  <c r="S126" i="26"/>
  <c r="T126" i="26"/>
  <c r="U126" i="26"/>
  <c r="V126" i="26"/>
  <c r="W126" i="26"/>
  <c r="X126" i="26"/>
  <c r="Y126" i="26"/>
  <c r="Z126" i="26"/>
  <c r="AA126" i="26"/>
  <c r="AA127" i="26"/>
  <c r="E128" i="26"/>
  <c r="F128" i="26"/>
  <c r="G128" i="26"/>
  <c r="H128" i="26"/>
  <c r="I128" i="26"/>
  <c r="J128" i="26"/>
  <c r="K128" i="26"/>
  <c r="L128" i="26"/>
  <c r="M128" i="26"/>
  <c r="N128" i="26"/>
  <c r="O128" i="26"/>
  <c r="P128" i="26"/>
  <c r="Q128" i="26"/>
  <c r="R128" i="26"/>
  <c r="S128" i="26"/>
  <c r="T128" i="26"/>
  <c r="U128" i="26"/>
  <c r="V128" i="26"/>
  <c r="W128" i="26"/>
  <c r="X128" i="26"/>
  <c r="Y128" i="26"/>
  <c r="Z128" i="26"/>
  <c r="AA128" i="26"/>
  <c r="AA129" i="26"/>
  <c r="AA131" i="26"/>
  <c r="AA132" i="26"/>
  <c r="AA133" i="26"/>
  <c r="AA134" i="26"/>
  <c r="AA135" i="26"/>
  <c r="AA136" i="26"/>
  <c r="AA137" i="26"/>
  <c r="AA138" i="26"/>
  <c r="AA139" i="26"/>
  <c r="AA140" i="26"/>
  <c r="AA143" i="26"/>
  <c r="AA144" i="26"/>
  <c r="AA145" i="26"/>
  <c r="E146" i="26"/>
  <c r="F146" i="26"/>
  <c r="G146" i="26"/>
  <c r="H146" i="26"/>
  <c r="I146" i="26"/>
  <c r="J146" i="26"/>
  <c r="K146" i="26"/>
  <c r="L146" i="26"/>
  <c r="M146" i="26"/>
  <c r="N146" i="26"/>
  <c r="O146" i="26"/>
  <c r="P146" i="26"/>
  <c r="Q146" i="26"/>
  <c r="R146" i="26"/>
  <c r="S146" i="26"/>
  <c r="T146" i="26"/>
  <c r="U146" i="26"/>
  <c r="V146" i="26"/>
  <c r="W146" i="26"/>
  <c r="X146" i="26"/>
  <c r="Y146" i="26"/>
  <c r="Z146" i="26"/>
  <c r="AA146" i="26"/>
  <c r="AA147" i="26"/>
  <c r="E148" i="26"/>
  <c r="F148" i="26"/>
  <c r="G148" i="26"/>
  <c r="H148" i="26"/>
  <c r="I148" i="26"/>
  <c r="J148" i="26"/>
  <c r="K148" i="26"/>
  <c r="L148" i="26"/>
  <c r="M148" i="26"/>
  <c r="N148" i="26"/>
  <c r="O148" i="26"/>
  <c r="P148" i="26"/>
  <c r="Q148" i="26"/>
  <c r="R148" i="26"/>
  <c r="S148" i="26"/>
  <c r="T148" i="26"/>
  <c r="U148" i="26"/>
  <c r="V148" i="26"/>
  <c r="W148" i="26"/>
  <c r="X148" i="26"/>
  <c r="Y148" i="26"/>
  <c r="Z148" i="26"/>
  <c r="AA148" i="26"/>
  <c r="E150" i="26"/>
  <c r="F150" i="26"/>
  <c r="G150" i="26"/>
  <c r="H150" i="26"/>
  <c r="I150" i="26"/>
  <c r="J150" i="26"/>
  <c r="K150" i="26"/>
  <c r="L150" i="26"/>
  <c r="M150" i="26"/>
  <c r="N150" i="26"/>
  <c r="O150" i="26"/>
  <c r="P150" i="26"/>
  <c r="Q150" i="26"/>
  <c r="R150" i="26"/>
  <c r="S150" i="26"/>
  <c r="T150" i="26"/>
  <c r="U150" i="26"/>
  <c r="V150" i="26"/>
  <c r="W150" i="26"/>
  <c r="X150" i="26"/>
  <c r="Y150" i="26"/>
  <c r="Z150" i="26"/>
  <c r="AA150" i="26"/>
  <c r="E151" i="26"/>
  <c r="F151" i="26"/>
  <c r="G151" i="26"/>
  <c r="H151" i="26"/>
  <c r="I151" i="26"/>
  <c r="J151" i="26"/>
  <c r="K151" i="26"/>
  <c r="L151" i="26"/>
  <c r="M151" i="26"/>
  <c r="N151" i="26"/>
  <c r="O151" i="26"/>
  <c r="P151" i="26"/>
  <c r="Q151" i="26"/>
  <c r="R151" i="26"/>
  <c r="S151" i="26"/>
  <c r="T151" i="26"/>
  <c r="U151" i="26"/>
  <c r="V151" i="26"/>
  <c r="W151" i="26"/>
  <c r="X151" i="26"/>
  <c r="Y151" i="26"/>
  <c r="Z151" i="26"/>
  <c r="AA151" i="26"/>
  <c r="E152" i="26"/>
  <c r="F152" i="26"/>
  <c r="G152" i="26"/>
  <c r="H152" i="26"/>
  <c r="I152" i="26"/>
  <c r="J152" i="26"/>
  <c r="K152" i="26"/>
  <c r="L152" i="26"/>
  <c r="M152" i="26"/>
  <c r="N152" i="26"/>
  <c r="O152" i="26"/>
  <c r="P152" i="26"/>
  <c r="Q152" i="26"/>
  <c r="R152" i="26"/>
  <c r="S152" i="26"/>
  <c r="T152" i="26"/>
  <c r="U152" i="26"/>
  <c r="V152" i="26"/>
  <c r="W152" i="26"/>
  <c r="X152" i="26"/>
  <c r="Y152" i="26"/>
  <c r="Z152" i="26"/>
  <c r="AA152" i="26"/>
  <c r="AA153" i="26"/>
  <c r="AA154" i="26"/>
  <c r="AA155" i="26"/>
  <c r="AA156" i="26"/>
  <c r="E157" i="26"/>
  <c r="F157" i="26"/>
  <c r="G157" i="26"/>
  <c r="H157" i="26"/>
  <c r="I157" i="26"/>
  <c r="J157" i="26"/>
  <c r="K157" i="26"/>
  <c r="L157" i="26"/>
  <c r="M157" i="26"/>
  <c r="N157" i="26"/>
  <c r="O157" i="26"/>
  <c r="P157" i="26"/>
  <c r="Q157" i="26"/>
  <c r="R157" i="26"/>
  <c r="S157" i="26"/>
  <c r="T157" i="26"/>
  <c r="U157" i="26"/>
  <c r="V157" i="26"/>
  <c r="W157" i="26"/>
  <c r="X157" i="26"/>
  <c r="Y157" i="26"/>
  <c r="Z157" i="26"/>
  <c r="AA157" i="26"/>
  <c r="AA159" i="26"/>
  <c r="AA158" i="26" s="1"/>
  <c r="AA160" i="26"/>
  <c r="AA161" i="26"/>
  <c r="AA162" i="26"/>
  <c r="E163" i="26"/>
  <c r="F163" i="26"/>
  <c r="G163" i="26"/>
  <c r="I163" i="26"/>
  <c r="K163" i="26"/>
  <c r="M163" i="26"/>
  <c r="O163" i="26"/>
  <c r="Q163" i="26"/>
  <c r="S163" i="26"/>
  <c r="U163" i="26"/>
  <c r="W163" i="26"/>
  <c r="Y163" i="26"/>
  <c r="AA163" i="26"/>
  <c r="AA164" i="26"/>
  <c r="AA165" i="26"/>
  <c r="AA166" i="26"/>
  <c r="AA168" i="26"/>
  <c r="AA169" i="26"/>
  <c r="AA170" i="26"/>
  <c r="AA171" i="26"/>
  <c r="AA172" i="26"/>
  <c r="AA173" i="26"/>
  <c r="AA175" i="26"/>
  <c r="E176" i="26"/>
  <c r="F176" i="26"/>
  <c r="G176" i="26"/>
  <c r="H176" i="26"/>
  <c r="I176" i="26"/>
  <c r="J176" i="26"/>
  <c r="K176" i="26"/>
  <c r="L176" i="26"/>
  <c r="M176" i="26"/>
  <c r="N176" i="26"/>
  <c r="O176" i="26"/>
  <c r="P176" i="26"/>
  <c r="Q176" i="26"/>
  <c r="R176" i="26"/>
  <c r="S176" i="26"/>
  <c r="T176" i="26"/>
  <c r="U176" i="26"/>
  <c r="V176" i="26"/>
  <c r="W176" i="26"/>
  <c r="X176" i="26"/>
  <c r="Y176" i="26"/>
  <c r="Z176" i="26"/>
  <c r="AA176" i="26"/>
  <c r="AA174" i="26" s="1"/>
  <c r="AA177" i="26"/>
  <c r="E178" i="26"/>
  <c r="F178" i="26"/>
  <c r="G178" i="26"/>
  <c r="H178" i="26"/>
  <c r="I178" i="26"/>
  <c r="J178" i="26"/>
  <c r="K178" i="26"/>
  <c r="L178" i="26"/>
  <c r="M178" i="26"/>
  <c r="N178" i="26"/>
  <c r="O178" i="26"/>
  <c r="P178" i="26"/>
  <c r="Q178" i="26"/>
  <c r="R178" i="26"/>
  <c r="S178" i="26"/>
  <c r="T178" i="26"/>
  <c r="U178" i="26"/>
  <c r="V178" i="26"/>
  <c r="W178" i="26"/>
  <c r="X178" i="26"/>
  <c r="Y178" i="26"/>
  <c r="Z178" i="26"/>
  <c r="AA178" i="26"/>
  <c r="G179" i="26"/>
  <c r="H179" i="26"/>
  <c r="I179" i="26"/>
  <c r="K179" i="26"/>
  <c r="M179" i="26"/>
  <c r="O179" i="26"/>
  <c r="Q179" i="26"/>
  <c r="S179" i="26"/>
  <c r="U179" i="26"/>
  <c r="AA179" i="26"/>
  <c r="AA180" i="26"/>
  <c r="P181" i="26"/>
  <c r="AA181" i="26"/>
  <c r="AA187" i="26"/>
  <c r="AA188" i="26"/>
  <c r="AA189" i="26"/>
  <c r="AA190" i="26"/>
  <c r="AA191" i="26"/>
  <c r="AA192" i="26"/>
  <c r="AA193" i="26"/>
  <c r="AA195" i="26"/>
  <c r="AA196" i="26"/>
  <c r="AA194" i="26" s="1"/>
  <c r="AA197" i="26"/>
  <c r="AA199" i="26"/>
  <c r="E200" i="26"/>
  <c r="F200" i="26"/>
  <c r="G200" i="26"/>
  <c r="H200" i="26"/>
  <c r="I200" i="26"/>
  <c r="J200" i="26"/>
  <c r="K200" i="26"/>
  <c r="L200" i="26"/>
  <c r="M200" i="26"/>
  <c r="N200" i="26"/>
  <c r="O200" i="26"/>
  <c r="P200" i="26"/>
  <c r="Q200" i="26"/>
  <c r="R200" i="26"/>
  <c r="S200" i="26"/>
  <c r="T200" i="26"/>
  <c r="U200" i="26"/>
  <c r="V200" i="26"/>
  <c r="W200" i="26"/>
  <c r="X200" i="26"/>
  <c r="Y200" i="26"/>
  <c r="Z200" i="26"/>
  <c r="AA200" i="26"/>
  <c r="AA201" i="26"/>
  <c r="AA203" i="26"/>
  <c r="AA202" i="26" s="1"/>
  <c r="AA204" i="26"/>
  <c r="AA206" i="26"/>
  <c r="E207" i="26"/>
  <c r="F207" i="26"/>
  <c r="G207" i="26"/>
  <c r="H207" i="26"/>
  <c r="I207" i="26"/>
  <c r="J207" i="26"/>
  <c r="K207" i="26"/>
  <c r="L207" i="26"/>
  <c r="M207" i="26"/>
  <c r="N207" i="26"/>
  <c r="O207" i="26"/>
  <c r="P207" i="26"/>
  <c r="Q207" i="26"/>
  <c r="R207" i="26"/>
  <c r="S207" i="26"/>
  <c r="T207" i="26"/>
  <c r="U207" i="26"/>
  <c r="V207" i="26"/>
  <c r="W207" i="26"/>
  <c r="X207" i="26"/>
  <c r="Y207" i="26"/>
  <c r="Z207" i="26"/>
  <c r="AA207" i="26"/>
  <c r="AA205" i="26" s="1"/>
  <c r="AA208" i="26"/>
  <c r="E209" i="26"/>
  <c r="F209" i="26"/>
  <c r="G209" i="26"/>
  <c r="H209" i="26"/>
  <c r="I209" i="26"/>
  <c r="J209" i="26"/>
  <c r="K209" i="26"/>
  <c r="L209" i="26"/>
  <c r="M209" i="26"/>
  <c r="N209" i="26"/>
  <c r="O209" i="26"/>
  <c r="P209" i="26"/>
  <c r="Q209" i="26"/>
  <c r="R209" i="26"/>
  <c r="S209" i="26"/>
  <c r="T209" i="26"/>
  <c r="U209" i="26"/>
  <c r="V209" i="26"/>
  <c r="W209" i="26"/>
  <c r="X209" i="26"/>
  <c r="Y209" i="26"/>
  <c r="Z209" i="26"/>
  <c r="AA209" i="26"/>
  <c r="AA211" i="26"/>
  <c r="AA212" i="26"/>
  <c r="AA210" i="26" s="1"/>
  <c r="E213" i="26"/>
  <c r="F213" i="26"/>
  <c r="G213" i="26"/>
  <c r="H213" i="26"/>
  <c r="I213" i="26"/>
  <c r="J213" i="26"/>
  <c r="K213" i="26"/>
  <c r="L213" i="26"/>
  <c r="M213" i="26"/>
  <c r="N213" i="26"/>
  <c r="O213" i="26"/>
  <c r="P213" i="26"/>
  <c r="Q213" i="26"/>
  <c r="R213" i="26"/>
  <c r="S213" i="26"/>
  <c r="T213" i="26"/>
  <c r="U213" i="26"/>
  <c r="V213" i="26"/>
  <c r="W213" i="26"/>
  <c r="X213" i="26"/>
  <c r="Y213" i="26"/>
  <c r="Z213" i="26"/>
  <c r="AA213" i="26"/>
  <c r="E214" i="26"/>
  <c r="F214" i="26"/>
  <c r="G214" i="26"/>
  <c r="H214" i="26"/>
  <c r="I214" i="26"/>
  <c r="J214" i="26"/>
  <c r="K214" i="26"/>
  <c r="L214" i="26"/>
  <c r="M214" i="26"/>
  <c r="N214" i="26"/>
  <c r="O214" i="26"/>
  <c r="P214" i="26"/>
  <c r="Q214" i="26"/>
  <c r="R214" i="26"/>
  <c r="S214" i="26"/>
  <c r="T214" i="26"/>
  <c r="U214" i="26"/>
  <c r="V214" i="26"/>
  <c r="W214" i="26"/>
  <c r="X214" i="26"/>
  <c r="Y214" i="26"/>
  <c r="Z214" i="26"/>
  <c r="AA214" i="26"/>
  <c r="AA215" i="26"/>
  <c r="F216" i="26"/>
  <c r="AA216" i="26"/>
  <c r="F217" i="26"/>
  <c r="AA217" i="26"/>
  <c r="F218" i="26"/>
  <c r="AA218" i="26"/>
  <c r="F219" i="26"/>
  <c r="AA219" i="26"/>
  <c r="AA220" i="26"/>
  <c r="AA222" i="26"/>
  <c r="AA223" i="26"/>
  <c r="AA224" i="26"/>
  <c r="AA225" i="26"/>
  <c r="AA226" i="26"/>
  <c r="AA227" i="26"/>
  <c r="AA229" i="26"/>
  <c r="AA231" i="26"/>
  <c r="AA232" i="26"/>
  <c r="AA233" i="26"/>
  <c r="AA234" i="26"/>
  <c r="AA235" i="26"/>
  <c r="AA236" i="26"/>
  <c r="AA237" i="26"/>
  <c r="AA239" i="26"/>
  <c r="AA240" i="26"/>
  <c r="AA241" i="26"/>
  <c r="AA242" i="26"/>
  <c r="AA243" i="26"/>
  <c r="AA244" i="26"/>
  <c r="AA247" i="26"/>
  <c r="AA248" i="26"/>
  <c r="AA252" i="26"/>
  <c r="AA253" i="26"/>
  <c r="AA254" i="26"/>
  <c r="AA255" i="26"/>
  <c r="AA256" i="26"/>
  <c r="AA258" i="26"/>
  <c r="AA259" i="26"/>
  <c r="AA260" i="26"/>
  <c r="AA261" i="26"/>
  <c r="AA262" i="26"/>
  <c r="AA263" i="26"/>
  <c r="AA264" i="26"/>
  <c r="AA265" i="26"/>
  <c r="AA267" i="26"/>
  <c r="AA268" i="26"/>
  <c r="AA269" i="26"/>
  <c r="AA270" i="26"/>
  <c r="AA271" i="26"/>
  <c r="AA273" i="26"/>
  <c r="AA274" i="26"/>
  <c r="AA275" i="26"/>
  <c r="AA276" i="26"/>
  <c r="AA277" i="26"/>
  <c r="AA278" i="26"/>
  <c r="AA279" i="26"/>
  <c r="AA282" i="26"/>
  <c r="AA284" i="26"/>
  <c r="AA285" i="26"/>
  <c r="AA287" i="26"/>
  <c r="AA288" i="26"/>
  <c r="AA289" i="26"/>
  <c r="AA290" i="26"/>
  <c r="AA292" i="26"/>
  <c r="AA294" i="26"/>
  <c r="AA296" i="26"/>
  <c r="AA297" i="26"/>
  <c r="AA298" i="26"/>
  <c r="AA299" i="26"/>
  <c r="AA300" i="26"/>
  <c r="AA301" i="26"/>
  <c r="AA302" i="26"/>
  <c r="AA303" i="26"/>
  <c r="AA304" i="26"/>
  <c r="AA306" i="26"/>
  <c r="AA307" i="26"/>
  <c r="AA309" i="26"/>
  <c r="AA310" i="26"/>
  <c r="AA311" i="26"/>
  <c r="AA313" i="26"/>
  <c r="AA314" i="26"/>
  <c r="AA315" i="26"/>
  <c r="AA316" i="26"/>
  <c r="AA318" i="26"/>
  <c r="AA319" i="26"/>
  <c r="AA320" i="26"/>
  <c r="AA322" i="26"/>
  <c r="AA323" i="26"/>
  <c r="AA324" i="26"/>
  <c r="AA325" i="26"/>
  <c r="AA326" i="26"/>
  <c r="AA327" i="26"/>
  <c r="AA329" i="26"/>
  <c r="AA330" i="26"/>
  <c r="AA331" i="26"/>
  <c r="AA332" i="26"/>
  <c r="AA333" i="26"/>
  <c r="AA334" i="26"/>
  <c r="AA336" i="26"/>
  <c r="AA338" i="26"/>
  <c r="AA340" i="26"/>
  <c r="E341" i="26"/>
  <c r="F341" i="26"/>
  <c r="G341" i="26"/>
  <c r="H341" i="26"/>
  <c r="I341" i="26"/>
  <c r="J341" i="26"/>
  <c r="K341" i="26"/>
  <c r="L341" i="26"/>
  <c r="M341" i="26"/>
  <c r="N341" i="26"/>
  <c r="O341" i="26"/>
  <c r="P341" i="26"/>
  <c r="Q341" i="26"/>
  <c r="R341" i="26"/>
  <c r="S341" i="26"/>
  <c r="T341" i="26"/>
  <c r="U341" i="26"/>
  <c r="V341" i="26"/>
  <c r="W341" i="26"/>
  <c r="X341" i="26"/>
  <c r="Y341" i="26"/>
  <c r="Z341" i="26"/>
  <c r="AA341" i="26"/>
  <c r="AA344" i="26"/>
  <c r="AA345" i="26"/>
  <c r="AA346" i="26"/>
  <c r="AA347" i="26"/>
  <c r="AA349" i="26"/>
  <c r="AA350" i="26"/>
  <c r="AA351" i="26"/>
  <c r="AA352" i="26"/>
  <c r="AA353" i="26"/>
  <c r="AA354" i="26"/>
  <c r="AA355" i="26"/>
  <c r="AA356" i="26"/>
  <c r="AA357" i="26"/>
  <c r="AA359" i="26"/>
  <c r="AA358" i="26" s="1"/>
  <c r="AA360" i="26"/>
  <c r="AA363" i="26"/>
  <c r="AA364" i="26"/>
  <c r="AA365" i="26"/>
  <c r="AA367" i="26"/>
  <c r="AA366" i="26" s="1"/>
  <c r="AA368" i="26"/>
  <c r="AA369" i="26"/>
  <c r="AA371" i="26"/>
  <c r="AA373" i="26"/>
  <c r="AA374" i="26"/>
  <c r="AA376" i="26"/>
  <c r="AA377" i="26"/>
  <c r="AA379" i="26"/>
  <c r="AA380" i="26"/>
  <c r="AA381" i="26"/>
  <c r="AA382" i="26"/>
  <c r="AA383" i="26"/>
  <c r="AA384" i="26"/>
  <c r="AA385" i="26"/>
  <c r="AA386" i="26"/>
  <c r="AA387" i="26"/>
  <c r="AA389" i="26"/>
  <c r="AA390" i="26"/>
  <c r="AA388" i="26" s="1"/>
  <c r="AA391" i="26"/>
  <c r="AA393" i="26"/>
  <c r="AA394" i="26"/>
  <c r="AA392" i="26" s="1"/>
  <c r="AA396" i="26"/>
  <c r="AA397" i="26"/>
  <c r="AA398" i="26"/>
  <c r="AA399" i="26"/>
  <c r="AA400" i="26"/>
  <c r="AA401" i="26"/>
  <c r="AA402" i="26"/>
  <c r="AA404" i="26"/>
  <c r="AA405" i="26"/>
  <c r="AA406" i="26"/>
  <c r="AA407" i="26"/>
  <c r="C408" i="26"/>
  <c r="D408" i="26"/>
  <c r="E408" i="26"/>
  <c r="F408" i="26"/>
  <c r="G408" i="26"/>
  <c r="H408" i="26"/>
  <c r="I408" i="26"/>
  <c r="J408" i="26"/>
  <c r="K408" i="26"/>
  <c r="L408" i="26"/>
  <c r="M408" i="26"/>
  <c r="N408" i="26"/>
  <c r="O408" i="26"/>
  <c r="P408" i="26"/>
  <c r="Q408" i="26"/>
  <c r="R408" i="26"/>
  <c r="S408" i="26"/>
  <c r="T408" i="26"/>
  <c r="U408" i="26"/>
  <c r="V408" i="26"/>
  <c r="W408" i="26"/>
  <c r="X408" i="26"/>
  <c r="Y408" i="26"/>
  <c r="Z408" i="26"/>
  <c r="AA408" i="26"/>
  <c r="B408" i="26" s="1"/>
  <c r="AA410" i="26"/>
  <c r="AA411" i="26"/>
  <c r="AA412" i="26"/>
  <c r="AA413" i="26"/>
  <c r="AA414" i="26"/>
  <c r="AA416" i="26"/>
  <c r="AA415" i="26" s="1"/>
  <c r="AA417" i="26"/>
  <c r="AA418" i="26"/>
  <c r="AA419" i="26"/>
  <c r="AA420" i="26"/>
  <c r="AA421" i="26"/>
  <c r="AA423" i="26"/>
  <c r="AA424" i="26"/>
  <c r="AA425" i="26"/>
  <c r="AA426" i="26"/>
  <c r="AA428" i="26"/>
  <c r="AA429" i="26"/>
  <c r="AA430" i="26"/>
  <c r="AA434" i="26"/>
  <c r="AA435" i="26"/>
  <c r="E436" i="26"/>
  <c r="F436" i="26"/>
  <c r="G436" i="26"/>
  <c r="H436" i="26"/>
  <c r="I436" i="26"/>
  <c r="J436" i="26"/>
  <c r="K436" i="26"/>
  <c r="L436" i="26"/>
  <c r="M436" i="26"/>
  <c r="N436" i="26"/>
  <c r="O436" i="26"/>
  <c r="P436" i="26"/>
  <c r="Q436" i="26"/>
  <c r="R436" i="26"/>
  <c r="S436" i="26"/>
  <c r="T436" i="26"/>
  <c r="U436" i="26"/>
  <c r="V436" i="26"/>
  <c r="W436" i="26"/>
  <c r="X436" i="26"/>
  <c r="Y436" i="26"/>
  <c r="Z436" i="26"/>
  <c r="AA436" i="26"/>
  <c r="AA437" i="26"/>
  <c r="AA438" i="26"/>
  <c r="AA439" i="26"/>
  <c r="AA440" i="26"/>
  <c r="E442" i="26"/>
  <c r="E441" i="26" s="1"/>
  <c r="F442" i="26"/>
  <c r="F441" i="26" s="1"/>
  <c r="G442" i="26"/>
  <c r="G441" i="26" s="1"/>
  <c r="H442" i="26"/>
  <c r="H441" i="26" s="1"/>
  <c r="I442" i="26"/>
  <c r="I441" i="26" s="1"/>
  <c r="J442" i="26"/>
  <c r="J441" i="26" s="1"/>
  <c r="K442" i="26"/>
  <c r="K441" i="26" s="1"/>
  <c r="L442" i="26"/>
  <c r="L441" i="26" s="1"/>
  <c r="M442" i="26"/>
  <c r="M441" i="26" s="1"/>
  <c r="N442" i="26"/>
  <c r="N441" i="26" s="1"/>
  <c r="O442" i="26"/>
  <c r="O441" i="26" s="1"/>
  <c r="P442" i="26"/>
  <c r="P441" i="26" s="1"/>
  <c r="Q442" i="26"/>
  <c r="Q441" i="26" s="1"/>
  <c r="R442" i="26"/>
  <c r="R441" i="26" s="1"/>
  <c r="S442" i="26"/>
  <c r="S441" i="26" s="1"/>
  <c r="T442" i="26"/>
  <c r="T441" i="26" s="1"/>
  <c r="U442" i="26"/>
  <c r="U441" i="26" s="1"/>
  <c r="V442" i="26"/>
  <c r="V441" i="26" s="1"/>
  <c r="W442" i="26"/>
  <c r="W441" i="26" s="1"/>
  <c r="X442" i="26"/>
  <c r="X441" i="26" s="1"/>
  <c r="Y442" i="26"/>
  <c r="Y441" i="26" s="1"/>
  <c r="Z442" i="26"/>
  <c r="Z441" i="26" s="1"/>
  <c r="AA442" i="26"/>
  <c r="AA443" i="26"/>
  <c r="E444" i="26"/>
  <c r="F444" i="26"/>
  <c r="G444" i="26"/>
  <c r="H444" i="26"/>
  <c r="I444" i="26"/>
  <c r="J444" i="26"/>
  <c r="K444" i="26"/>
  <c r="L444" i="26"/>
  <c r="M444" i="26"/>
  <c r="N444" i="26"/>
  <c r="O444" i="26"/>
  <c r="P444" i="26"/>
  <c r="Q444" i="26"/>
  <c r="R444" i="26"/>
  <c r="S444" i="26"/>
  <c r="T444" i="26"/>
  <c r="U444" i="26"/>
  <c r="V444" i="26"/>
  <c r="W444" i="26"/>
  <c r="X444" i="26"/>
  <c r="Y444" i="26"/>
  <c r="Z444" i="26"/>
  <c r="AA444" i="26"/>
  <c r="E445" i="26"/>
  <c r="F445" i="26"/>
  <c r="G445" i="26"/>
  <c r="H445" i="26"/>
  <c r="I445" i="26"/>
  <c r="J445" i="26"/>
  <c r="K445" i="26"/>
  <c r="L445" i="26"/>
  <c r="M445" i="26"/>
  <c r="N445" i="26"/>
  <c r="O445" i="26"/>
  <c r="P445" i="26"/>
  <c r="Q445" i="26"/>
  <c r="R445" i="26"/>
  <c r="S445" i="26"/>
  <c r="T445" i="26"/>
  <c r="U445" i="26"/>
  <c r="V445" i="26"/>
  <c r="W445" i="26"/>
  <c r="X445" i="26"/>
  <c r="Y445" i="26"/>
  <c r="Z445" i="26"/>
  <c r="AA445" i="26"/>
  <c r="E446" i="26"/>
  <c r="F446" i="26"/>
  <c r="G446" i="26"/>
  <c r="H446" i="26"/>
  <c r="I446" i="26"/>
  <c r="J446" i="26"/>
  <c r="K446" i="26"/>
  <c r="L446" i="26"/>
  <c r="M446" i="26"/>
  <c r="N446" i="26"/>
  <c r="O446" i="26"/>
  <c r="P446" i="26"/>
  <c r="Q446" i="26"/>
  <c r="R446" i="26"/>
  <c r="S446" i="26"/>
  <c r="T446" i="26"/>
  <c r="U446" i="26"/>
  <c r="V446" i="26"/>
  <c r="W446" i="26"/>
  <c r="X446" i="26"/>
  <c r="Y446" i="26"/>
  <c r="Z446" i="26"/>
  <c r="AA446" i="26"/>
  <c r="AA447" i="26"/>
  <c r="E448" i="26"/>
  <c r="F448" i="26"/>
  <c r="G448" i="26"/>
  <c r="H448" i="26"/>
  <c r="I448" i="26"/>
  <c r="J448" i="26"/>
  <c r="K448" i="26"/>
  <c r="L448" i="26"/>
  <c r="M448" i="26"/>
  <c r="N448" i="26"/>
  <c r="O448" i="26"/>
  <c r="P448" i="26"/>
  <c r="Q448" i="26"/>
  <c r="R448" i="26"/>
  <c r="S448" i="26"/>
  <c r="T448" i="26"/>
  <c r="U448" i="26"/>
  <c r="V448" i="26"/>
  <c r="W448" i="26"/>
  <c r="X448" i="26"/>
  <c r="Y448" i="26"/>
  <c r="Z448" i="26"/>
  <c r="AA448" i="26"/>
  <c r="AA449" i="26"/>
  <c r="AA450" i="26"/>
  <c r="E451" i="26"/>
  <c r="F451" i="26"/>
  <c r="G451" i="26"/>
  <c r="H451" i="26"/>
  <c r="I451" i="26"/>
  <c r="J451" i="26"/>
  <c r="K451" i="26"/>
  <c r="L451" i="26"/>
  <c r="M451" i="26"/>
  <c r="N451" i="26"/>
  <c r="O451" i="26"/>
  <c r="P451" i="26"/>
  <c r="Q451" i="26"/>
  <c r="R451" i="26"/>
  <c r="S451" i="26"/>
  <c r="T451" i="26"/>
  <c r="U451" i="26"/>
  <c r="V451" i="26"/>
  <c r="W451" i="26"/>
  <c r="X451" i="26"/>
  <c r="Y451" i="26"/>
  <c r="Z451" i="26"/>
  <c r="AA451" i="26"/>
  <c r="E452" i="26"/>
  <c r="F452" i="26"/>
  <c r="AA452" i="26"/>
  <c r="AA455" i="26"/>
  <c r="AA456" i="26"/>
  <c r="AA458" i="26"/>
  <c r="AA459" i="26"/>
  <c r="AA460" i="26"/>
  <c r="AA461" i="26"/>
  <c r="AA462" i="26"/>
  <c r="AA463" i="26"/>
  <c r="AA464" i="26"/>
  <c r="AA466" i="26"/>
  <c r="AA467" i="26"/>
  <c r="AA468" i="26"/>
  <c r="AA470" i="26"/>
  <c r="AA469" i="26" s="1"/>
  <c r="AA471" i="26"/>
  <c r="AA472" i="26"/>
  <c r="AA474" i="26"/>
  <c r="AA475" i="26"/>
  <c r="AA473" i="26" s="1"/>
  <c r="E476" i="26"/>
  <c r="F476" i="26"/>
  <c r="G476" i="26"/>
  <c r="H476" i="26"/>
  <c r="I476" i="26"/>
  <c r="K476" i="26"/>
  <c r="M476" i="26"/>
  <c r="O476" i="26"/>
  <c r="AA476" i="26"/>
  <c r="Q477" i="26"/>
  <c r="S477" i="26"/>
  <c r="U477" i="26"/>
  <c r="W477" i="26"/>
  <c r="Z477" i="26"/>
  <c r="AA477" i="26"/>
  <c r="E479" i="26"/>
  <c r="F479" i="26"/>
  <c r="G479" i="26"/>
  <c r="H479" i="26"/>
  <c r="I479" i="26"/>
  <c r="J479" i="26"/>
  <c r="K479" i="26"/>
  <c r="L479" i="26"/>
  <c r="M479" i="26"/>
  <c r="N479" i="26"/>
  <c r="O479" i="26"/>
  <c r="P479" i="26"/>
  <c r="Q479" i="26"/>
  <c r="R479" i="26"/>
  <c r="S479" i="26"/>
  <c r="T479" i="26"/>
  <c r="U479" i="26"/>
  <c r="V479" i="26"/>
  <c r="W479" i="26"/>
  <c r="X479" i="26"/>
  <c r="Y479" i="26"/>
  <c r="Z479" i="26"/>
  <c r="AA479" i="26"/>
  <c r="E480" i="26"/>
  <c r="F480" i="26"/>
  <c r="G480" i="26"/>
  <c r="H480" i="26"/>
  <c r="I480" i="26"/>
  <c r="J480" i="26"/>
  <c r="K480" i="26"/>
  <c r="L480" i="26"/>
  <c r="M480" i="26"/>
  <c r="N480" i="26"/>
  <c r="O480" i="26"/>
  <c r="P480" i="26"/>
  <c r="Q480" i="26"/>
  <c r="R480" i="26"/>
  <c r="S480" i="26"/>
  <c r="T480" i="26"/>
  <c r="U480" i="26"/>
  <c r="V480" i="26"/>
  <c r="W480" i="26"/>
  <c r="X480" i="26"/>
  <c r="Y480" i="26"/>
  <c r="Z480" i="26"/>
  <c r="AA480" i="26"/>
  <c r="E481" i="26"/>
  <c r="F481" i="26"/>
  <c r="G481" i="26"/>
  <c r="H481" i="26"/>
  <c r="I481" i="26"/>
  <c r="J481" i="26"/>
  <c r="K481" i="26"/>
  <c r="L481" i="26"/>
  <c r="M481" i="26"/>
  <c r="N481" i="26"/>
  <c r="O481" i="26"/>
  <c r="P481" i="26"/>
  <c r="R481" i="26"/>
  <c r="T481" i="26"/>
  <c r="V481" i="26"/>
  <c r="X481" i="26"/>
  <c r="Y481" i="26"/>
  <c r="Z481" i="26"/>
  <c r="AA481" i="26"/>
  <c r="E482" i="26"/>
  <c r="F482" i="26"/>
  <c r="G482" i="26"/>
  <c r="H482" i="26"/>
  <c r="I482" i="26"/>
  <c r="J482" i="26"/>
  <c r="K482" i="26"/>
  <c r="L482" i="26"/>
  <c r="M482" i="26"/>
  <c r="N482" i="26"/>
  <c r="O482" i="26"/>
  <c r="P482" i="26"/>
  <c r="Q482" i="26"/>
  <c r="R482" i="26"/>
  <c r="S482" i="26"/>
  <c r="T482" i="26"/>
  <c r="U482" i="26"/>
  <c r="V482" i="26"/>
  <c r="W482" i="26"/>
  <c r="X482" i="26"/>
  <c r="Y482" i="26"/>
  <c r="Z482" i="26"/>
  <c r="AA482" i="26"/>
  <c r="E483" i="26"/>
  <c r="F483" i="26"/>
  <c r="G483" i="26"/>
  <c r="H483" i="26"/>
  <c r="I483" i="26"/>
  <c r="J483" i="26"/>
  <c r="K483" i="26"/>
  <c r="L483" i="26"/>
  <c r="M483" i="26"/>
  <c r="N483" i="26"/>
  <c r="O483" i="26"/>
  <c r="P483" i="26"/>
  <c r="Q483" i="26"/>
  <c r="R483" i="26"/>
  <c r="S483" i="26"/>
  <c r="T483" i="26"/>
  <c r="U483" i="26"/>
  <c r="V483" i="26"/>
  <c r="W483" i="26"/>
  <c r="X483" i="26"/>
  <c r="Y483" i="26"/>
  <c r="Z483" i="26"/>
  <c r="AA483" i="26"/>
  <c r="AA484" i="26"/>
  <c r="E485" i="26"/>
  <c r="F485" i="26"/>
  <c r="G485" i="26"/>
  <c r="H485" i="26"/>
  <c r="I485" i="26"/>
  <c r="J485" i="26"/>
  <c r="K485" i="26"/>
  <c r="L485" i="26"/>
  <c r="M485" i="26"/>
  <c r="N485" i="26"/>
  <c r="O485" i="26"/>
  <c r="P485" i="26"/>
  <c r="Q485" i="26"/>
  <c r="R485" i="26"/>
  <c r="S485" i="26"/>
  <c r="T485" i="26"/>
  <c r="U485" i="26"/>
  <c r="V485" i="26"/>
  <c r="W485" i="26"/>
  <c r="X485" i="26"/>
  <c r="Y485" i="26"/>
  <c r="Z485" i="26"/>
  <c r="AA485" i="26"/>
  <c r="E486" i="26"/>
  <c r="F486" i="26"/>
  <c r="G486" i="26"/>
  <c r="H486" i="26"/>
  <c r="I486" i="26"/>
  <c r="J486" i="26"/>
  <c r="K486" i="26"/>
  <c r="L486" i="26"/>
  <c r="M486" i="26"/>
  <c r="N486" i="26"/>
  <c r="O486" i="26"/>
  <c r="P486" i="26"/>
  <c r="R486" i="26"/>
  <c r="T486" i="26"/>
  <c r="V486" i="26"/>
  <c r="X486" i="26"/>
  <c r="Y486" i="26"/>
  <c r="Z486" i="26"/>
  <c r="AA486" i="26"/>
  <c r="AA487" i="26"/>
  <c r="Q489" i="26"/>
  <c r="Q488" i="26" s="1"/>
  <c r="R489" i="26"/>
  <c r="R488" i="26" s="1"/>
  <c r="S489" i="26"/>
  <c r="S488" i="26" s="1"/>
  <c r="T489" i="26"/>
  <c r="T488" i="26" s="1"/>
  <c r="U489" i="26"/>
  <c r="U488" i="26" s="1"/>
  <c r="V489" i="26"/>
  <c r="V488" i="26" s="1"/>
  <c r="W489" i="26"/>
  <c r="W488" i="26" s="1"/>
  <c r="X489" i="26"/>
  <c r="X488" i="26" s="1"/>
  <c r="AA489" i="26"/>
  <c r="Q490" i="26"/>
  <c r="R490" i="26"/>
  <c r="S490" i="26"/>
  <c r="T490" i="26"/>
  <c r="U490" i="26"/>
  <c r="V490" i="26"/>
  <c r="W490" i="26"/>
  <c r="X490" i="26"/>
  <c r="AA490" i="26"/>
  <c r="AA491" i="26"/>
  <c r="AA492" i="26"/>
  <c r="E493" i="26"/>
  <c r="F493" i="26"/>
  <c r="G493" i="26"/>
  <c r="H493" i="26"/>
  <c r="I493" i="26"/>
  <c r="J493" i="26"/>
  <c r="K493" i="26"/>
  <c r="L493" i="26"/>
  <c r="M493" i="26"/>
  <c r="N493" i="26"/>
  <c r="O493" i="26"/>
  <c r="P493" i="26"/>
  <c r="Q493" i="26"/>
  <c r="R493" i="26"/>
  <c r="S493" i="26"/>
  <c r="T493" i="26"/>
  <c r="U493" i="26"/>
  <c r="V493" i="26"/>
  <c r="W493" i="26"/>
  <c r="X493" i="26"/>
  <c r="Y493" i="26"/>
  <c r="Z493" i="26"/>
  <c r="AA493" i="26"/>
  <c r="E494" i="26"/>
  <c r="G494" i="26"/>
  <c r="O494" i="26"/>
  <c r="AA494" i="26"/>
  <c r="F495" i="26"/>
  <c r="AA495" i="26"/>
  <c r="E496" i="26"/>
  <c r="F496" i="26"/>
  <c r="G496" i="26"/>
  <c r="H496" i="26"/>
  <c r="I496" i="26"/>
  <c r="J496" i="26"/>
  <c r="K496" i="26"/>
  <c r="L496" i="26"/>
  <c r="M496" i="26"/>
  <c r="N496" i="26"/>
  <c r="O496" i="26"/>
  <c r="P496" i="26"/>
  <c r="Q496" i="26"/>
  <c r="R496" i="26"/>
  <c r="S496" i="26"/>
  <c r="T496" i="26"/>
  <c r="U496" i="26"/>
  <c r="V496" i="26"/>
  <c r="W496" i="26"/>
  <c r="X496" i="26"/>
  <c r="Y496" i="26"/>
  <c r="Z496" i="26"/>
  <c r="AA497" i="26"/>
  <c r="AA496" i="26" s="1"/>
  <c r="AA501" i="26"/>
  <c r="AA500" i="26" s="1"/>
  <c r="AA502" i="26"/>
  <c r="AA503" i="26"/>
  <c r="AA504" i="26"/>
  <c r="AA506" i="26"/>
  <c r="AA507" i="26"/>
  <c r="AA508" i="26"/>
  <c r="AA509" i="26"/>
  <c r="E510" i="26"/>
  <c r="F510" i="26"/>
  <c r="G510" i="26"/>
  <c r="H510" i="26"/>
  <c r="I510" i="26"/>
  <c r="J510" i="26"/>
  <c r="K510" i="26"/>
  <c r="L510" i="26"/>
  <c r="M510" i="26"/>
  <c r="N510" i="26"/>
  <c r="O510" i="26"/>
  <c r="P510" i="26"/>
  <c r="Q510" i="26"/>
  <c r="R510" i="26"/>
  <c r="S510" i="26"/>
  <c r="T510" i="26"/>
  <c r="U510" i="26"/>
  <c r="V510" i="26"/>
  <c r="W510" i="26"/>
  <c r="X510" i="26"/>
  <c r="Y510" i="26"/>
  <c r="Z510" i="26"/>
  <c r="AA510" i="26"/>
  <c r="E511" i="26"/>
  <c r="F511" i="26"/>
  <c r="G511" i="26"/>
  <c r="H511" i="26"/>
  <c r="I511" i="26"/>
  <c r="J511" i="26"/>
  <c r="K511" i="26"/>
  <c r="L511" i="26"/>
  <c r="M511" i="26"/>
  <c r="N511" i="26"/>
  <c r="O511" i="26"/>
  <c r="P511" i="26"/>
  <c r="Q511" i="26"/>
  <c r="R511" i="26"/>
  <c r="S511" i="26"/>
  <c r="T511" i="26"/>
  <c r="U511" i="26"/>
  <c r="V511" i="26"/>
  <c r="W511" i="26"/>
  <c r="X511" i="26"/>
  <c r="Y511" i="26"/>
  <c r="Z511" i="26"/>
  <c r="AA511" i="26"/>
  <c r="E513" i="26"/>
  <c r="F513" i="26"/>
  <c r="G513" i="26"/>
  <c r="H513" i="26"/>
  <c r="I513" i="26"/>
  <c r="J513" i="26"/>
  <c r="K513" i="26"/>
  <c r="L513" i="26"/>
  <c r="M513" i="26"/>
  <c r="N513" i="26"/>
  <c r="O513" i="26"/>
  <c r="P513" i="26"/>
  <c r="Q513" i="26"/>
  <c r="R513" i="26"/>
  <c r="S513" i="26"/>
  <c r="T513" i="26"/>
  <c r="U513" i="26"/>
  <c r="V513" i="26"/>
  <c r="W513" i="26"/>
  <c r="X513" i="26"/>
  <c r="Y513" i="26"/>
  <c r="Z513" i="26"/>
  <c r="AA513" i="26"/>
  <c r="E514" i="26"/>
  <c r="F514" i="26"/>
  <c r="G514" i="26"/>
  <c r="H514" i="26"/>
  <c r="I514" i="26"/>
  <c r="J514" i="26"/>
  <c r="K514" i="26"/>
  <c r="L514" i="26"/>
  <c r="M514" i="26"/>
  <c r="N514" i="26"/>
  <c r="O514" i="26"/>
  <c r="P514" i="26"/>
  <c r="Q514" i="26"/>
  <c r="R514" i="26"/>
  <c r="S514" i="26"/>
  <c r="T514" i="26"/>
  <c r="U514" i="26"/>
  <c r="V514" i="26"/>
  <c r="W514" i="26"/>
  <c r="X514" i="26"/>
  <c r="Y514" i="26"/>
  <c r="Z514" i="26"/>
  <c r="AA514" i="26"/>
  <c r="E515" i="26"/>
  <c r="F515" i="26"/>
  <c r="G515" i="26"/>
  <c r="H515" i="26"/>
  <c r="I515" i="26"/>
  <c r="J515" i="26"/>
  <c r="K515" i="26"/>
  <c r="L515" i="26"/>
  <c r="M515" i="26"/>
  <c r="N515" i="26"/>
  <c r="O515" i="26"/>
  <c r="P515" i="26"/>
  <c r="Q515" i="26"/>
  <c r="R515" i="26"/>
  <c r="S515" i="26"/>
  <c r="T515" i="26"/>
  <c r="U515" i="26"/>
  <c r="V515" i="26"/>
  <c r="W515" i="26"/>
  <c r="X515" i="26"/>
  <c r="Y515" i="26"/>
  <c r="Z515" i="26"/>
  <c r="AA515" i="26"/>
  <c r="E516" i="26"/>
  <c r="F516" i="26"/>
  <c r="G516" i="26"/>
  <c r="H516" i="26"/>
  <c r="I516" i="26"/>
  <c r="J516" i="26"/>
  <c r="K516" i="26"/>
  <c r="L516" i="26"/>
  <c r="M516" i="26"/>
  <c r="N516" i="26"/>
  <c r="O516" i="26"/>
  <c r="P516" i="26"/>
  <c r="Q516" i="26"/>
  <c r="R516" i="26"/>
  <c r="S516" i="26"/>
  <c r="T516" i="26"/>
  <c r="U516" i="26"/>
  <c r="V516" i="26"/>
  <c r="W516" i="26"/>
  <c r="X516" i="26"/>
  <c r="Y516" i="26"/>
  <c r="Z516" i="26"/>
  <c r="AA516" i="26"/>
  <c r="E517" i="26"/>
  <c r="F517" i="26"/>
  <c r="G517" i="26"/>
  <c r="H517" i="26"/>
  <c r="I517" i="26"/>
  <c r="J517" i="26"/>
  <c r="K517" i="26"/>
  <c r="L517" i="26"/>
  <c r="M517" i="26"/>
  <c r="N517" i="26"/>
  <c r="O517" i="26"/>
  <c r="P517" i="26"/>
  <c r="Q517" i="26"/>
  <c r="R517" i="26"/>
  <c r="S517" i="26"/>
  <c r="T517" i="26"/>
  <c r="U517" i="26"/>
  <c r="V517" i="26"/>
  <c r="W517" i="26"/>
  <c r="X517" i="26"/>
  <c r="Y517" i="26"/>
  <c r="Z517" i="26"/>
  <c r="AA517" i="26"/>
  <c r="AA519" i="26"/>
  <c r="AA518" i="26" s="1"/>
  <c r="AA520" i="26"/>
  <c r="E10" i="31"/>
  <c r="E6" i="37"/>
  <c r="F6" i="37"/>
  <c r="I6" i="37"/>
  <c r="J6" i="37"/>
  <c r="K6" i="37"/>
  <c r="L6" i="37"/>
  <c r="M6" i="37"/>
  <c r="O6" i="37"/>
  <c r="P6" i="37"/>
  <c r="Q6" i="37"/>
  <c r="R6" i="37"/>
  <c r="S6" i="37"/>
  <c r="T6" i="37"/>
  <c r="U6" i="37"/>
  <c r="V6" i="37"/>
  <c r="W6" i="37"/>
  <c r="X6" i="37"/>
  <c r="Y6" i="37"/>
  <c r="Z6" i="37"/>
  <c r="AA6" i="37"/>
  <c r="AB6" i="37"/>
  <c r="AC7" i="37"/>
  <c r="AD7" i="37"/>
  <c r="AC8" i="37"/>
  <c r="AD8" i="37"/>
  <c r="E9" i="37"/>
  <c r="F9" i="37"/>
  <c r="G9" i="37"/>
  <c r="H9" i="37"/>
  <c r="I9" i="37"/>
  <c r="J9" i="37"/>
  <c r="K9" i="37"/>
  <c r="L9" i="37"/>
  <c r="M9" i="37"/>
  <c r="N9" i="37"/>
  <c r="O9" i="37"/>
  <c r="P9" i="37"/>
  <c r="Q9" i="37"/>
  <c r="R9" i="37"/>
  <c r="S9" i="37"/>
  <c r="T9" i="37"/>
  <c r="U9" i="37"/>
  <c r="V9" i="37"/>
  <c r="W9" i="37"/>
  <c r="X9" i="37"/>
  <c r="Y9" i="37"/>
  <c r="Z9" i="37"/>
  <c r="AA9" i="37"/>
  <c r="AB9" i="37"/>
  <c r="AC10" i="37"/>
  <c r="AD10" i="37"/>
  <c r="AC11" i="37"/>
  <c r="AD11" i="37"/>
  <c r="E12" i="37"/>
  <c r="F12" i="37"/>
  <c r="G12" i="37"/>
  <c r="H12" i="37"/>
  <c r="I12" i="37"/>
  <c r="J12" i="37"/>
  <c r="K12" i="37"/>
  <c r="L12" i="37"/>
  <c r="M12" i="37"/>
  <c r="N12" i="37"/>
  <c r="O12" i="37"/>
  <c r="P12" i="37"/>
  <c r="Q12" i="37"/>
  <c r="R12" i="37"/>
  <c r="S12" i="37"/>
  <c r="T12" i="37"/>
  <c r="U12" i="37"/>
  <c r="V12" i="37"/>
  <c r="W12" i="37"/>
  <c r="X12" i="37"/>
  <c r="Y12" i="37"/>
  <c r="Z12" i="37"/>
  <c r="AA12" i="37"/>
  <c r="AB12" i="37"/>
  <c r="AC12" i="37"/>
  <c r="F8" i="15"/>
  <c r="L34" i="15"/>
  <c r="K28" i="15"/>
  <c r="G45" i="27"/>
  <c r="G236" i="27"/>
  <c r="G95" i="27"/>
  <c r="G96" i="27"/>
  <c r="G97" i="27"/>
  <c r="G260" i="27"/>
  <c r="G259" i="27" s="1"/>
  <c r="G261" i="27"/>
  <c r="G272" i="27"/>
  <c r="G274" i="27"/>
  <c r="G275" i="27"/>
  <c r="AB16" i="17"/>
  <c r="J16" i="17"/>
  <c r="H16" i="17"/>
  <c r="G16" i="17"/>
  <c r="AD17" i="17"/>
  <c r="AB17" i="17"/>
  <c r="AA17" i="17"/>
  <c r="Z17" i="17"/>
  <c r="Y17" i="17"/>
  <c r="X17" i="17"/>
  <c r="W17" i="17"/>
  <c r="U17" i="17"/>
  <c r="T17" i="17"/>
  <c r="R17" i="17"/>
  <c r="O19" i="26"/>
  <c r="N19" i="26"/>
  <c r="O17" i="17"/>
  <c r="N17" i="17"/>
  <c r="K19" i="26"/>
  <c r="K17" i="17"/>
  <c r="J17" i="17"/>
  <c r="I17" i="17"/>
  <c r="F19" i="26"/>
  <c r="AD19" i="17"/>
  <c r="AA19" i="17"/>
  <c r="Z19" i="17"/>
  <c r="Y19" i="17"/>
  <c r="X19" i="17"/>
  <c r="W19" i="17"/>
  <c r="V19" i="17"/>
  <c r="U19" i="17"/>
  <c r="S19" i="17"/>
  <c r="R19" i="17"/>
  <c r="Q19" i="17"/>
  <c r="N21" i="26"/>
  <c r="O19" i="17"/>
  <c r="M19" i="17"/>
  <c r="I21" i="26"/>
  <c r="J19" i="17"/>
  <c r="G21" i="26"/>
  <c r="H19" i="17"/>
  <c r="G19" i="17"/>
  <c r="AD20" i="17"/>
  <c r="AC20" i="17"/>
  <c r="AB20" i="17"/>
  <c r="AA20" i="17"/>
  <c r="Z20" i="17"/>
  <c r="T22" i="26"/>
  <c r="U20" i="17"/>
  <c r="T20" i="17"/>
  <c r="Q22" i="26"/>
  <c r="R20" i="17"/>
  <c r="Q20" i="17"/>
  <c r="P20" i="17"/>
  <c r="O20" i="17"/>
  <c r="N20" i="17"/>
  <c r="L20" i="17"/>
  <c r="K20" i="17"/>
  <c r="J20" i="17"/>
  <c r="AD21" i="17"/>
  <c r="AC21" i="17"/>
  <c r="Z23" i="26"/>
  <c r="AA21" i="17"/>
  <c r="Z21" i="17"/>
  <c r="Y21" i="17"/>
  <c r="X21" i="17"/>
  <c r="W21" i="17"/>
  <c r="U21" i="17"/>
  <c r="T21" i="17"/>
  <c r="S21" i="17"/>
  <c r="Q21" i="17"/>
  <c r="N23" i="26"/>
  <c r="O21" i="17"/>
  <c r="N21" i="17"/>
  <c r="M21" i="17"/>
  <c r="L21" i="17"/>
  <c r="K21" i="17"/>
  <c r="J21" i="17"/>
  <c r="I21" i="17"/>
  <c r="H21" i="17"/>
  <c r="G21" i="17"/>
  <c r="AD22" i="17"/>
  <c r="AB22" i="17"/>
  <c r="Z22" i="17"/>
  <c r="X22" i="17"/>
  <c r="T22" i="17"/>
  <c r="P24" i="26"/>
  <c r="P22" i="17"/>
  <c r="N22" i="17"/>
  <c r="L22" i="17"/>
  <c r="J22" i="17"/>
  <c r="H22" i="17"/>
  <c r="AD29" i="17"/>
  <c r="AC29" i="17"/>
  <c r="Y31" i="26"/>
  <c r="Y29" i="17"/>
  <c r="X29" i="17"/>
  <c r="W29" i="17"/>
  <c r="V29" i="17"/>
  <c r="U29" i="17"/>
  <c r="R31" i="26"/>
  <c r="S29" i="17"/>
  <c r="R29" i="17"/>
  <c r="Q29" i="17"/>
  <c r="P29" i="17"/>
  <c r="O29" i="17"/>
  <c r="K31" i="26"/>
  <c r="J31" i="26"/>
  <c r="K29" i="17"/>
  <c r="J29" i="17"/>
  <c r="G29" i="17"/>
  <c r="AD30" i="17"/>
  <c r="AC30" i="17"/>
  <c r="AA30" i="17"/>
  <c r="Y30" i="17"/>
  <c r="X30" i="17"/>
  <c r="W30" i="17"/>
  <c r="V30" i="17"/>
  <c r="U30" i="17"/>
  <c r="T30" i="17"/>
  <c r="S30" i="17"/>
  <c r="R30" i="17"/>
  <c r="Q30" i="17"/>
  <c r="N32" i="26"/>
  <c r="M30" i="17"/>
  <c r="J32" i="26"/>
  <c r="K30" i="17"/>
  <c r="I30" i="17"/>
  <c r="G30" i="17"/>
  <c r="AD32" i="17"/>
  <c r="AC32" i="17"/>
  <c r="AB32" i="17"/>
  <c r="Z32" i="17"/>
  <c r="Y32" i="17"/>
  <c r="X32" i="17"/>
  <c r="W32" i="17"/>
  <c r="V32" i="17"/>
  <c r="U32" i="17"/>
  <c r="T32" i="17"/>
  <c r="S32" i="17"/>
  <c r="R32" i="17"/>
  <c r="Q32" i="17"/>
  <c r="O32" i="17"/>
  <c r="N32" i="17"/>
  <c r="M32" i="17"/>
  <c r="K32" i="17"/>
  <c r="J32" i="17"/>
  <c r="I32" i="17"/>
  <c r="H32" i="17"/>
  <c r="G32" i="17"/>
  <c r="AD33" i="17"/>
  <c r="AC33" i="17"/>
  <c r="AA33" i="17"/>
  <c r="Z33" i="17"/>
  <c r="Y33" i="17"/>
  <c r="X33" i="17"/>
  <c r="W33" i="17"/>
  <c r="V33" i="17"/>
  <c r="U33" i="17"/>
  <c r="S33" i="17"/>
  <c r="R33" i="17"/>
  <c r="Q33" i="17"/>
  <c r="P33" i="17"/>
  <c r="O33" i="17"/>
  <c r="N33" i="17"/>
  <c r="L33" i="17"/>
  <c r="K33" i="17"/>
  <c r="J33" i="17"/>
  <c r="I33" i="17"/>
  <c r="H33" i="17"/>
  <c r="G33" i="17"/>
  <c r="AD34" i="17"/>
  <c r="AC34" i="17"/>
  <c r="AB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AD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AD37" i="17"/>
  <c r="AC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M37" i="17"/>
  <c r="L37" i="17"/>
  <c r="K37" i="17"/>
  <c r="J37" i="17"/>
  <c r="I37" i="17"/>
  <c r="H37" i="17"/>
  <c r="G37" i="17"/>
  <c r="AD38" i="17"/>
  <c r="AC38" i="17"/>
  <c r="AB38" i="17"/>
  <c r="AA38" i="17"/>
  <c r="Z38" i="17"/>
  <c r="Y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AD76" i="17"/>
  <c r="AC76" i="17"/>
  <c r="AB76" i="17"/>
  <c r="AA76" i="17"/>
  <c r="Z76" i="17"/>
  <c r="Y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AD69" i="17"/>
  <c r="AC69" i="17"/>
  <c r="AB69" i="17"/>
  <c r="Z69" i="17"/>
  <c r="W50" i="26"/>
  <c r="X69" i="17"/>
  <c r="W69" i="17"/>
  <c r="V69" i="17"/>
  <c r="U69" i="17"/>
  <c r="T69" i="17"/>
  <c r="S69" i="17"/>
  <c r="P50" i="26"/>
  <c r="P69" i="17"/>
  <c r="O69" i="17"/>
  <c r="N69" i="17"/>
  <c r="M69" i="17"/>
  <c r="J69" i="17"/>
  <c r="I69" i="17"/>
  <c r="H69" i="17"/>
  <c r="G69" i="17"/>
  <c r="AD70" i="17"/>
  <c r="AC70" i="17"/>
  <c r="AB70" i="17"/>
  <c r="AA70" i="17"/>
  <c r="Y70" i="17"/>
  <c r="X70" i="17"/>
  <c r="W70" i="17"/>
  <c r="Q51" i="26"/>
  <c r="R70" i="17"/>
  <c r="O51" i="26"/>
  <c r="P70" i="17"/>
  <c r="M51" i="26"/>
  <c r="N70" i="17"/>
  <c r="M70" i="17"/>
  <c r="L70" i="17"/>
  <c r="I70" i="17"/>
  <c r="H70" i="17"/>
  <c r="G70" i="17"/>
  <c r="AD77" i="17"/>
  <c r="AC77" i="17"/>
  <c r="AB77" i="17"/>
  <c r="AA77" i="17"/>
  <c r="Z77" i="17"/>
  <c r="Y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AD39" i="17"/>
  <c r="AC39" i="17"/>
  <c r="AB39" i="17"/>
  <c r="AA39" i="17"/>
  <c r="Z39" i="17"/>
  <c r="Y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AD40" i="17"/>
  <c r="AC40" i="17"/>
  <c r="AA40" i="17"/>
  <c r="Z40" i="17"/>
  <c r="Y40" i="17"/>
  <c r="X40" i="17"/>
  <c r="W40" i="17"/>
  <c r="V40" i="17"/>
  <c r="U40" i="17"/>
  <c r="T40" i="17"/>
  <c r="S40" i="17"/>
  <c r="R40" i="17"/>
  <c r="P40" i="17"/>
  <c r="O40" i="17"/>
  <c r="N40" i="17"/>
  <c r="M40" i="17"/>
  <c r="K40" i="17"/>
  <c r="J40" i="17"/>
  <c r="I40" i="17"/>
  <c r="H40" i="17"/>
  <c r="G40" i="17"/>
  <c r="AD41" i="17"/>
  <c r="AC41" i="17"/>
  <c r="AB41" i="17"/>
  <c r="AA41" i="17"/>
  <c r="Z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AD42" i="17"/>
  <c r="AC42" i="17"/>
  <c r="AB42" i="17"/>
  <c r="AA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AD43" i="17"/>
  <c r="AC43" i="17"/>
  <c r="AB43" i="17"/>
  <c r="AA43" i="17"/>
  <c r="Z43" i="17"/>
  <c r="Y43" i="17"/>
  <c r="X43" i="17"/>
  <c r="W43" i="17"/>
  <c r="V43" i="17"/>
  <c r="U43" i="17"/>
  <c r="T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AD44" i="17"/>
  <c r="AC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K44" i="17"/>
  <c r="J44" i="17"/>
  <c r="I44" i="17"/>
  <c r="H44" i="17"/>
  <c r="G44" i="17"/>
  <c r="AD45" i="17"/>
  <c r="AC45" i="17"/>
  <c r="AB45" i="17"/>
  <c r="AA45" i="17"/>
  <c r="Z45" i="17"/>
  <c r="Y45" i="17"/>
  <c r="X45" i="17"/>
  <c r="W45" i="17"/>
  <c r="V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AC56" i="17"/>
  <c r="AB56" i="17"/>
  <c r="V56" i="17"/>
  <c r="T56" i="17"/>
  <c r="R56" i="17"/>
  <c r="P56" i="17"/>
  <c r="J37" i="26"/>
  <c r="H37" i="26"/>
  <c r="H56" i="17"/>
  <c r="E37" i="26"/>
  <c r="AD57" i="17"/>
  <c r="AC57" i="17"/>
  <c r="AB57" i="17"/>
  <c r="AA57" i="17"/>
  <c r="Z57" i="17"/>
  <c r="Y57" i="17"/>
  <c r="V57" i="17"/>
  <c r="U57" i="17"/>
  <c r="T57" i="17"/>
  <c r="Q38" i="26"/>
  <c r="P57" i="17"/>
  <c r="O57" i="17"/>
  <c r="N57" i="17"/>
  <c r="K38" i="26"/>
  <c r="L57" i="17"/>
  <c r="I38" i="26"/>
  <c r="J57" i="17"/>
  <c r="I57" i="17"/>
  <c r="AD60" i="17"/>
  <c r="AA60" i="17"/>
  <c r="W41" i="26"/>
  <c r="O60" i="17"/>
  <c r="N60" i="17"/>
  <c r="K41" i="26"/>
  <c r="K60" i="17"/>
  <c r="I60" i="17"/>
  <c r="AD61" i="17"/>
  <c r="AC61" i="17"/>
  <c r="AB61" i="17"/>
  <c r="Z61" i="17"/>
  <c r="Y61" i="17"/>
  <c r="X61" i="17"/>
  <c r="W61" i="17"/>
  <c r="V61" i="17"/>
  <c r="U61" i="17"/>
  <c r="T61" i="17"/>
  <c r="S61" i="17"/>
  <c r="R61" i="17"/>
  <c r="O61" i="17"/>
  <c r="N61" i="17"/>
  <c r="M61" i="17"/>
  <c r="L61" i="17"/>
  <c r="K61" i="17"/>
  <c r="H42" i="26"/>
  <c r="I61" i="17"/>
  <c r="H61" i="17"/>
  <c r="G61" i="17"/>
  <c r="AD63" i="17"/>
  <c r="AA63" i="17"/>
  <c r="X44" i="26"/>
  <c r="W63" i="17"/>
  <c r="V63" i="17"/>
  <c r="S44" i="26"/>
  <c r="R63" i="17"/>
  <c r="Q63" i="17"/>
  <c r="P63" i="17"/>
  <c r="O63" i="17"/>
  <c r="N63" i="17"/>
  <c r="M63" i="17"/>
  <c r="J44" i="26"/>
  <c r="K63" i="17"/>
  <c r="J63" i="17"/>
  <c r="E44" i="26"/>
  <c r="AD64" i="17"/>
  <c r="AC64" i="17"/>
  <c r="AB64" i="17"/>
  <c r="AA64" i="17"/>
  <c r="X64" i="17"/>
  <c r="W64" i="17"/>
  <c r="V64" i="17"/>
  <c r="R64" i="17"/>
  <c r="Q64" i="17"/>
  <c r="P64" i="17"/>
  <c r="O64" i="17"/>
  <c r="N64" i="17"/>
  <c r="M64" i="17"/>
  <c r="L64" i="17"/>
  <c r="K64" i="17"/>
  <c r="H64" i="17"/>
  <c r="E45" i="26"/>
  <c r="AD65" i="17"/>
  <c r="AB65" i="17"/>
  <c r="AA65" i="17"/>
  <c r="Z65" i="17"/>
  <c r="W46" i="26"/>
  <c r="X65" i="17"/>
  <c r="W65" i="17"/>
  <c r="V65" i="17"/>
  <c r="S46" i="26"/>
  <c r="R46" i="26"/>
  <c r="Q65" i="17"/>
  <c r="P65" i="17"/>
  <c r="O65" i="17"/>
  <c r="I46" i="26"/>
  <c r="J65" i="17"/>
  <c r="I65" i="17"/>
  <c r="H65" i="17"/>
  <c r="G65" i="17"/>
  <c r="AC68" i="17"/>
  <c r="AB68" i="17"/>
  <c r="Y49" i="26"/>
  <c r="V49" i="26"/>
  <c r="V68" i="17"/>
  <c r="S49" i="26"/>
  <c r="T68" i="17"/>
  <c r="S68" i="17"/>
  <c r="R68" i="17"/>
  <c r="Q68" i="17"/>
  <c r="N49" i="26"/>
  <c r="L49" i="26"/>
  <c r="M68" i="17"/>
  <c r="L68" i="17"/>
  <c r="K68" i="17"/>
  <c r="G49" i="26"/>
  <c r="F49" i="26"/>
  <c r="G68" i="17"/>
  <c r="AD71" i="17"/>
  <c r="AC71" i="17"/>
  <c r="AA71" i="17"/>
  <c r="Z71" i="17"/>
  <c r="Y71" i="17"/>
  <c r="X71" i="17"/>
  <c r="S52" i="26"/>
  <c r="T71" i="17"/>
  <c r="S71" i="17"/>
  <c r="O71" i="17"/>
  <c r="N71" i="17"/>
  <c r="K52" i="26"/>
  <c r="K71" i="17"/>
  <c r="J71" i="17"/>
  <c r="I71" i="17"/>
  <c r="H71" i="17"/>
  <c r="AC75" i="17"/>
  <c r="AA75" i="17"/>
  <c r="Y75" i="17"/>
  <c r="U75" i="17"/>
  <c r="S75" i="17"/>
  <c r="Q75" i="17"/>
  <c r="O75" i="17"/>
  <c r="M75" i="17"/>
  <c r="I75" i="17"/>
  <c r="G75" i="17"/>
  <c r="Q56" i="26"/>
  <c r="Q55" i="26" s="1"/>
  <c r="L80" i="17"/>
  <c r="L79" i="17" s="1"/>
  <c r="H80" i="17"/>
  <c r="Y59" i="26"/>
  <c r="Y58" i="26" s="1"/>
  <c r="N59" i="26"/>
  <c r="N58" i="26" s="1"/>
  <c r="O83" i="17"/>
  <c r="O82" i="17" s="1"/>
  <c r="K83" i="17"/>
  <c r="K82" i="17" s="1"/>
  <c r="AC86" i="17"/>
  <c r="AB86" i="17"/>
  <c r="AA86" i="17"/>
  <c r="Y86" i="17"/>
  <c r="W86" i="17"/>
  <c r="U86" i="17"/>
  <c r="S86" i="17"/>
  <c r="O62" i="26"/>
  <c r="K62" i="26"/>
  <c r="K86" i="17"/>
  <c r="H86" i="17"/>
  <c r="G86" i="17"/>
  <c r="AD87" i="17"/>
  <c r="AC87" i="17"/>
  <c r="AB87" i="17"/>
  <c r="AA87" i="17"/>
  <c r="Z87" i="17"/>
  <c r="Y87" i="17"/>
  <c r="V63" i="26"/>
  <c r="W87" i="17"/>
  <c r="V87" i="17"/>
  <c r="U87" i="17"/>
  <c r="R87" i="17"/>
  <c r="Q87" i="17"/>
  <c r="P87" i="17"/>
  <c r="N87" i="17"/>
  <c r="M87" i="17"/>
  <c r="L87" i="17"/>
  <c r="K87" i="17"/>
  <c r="J87" i="17"/>
  <c r="I87" i="17"/>
  <c r="H87" i="17"/>
  <c r="G87" i="17"/>
  <c r="AD88" i="17"/>
  <c r="Z88" i="17"/>
  <c r="Y88" i="17"/>
  <c r="X88" i="17"/>
  <c r="W88" i="17"/>
  <c r="T88" i="17"/>
  <c r="S88" i="17"/>
  <c r="R88" i="17"/>
  <c r="O64" i="26"/>
  <c r="N64" i="26"/>
  <c r="O88" i="17"/>
  <c r="L64" i="26"/>
  <c r="M88" i="17"/>
  <c r="I64" i="26"/>
  <c r="J88" i="17"/>
  <c r="I88" i="17"/>
  <c r="H88" i="17"/>
  <c r="AD89" i="17"/>
  <c r="AC89" i="17"/>
  <c r="Z65" i="26"/>
  <c r="AA89" i="17"/>
  <c r="Z89" i="17"/>
  <c r="Y89" i="17"/>
  <c r="X89" i="17"/>
  <c r="W89" i="17"/>
  <c r="V89" i="17"/>
  <c r="R65" i="26"/>
  <c r="S89" i="17"/>
  <c r="R89" i="17"/>
  <c r="Q89" i="17"/>
  <c r="L65" i="26"/>
  <c r="M89" i="17"/>
  <c r="L89" i="17"/>
  <c r="K89" i="17"/>
  <c r="J89" i="17"/>
  <c r="I89" i="17"/>
  <c r="H89" i="17"/>
  <c r="G89" i="17"/>
  <c r="AB90" i="17"/>
  <c r="AA90" i="17"/>
  <c r="Z90" i="17"/>
  <c r="X90" i="17"/>
  <c r="W90" i="17"/>
  <c r="T66" i="26"/>
  <c r="U90" i="17"/>
  <c r="T90" i="17"/>
  <c r="S90" i="17"/>
  <c r="R90" i="17"/>
  <c r="N66" i="26"/>
  <c r="O90" i="17"/>
  <c r="M90" i="17"/>
  <c r="J66" i="26"/>
  <c r="K90" i="17"/>
  <c r="J90" i="17"/>
  <c r="G90" i="17"/>
  <c r="Z93" i="17"/>
  <c r="N93" i="17"/>
  <c r="I93" i="17"/>
  <c r="H93" i="17"/>
  <c r="AD101" i="17"/>
  <c r="AC101" i="17"/>
  <c r="Z77" i="26"/>
  <c r="O101" i="17"/>
  <c r="J101" i="17"/>
  <c r="H101" i="17"/>
  <c r="G101" i="17"/>
  <c r="AD102" i="17"/>
  <c r="AC102" i="17"/>
  <c r="AB102" i="17"/>
  <c r="AA102" i="17"/>
  <c r="Z102" i="17"/>
  <c r="W78" i="26"/>
  <c r="X102" i="17"/>
  <c r="W102" i="17"/>
  <c r="T78" i="26"/>
  <c r="S102" i="17"/>
  <c r="R102" i="17"/>
  <c r="P102" i="17"/>
  <c r="M102" i="17"/>
  <c r="L102" i="17"/>
  <c r="K102" i="17"/>
  <c r="J102" i="17"/>
  <c r="I102" i="17"/>
  <c r="H102" i="17"/>
  <c r="G102" i="17"/>
  <c r="AD108" i="17"/>
  <c r="AC108" i="17"/>
  <c r="Y84" i="26"/>
  <c r="R108" i="17"/>
  <c r="P108" i="17"/>
  <c r="AD113" i="17"/>
  <c r="AC113" i="17"/>
  <c r="AB113" i="17"/>
  <c r="AA113" i="17"/>
  <c r="Z113" i="17"/>
  <c r="Y113" i="17"/>
  <c r="X113" i="17"/>
  <c r="U113" i="17"/>
  <c r="T113" i="17"/>
  <c r="Q89" i="26"/>
  <c r="P89" i="26"/>
  <c r="O113" i="17"/>
  <c r="N113" i="17"/>
  <c r="M113" i="17"/>
  <c r="L113" i="17"/>
  <c r="K113" i="17"/>
  <c r="J113" i="17"/>
  <c r="I113" i="17"/>
  <c r="H113" i="17"/>
  <c r="AD114" i="17"/>
  <c r="AC114" i="17"/>
  <c r="AB114" i="17"/>
  <c r="V90" i="26"/>
  <c r="V114" i="17"/>
  <c r="U114" i="17"/>
  <c r="T114" i="17"/>
  <c r="S114" i="17"/>
  <c r="R114" i="17"/>
  <c r="Q114" i="17"/>
  <c r="N114" i="17"/>
  <c r="M114" i="17"/>
  <c r="J90" i="26"/>
  <c r="I90" i="26"/>
  <c r="H114" i="17"/>
  <c r="E90" i="26"/>
  <c r="AD119" i="17"/>
  <c r="AC119" i="17"/>
  <c r="X119" i="17"/>
  <c r="W119" i="17"/>
  <c r="V119" i="17"/>
  <c r="U119" i="17"/>
  <c r="T119" i="17"/>
  <c r="S119" i="17"/>
  <c r="R119" i="17"/>
  <c r="N119" i="17"/>
  <c r="L119" i="17"/>
  <c r="G94" i="26"/>
  <c r="H119" i="17"/>
  <c r="G119" i="17"/>
  <c r="AD120" i="17"/>
  <c r="AC120" i="17"/>
  <c r="AB120" i="17"/>
  <c r="AA120" i="17"/>
  <c r="X120" i="17"/>
  <c r="W120" i="17"/>
  <c r="V120" i="17"/>
  <c r="U120" i="17"/>
  <c r="S120" i="17"/>
  <c r="R120" i="17"/>
  <c r="Q120" i="17"/>
  <c r="P120" i="17"/>
  <c r="O120" i="17"/>
  <c r="N120" i="17"/>
  <c r="M120" i="17"/>
  <c r="L120" i="17"/>
  <c r="K120" i="17"/>
  <c r="H120" i="17"/>
  <c r="G120" i="17"/>
  <c r="AD121" i="17"/>
  <c r="AC121" i="17"/>
  <c r="AB121" i="17"/>
  <c r="AA121" i="17"/>
  <c r="Z121" i="17"/>
  <c r="X121" i="17"/>
  <c r="W121" i="17"/>
  <c r="V121" i="17"/>
  <c r="U121" i="17"/>
  <c r="S121" i="17"/>
  <c r="R121" i="17"/>
  <c r="Q121" i="17"/>
  <c r="P121" i="17"/>
  <c r="O121" i="17"/>
  <c r="N121" i="17"/>
  <c r="M121" i="17"/>
  <c r="L121" i="17"/>
  <c r="K121" i="17"/>
  <c r="J121" i="17"/>
  <c r="I121" i="17"/>
  <c r="H121" i="17"/>
  <c r="G121" i="17"/>
  <c r="AD122" i="17"/>
  <c r="AB122" i="17"/>
  <c r="AA122" i="17"/>
  <c r="Z122" i="17"/>
  <c r="Y122" i="17"/>
  <c r="X122" i="17"/>
  <c r="W122" i="17"/>
  <c r="V122" i="17"/>
  <c r="U122" i="17"/>
  <c r="T122" i="17"/>
  <c r="S122" i="17"/>
  <c r="Q122" i="17"/>
  <c r="P122" i="17"/>
  <c r="O122" i="17"/>
  <c r="N122" i="17"/>
  <c r="M122" i="17"/>
  <c r="L122" i="17"/>
  <c r="K122" i="17"/>
  <c r="J122" i="17"/>
  <c r="I122" i="17"/>
  <c r="H122" i="17"/>
  <c r="G122" i="17"/>
  <c r="AD123" i="17"/>
  <c r="AC123" i="17"/>
  <c r="Y123" i="17"/>
  <c r="X123" i="17"/>
  <c r="W123" i="17"/>
  <c r="V123" i="17"/>
  <c r="U123" i="17"/>
  <c r="T123" i="17"/>
  <c r="S123" i="17"/>
  <c r="R123" i="17"/>
  <c r="Q123" i="17"/>
  <c r="P123" i="17"/>
  <c r="O123" i="17"/>
  <c r="N123" i="17"/>
  <c r="M123" i="17"/>
  <c r="L123" i="17"/>
  <c r="K123" i="17"/>
  <c r="J123" i="17"/>
  <c r="I123" i="17"/>
  <c r="H123" i="17"/>
  <c r="G123" i="17"/>
  <c r="AD124" i="17"/>
  <c r="AB124" i="17"/>
  <c r="AA124" i="17"/>
  <c r="Z124" i="17"/>
  <c r="X124" i="17"/>
  <c r="V124" i="17"/>
  <c r="U124" i="17"/>
  <c r="T124" i="17"/>
  <c r="S124" i="17"/>
  <c r="R124" i="17"/>
  <c r="N124" i="17"/>
  <c r="M124" i="17"/>
  <c r="L124" i="17"/>
  <c r="K124" i="17"/>
  <c r="J124" i="17"/>
  <c r="I124" i="17"/>
  <c r="H124" i="17"/>
  <c r="G124" i="17"/>
  <c r="AC125" i="17"/>
  <c r="AA125" i="17"/>
  <c r="Z125" i="17"/>
  <c r="Y125" i="17"/>
  <c r="X125" i="17"/>
  <c r="W125" i="17"/>
  <c r="V125" i="17"/>
  <c r="U125" i="17"/>
  <c r="T125" i="17"/>
  <c r="S125" i="17"/>
  <c r="R125" i="17"/>
  <c r="Q125" i="17"/>
  <c r="P125" i="17"/>
  <c r="O125" i="17"/>
  <c r="N125" i="17"/>
  <c r="K125" i="17"/>
  <c r="J125" i="17"/>
  <c r="I125" i="17"/>
  <c r="H125" i="17"/>
  <c r="G125" i="17"/>
  <c r="AB126" i="17"/>
  <c r="AA126" i="17"/>
  <c r="Z126" i="17"/>
  <c r="Y126" i="17"/>
  <c r="W126" i="17"/>
  <c r="V126" i="17"/>
  <c r="U126" i="17"/>
  <c r="T126" i="17"/>
  <c r="S126" i="17"/>
  <c r="R126" i="17"/>
  <c r="Q126" i="17"/>
  <c r="P126" i="17"/>
  <c r="O126" i="17"/>
  <c r="N126" i="17"/>
  <c r="M126" i="17"/>
  <c r="L126" i="17"/>
  <c r="K126" i="17"/>
  <c r="J126" i="17"/>
  <c r="I126" i="17"/>
  <c r="H126" i="17"/>
  <c r="G126" i="17"/>
  <c r="AC127" i="17"/>
  <c r="AB127" i="17"/>
  <c r="AA127" i="17"/>
  <c r="Z127" i="17"/>
  <c r="Y127" i="17"/>
  <c r="X127" i="17"/>
  <c r="W127" i="17"/>
  <c r="V127" i="17"/>
  <c r="U127" i="17"/>
  <c r="T127" i="17"/>
  <c r="R127" i="17"/>
  <c r="Q127" i="17"/>
  <c r="P127" i="17"/>
  <c r="O127" i="17"/>
  <c r="N127" i="17"/>
  <c r="M127" i="17"/>
  <c r="L127" i="17"/>
  <c r="K127" i="17"/>
  <c r="J127" i="17"/>
  <c r="I127" i="17"/>
  <c r="H127" i="17"/>
  <c r="G127" i="17"/>
  <c r="AD128" i="17"/>
  <c r="AC128" i="17"/>
  <c r="AB128" i="17"/>
  <c r="AA128" i="17"/>
  <c r="Z128" i="17"/>
  <c r="Y128" i="17"/>
  <c r="X128" i="17"/>
  <c r="W128" i="17"/>
  <c r="V128" i="17"/>
  <c r="T128" i="17"/>
  <c r="S128" i="17"/>
  <c r="R128" i="17"/>
  <c r="Q128" i="17"/>
  <c r="O128" i="17"/>
  <c r="N128" i="17"/>
  <c r="M128" i="17"/>
  <c r="L128" i="17"/>
  <c r="K128" i="17"/>
  <c r="J128" i="17"/>
  <c r="I128" i="17"/>
  <c r="H128" i="17"/>
  <c r="G128" i="17"/>
  <c r="AD129" i="17"/>
  <c r="AC129" i="17"/>
  <c r="AB129" i="17"/>
  <c r="AA129" i="17"/>
  <c r="Y129" i="17"/>
  <c r="X129" i="17"/>
  <c r="W129" i="17"/>
  <c r="V129" i="17"/>
  <c r="U129" i="17"/>
  <c r="S129" i="17"/>
  <c r="R129" i="17"/>
  <c r="Q129" i="17"/>
  <c r="P129" i="17"/>
  <c r="O129" i="17"/>
  <c r="N129" i="17"/>
  <c r="M129" i="17"/>
  <c r="L129" i="17"/>
  <c r="K129" i="17"/>
  <c r="J129" i="17"/>
  <c r="I129" i="17"/>
  <c r="H129" i="17"/>
  <c r="G129" i="17"/>
  <c r="AD130" i="17"/>
  <c r="AC130" i="17"/>
  <c r="AB130" i="17"/>
  <c r="Z130" i="17"/>
  <c r="Y130" i="17"/>
  <c r="X130" i="17"/>
  <c r="W130" i="17"/>
  <c r="V130" i="17"/>
  <c r="U130" i="17"/>
  <c r="T130" i="17"/>
  <c r="S130" i="17"/>
  <c r="R130" i="17"/>
  <c r="Q130" i="17"/>
  <c r="P130" i="17"/>
  <c r="O130" i="17"/>
  <c r="N130" i="17"/>
  <c r="M130" i="17"/>
  <c r="L130" i="17"/>
  <c r="K130" i="17"/>
  <c r="I130" i="17"/>
  <c r="H130" i="17"/>
  <c r="G130" i="17"/>
  <c r="AD131" i="17"/>
  <c r="AC131" i="17"/>
  <c r="AB131" i="17"/>
  <c r="AA131" i="17"/>
  <c r="Z131" i="17"/>
  <c r="Y131" i="17"/>
  <c r="X131" i="17"/>
  <c r="W131" i="17"/>
  <c r="V131" i="17"/>
  <c r="U131" i="17"/>
  <c r="T131" i="17"/>
  <c r="R131" i="17"/>
  <c r="Q131" i="17"/>
  <c r="P131" i="17"/>
  <c r="O131" i="17"/>
  <c r="N131" i="17"/>
  <c r="M131" i="17"/>
  <c r="K131" i="17"/>
  <c r="J131" i="17"/>
  <c r="I131" i="17"/>
  <c r="H131" i="17"/>
  <c r="G131" i="17"/>
  <c r="AD132" i="17"/>
  <c r="AC132" i="17"/>
  <c r="AB132" i="17"/>
  <c r="Z132" i="17"/>
  <c r="Y132" i="17"/>
  <c r="X132" i="17"/>
  <c r="W132" i="17"/>
  <c r="V132" i="17"/>
  <c r="U132" i="17"/>
  <c r="T132" i="17"/>
  <c r="S132" i="17"/>
  <c r="R132" i="17"/>
  <c r="Q132" i="17"/>
  <c r="P132" i="17"/>
  <c r="O132" i="17"/>
  <c r="N132" i="17"/>
  <c r="M132" i="17"/>
  <c r="K132" i="17"/>
  <c r="J132" i="17"/>
  <c r="I132" i="17"/>
  <c r="H132" i="17"/>
  <c r="G132" i="17"/>
  <c r="AD133" i="17"/>
  <c r="AC133" i="17"/>
  <c r="AA133" i="17"/>
  <c r="Z133" i="17"/>
  <c r="Y133" i="17"/>
  <c r="X133" i="17"/>
  <c r="W133" i="17"/>
  <c r="V133" i="17"/>
  <c r="T133" i="17"/>
  <c r="S133" i="17"/>
  <c r="R133" i="17"/>
  <c r="Q133" i="17"/>
  <c r="P133" i="17"/>
  <c r="O133" i="17"/>
  <c r="N133" i="17"/>
  <c r="M133" i="17"/>
  <c r="L133" i="17"/>
  <c r="K133" i="17"/>
  <c r="J133" i="17"/>
  <c r="I133" i="17"/>
  <c r="H133" i="17"/>
  <c r="G133" i="17"/>
  <c r="AD134" i="17"/>
  <c r="AB134" i="17"/>
  <c r="AA134" i="17"/>
  <c r="Z134" i="17"/>
  <c r="Y134" i="17"/>
  <c r="W134" i="17"/>
  <c r="V134" i="17"/>
  <c r="U134" i="17"/>
  <c r="T134" i="17"/>
  <c r="S134" i="17"/>
  <c r="R134" i="17"/>
  <c r="Q134" i="17"/>
  <c r="P134" i="17"/>
  <c r="O134" i="17"/>
  <c r="N134" i="17"/>
  <c r="M134" i="17"/>
  <c r="L134" i="17"/>
  <c r="K134" i="17"/>
  <c r="J134" i="17"/>
  <c r="I134" i="17"/>
  <c r="H134" i="17"/>
  <c r="G134" i="17"/>
  <c r="AB138" i="17"/>
  <c r="K138" i="17"/>
  <c r="H97" i="26"/>
  <c r="H138" i="17"/>
  <c r="E97" i="26"/>
  <c r="AB139" i="17"/>
  <c r="AA139" i="17"/>
  <c r="Z139" i="17"/>
  <c r="Y139" i="17"/>
  <c r="X139" i="17"/>
  <c r="W139" i="17"/>
  <c r="V139" i="17"/>
  <c r="U139" i="17"/>
  <c r="T139" i="17"/>
  <c r="S139" i="17"/>
  <c r="R139" i="17"/>
  <c r="Q139" i="17"/>
  <c r="P139" i="17"/>
  <c r="O139" i="17"/>
  <c r="N139" i="17"/>
  <c r="M139" i="17"/>
  <c r="K139" i="17"/>
  <c r="J139" i="17"/>
  <c r="I139" i="17"/>
  <c r="H139" i="17"/>
  <c r="G139" i="17"/>
  <c r="AC140" i="17"/>
  <c r="AB140" i="17"/>
  <c r="AA140" i="17"/>
  <c r="Z140" i="17"/>
  <c r="Y140" i="17"/>
  <c r="X140" i="17"/>
  <c r="W140" i="17"/>
  <c r="T140" i="17"/>
  <c r="S140" i="17"/>
  <c r="R140" i="17"/>
  <c r="Q140" i="17"/>
  <c r="P140" i="17"/>
  <c r="O140" i="17"/>
  <c r="N140" i="17"/>
  <c r="M140" i="17"/>
  <c r="L140" i="17"/>
  <c r="K140" i="17"/>
  <c r="J140" i="17"/>
  <c r="I140" i="17"/>
  <c r="H140" i="17"/>
  <c r="G140" i="17"/>
  <c r="AC141" i="17"/>
  <c r="AB141" i="17"/>
  <c r="AA141" i="17"/>
  <c r="Z141" i="17"/>
  <c r="X141" i="17"/>
  <c r="W141" i="17"/>
  <c r="V141" i="17"/>
  <c r="U141" i="17"/>
  <c r="T141" i="17"/>
  <c r="S141" i="17"/>
  <c r="R141" i="17"/>
  <c r="Q141" i="17"/>
  <c r="P141" i="17"/>
  <c r="N141" i="17"/>
  <c r="M141" i="17"/>
  <c r="L141" i="17"/>
  <c r="K141" i="17"/>
  <c r="J141" i="17"/>
  <c r="I141" i="17"/>
  <c r="H141" i="17"/>
  <c r="G141" i="17"/>
  <c r="AB142" i="17"/>
  <c r="AA142" i="17"/>
  <c r="Z142" i="17"/>
  <c r="W98" i="26"/>
  <c r="V142" i="17"/>
  <c r="U142" i="17"/>
  <c r="T142" i="17"/>
  <c r="S142" i="17"/>
  <c r="Q142" i="17"/>
  <c r="O142" i="17"/>
  <c r="L98" i="26"/>
  <c r="M142" i="17"/>
  <c r="L142" i="17"/>
  <c r="I98" i="26"/>
  <c r="J142" i="17"/>
  <c r="I142" i="17"/>
  <c r="AC143" i="17"/>
  <c r="AB143" i="17"/>
  <c r="X143" i="17"/>
  <c r="W143" i="17"/>
  <c r="V143" i="17"/>
  <c r="T143" i="17"/>
  <c r="Q99" i="26"/>
  <c r="P99" i="26"/>
  <c r="O143" i="17"/>
  <c r="N143" i="17"/>
  <c r="M143" i="17"/>
  <c r="L143" i="17"/>
  <c r="J143" i="17"/>
  <c r="H143" i="17"/>
  <c r="G143" i="17"/>
  <c r="AC144" i="17"/>
  <c r="AB144" i="17"/>
  <c r="AA144" i="17"/>
  <c r="X144" i="17"/>
  <c r="W144" i="17"/>
  <c r="V144" i="17"/>
  <c r="U144" i="17"/>
  <c r="T144" i="17"/>
  <c r="S144" i="17"/>
  <c r="R144" i="17"/>
  <c r="Q144" i="17"/>
  <c r="P144" i="17"/>
  <c r="O144" i="17"/>
  <c r="N144" i="17"/>
  <c r="M144" i="17"/>
  <c r="L144" i="17"/>
  <c r="K144" i="17"/>
  <c r="J144" i="17"/>
  <c r="I144" i="17"/>
  <c r="H144" i="17"/>
  <c r="G144" i="17"/>
  <c r="AC145" i="17"/>
  <c r="AB145" i="17"/>
  <c r="AA145" i="17"/>
  <c r="Z145" i="17"/>
  <c r="Y145" i="17"/>
  <c r="X145" i="17"/>
  <c r="W145" i="17"/>
  <c r="V145" i="17"/>
  <c r="U145" i="17"/>
  <c r="T145" i="17"/>
  <c r="Q145" i="17"/>
  <c r="P145" i="17"/>
  <c r="O145" i="17"/>
  <c r="N145" i="17"/>
  <c r="M145" i="17"/>
  <c r="L145" i="17"/>
  <c r="K145" i="17"/>
  <c r="J145" i="17"/>
  <c r="I145" i="17"/>
  <c r="H145" i="17"/>
  <c r="G145" i="17"/>
  <c r="AC146" i="17"/>
  <c r="AB146" i="17"/>
  <c r="Z146" i="17"/>
  <c r="Y146" i="17"/>
  <c r="X146" i="17"/>
  <c r="W146" i="17"/>
  <c r="V146" i="17"/>
  <c r="U146" i="17"/>
  <c r="T146" i="17"/>
  <c r="S146" i="17"/>
  <c r="R146" i="17"/>
  <c r="Q146" i="17"/>
  <c r="P146" i="17"/>
  <c r="O146" i="17"/>
  <c r="N146" i="17"/>
  <c r="M146" i="17"/>
  <c r="K146" i="17"/>
  <c r="J146" i="17"/>
  <c r="I146" i="17"/>
  <c r="H146" i="17"/>
  <c r="G146" i="17"/>
  <c r="AC147" i="17"/>
  <c r="AA147" i="17"/>
  <c r="Z147" i="17"/>
  <c r="Y147" i="17"/>
  <c r="X147" i="17"/>
  <c r="W147" i="17"/>
  <c r="V147" i="17"/>
  <c r="U147" i="17"/>
  <c r="R147" i="17"/>
  <c r="Q147" i="17"/>
  <c r="P147" i="17"/>
  <c r="O147" i="17"/>
  <c r="N147" i="17"/>
  <c r="M147" i="17"/>
  <c r="L147" i="17"/>
  <c r="K147" i="17"/>
  <c r="J147" i="17"/>
  <c r="I147" i="17"/>
  <c r="H147" i="17"/>
  <c r="G147" i="17"/>
  <c r="AB148" i="17"/>
  <c r="AA148" i="17"/>
  <c r="Z148" i="17"/>
  <c r="X148" i="17"/>
  <c r="W148" i="17"/>
  <c r="V148" i="17"/>
  <c r="T148" i="17"/>
  <c r="S148" i="17"/>
  <c r="R148" i="17"/>
  <c r="Q148" i="17"/>
  <c r="P148" i="17"/>
  <c r="N148" i="17"/>
  <c r="M148" i="17"/>
  <c r="J148" i="17"/>
  <c r="I148" i="17"/>
  <c r="H148" i="17"/>
  <c r="G148" i="17"/>
  <c r="AB149" i="17"/>
  <c r="AA149" i="17"/>
  <c r="Z149" i="17"/>
  <c r="W100" i="26"/>
  <c r="U149" i="17"/>
  <c r="T149" i="17"/>
  <c r="S149" i="17"/>
  <c r="P100" i="26"/>
  <c r="O100" i="26"/>
  <c r="N100" i="26"/>
  <c r="O149" i="17"/>
  <c r="L149" i="17"/>
  <c r="K149" i="17"/>
  <c r="J149" i="17"/>
  <c r="I149" i="17"/>
  <c r="AC150" i="17"/>
  <c r="AB150" i="17"/>
  <c r="AA150" i="17"/>
  <c r="Z150" i="17"/>
  <c r="V150" i="17"/>
  <c r="U150" i="17"/>
  <c r="T150" i="17"/>
  <c r="S150" i="17"/>
  <c r="R150" i="17"/>
  <c r="Q150" i="17"/>
  <c r="P150" i="17"/>
  <c r="M150" i="17"/>
  <c r="L150" i="17"/>
  <c r="K150" i="17"/>
  <c r="I150" i="17"/>
  <c r="AC151" i="17"/>
  <c r="AA151" i="17"/>
  <c r="Z151" i="17"/>
  <c r="Y151" i="17"/>
  <c r="X151" i="17"/>
  <c r="U151" i="17"/>
  <c r="T151" i="17"/>
  <c r="S151" i="17"/>
  <c r="R151" i="17"/>
  <c r="N151" i="17"/>
  <c r="M151" i="17"/>
  <c r="J102" i="26"/>
  <c r="K151" i="17"/>
  <c r="J151" i="17"/>
  <c r="G102" i="26"/>
  <c r="H151" i="17"/>
  <c r="AC152" i="17"/>
  <c r="AB152" i="17"/>
  <c r="AA152" i="17"/>
  <c r="W152" i="17"/>
  <c r="V152" i="17"/>
  <c r="U152" i="17"/>
  <c r="T152" i="17"/>
  <c r="S152" i="17"/>
  <c r="R152" i="17"/>
  <c r="Q152" i="17"/>
  <c r="N152" i="17"/>
  <c r="M152" i="17"/>
  <c r="L152" i="17"/>
  <c r="K152" i="17"/>
  <c r="G152" i="17"/>
  <c r="AC153" i="17"/>
  <c r="AB153" i="17"/>
  <c r="AA153" i="17"/>
  <c r="Z153" i="17"/>
  <c r="W153" i="17"/>
  <c r="V153" i="17"/>
  <c r="U153" i="17"/>
  <c r="T153" i="17"/>
  <c r="P153" i="17"/>
  <c r="O153" i="17"/>
  <c r="N153" i="17"/>
  <c r="M153" i="17"/>
  <c r="L153" i="17"/>
  <c r="K153" i="17"/>
  <c r="J153" i="17"/>
  <c r="G153" i="17"/>
  <c r="AC209" i="17"/>
  <c r="AB209" i="17"/>
  <c r="AA209" i="17"/>
  <c r="Z209" i="17"/>
  <c r="Y209" i="17"/>
  <c r="X209" i="17"/>
  <c r="W209" i="17"/>
  <c r="V209" i="17"/>
  <c r="U209" i="17"/>
  <c r="T209" i="17"/>
  <c r="S209" i="17"/>
  <c r="P209" i="17"/>
  <c r="O209" i="17"/>
  <c r="N209" i="17"/>
  <c r="M209" i="17"/>
  <c r="L209" i="17"/>
  <c r="K209" i="17"/>
  <c r="J209" i="17"/>
  <c r="I209" i="17"/>
  <c r="H209" i="17"/>
  <c r="G209" i="17"/>
  <c r="AC154" i="17"/>
  <c r="AB154" i="17"/>
  <c r="Y154" i="17"/>
  <c r="W154" i="17"/>
  <c r="T105" i="26"/>
  <c r="P105" i="26"/>
  <c r="O105" i="26"/>
  <c r="O154" i="17"/>
  <c r="N154" i="17"/>
  <c r="M154" i="17"/>
  <c r="L154" i="17"/>
  <c r="I154" i="17"/>
  <c r="H154" i="17"/>
  <c r="G154" i="17"/>
  <c r="AC155" i="17"/>
  <c r="AB155" i="17"/>
  <c r="Y106" i="26"/>
  <c r="Y155" i="17"/>
  <c r="X155" i="17"/>
  <c r="W155" i="17"/>
  <c r="V155" i="17"/>
  <c r="U155" i="17"/>
  <c r="T155" i="17"/>
  <c r="S155" i="17"/>
  <c r="Q155" i="17"/>
  <c r="P155" i="17"/>
  <c r="O155" i="17"/>
  <c r="N155" i="17"/>
  <c r="M155" i="17"/>
  <c r="I155" i="17"/>
  <c r="H155" i="17"/>
  <c r="G155" i="17"/>
  <c r="AC156" i="17"/>
  <c r="Y156" i="17"/>
  <c r="X156" i="17"/>
  <c r="W156" i="17"/>
  <c r="V156" i="17"/>
  <c r="U156" i="17"/>
  <c r="T156" i="17"/>
  <c r="S156" i="17"/>
  <c r="Q156" i="17"/>
  <c r="P156" i="17"/>
  <c r="M107" i="26"/>
  <c r="N156" i="17"/>
  <c r="M156" i="17"/>
  <c r="I156" i="17"/>
  <c r="F107" i="26"/>
  <c r="E107" i="26"/>
  <c r="AC157" i="17"/>
  <c r="AB157" i="17"/>
  <c r="AA157" i="17"/>
  <c r="Z157" i="17"/>
  <c r="W157" i="17"/>
  <c r="V157" i="17"/>
  <c r="U157" i="17"/>
  <c r="T157" i="17"/>
  <c r="P157" i="17"/>
  <c r="O157" i="17"/>
  <c r="N157" i="17"/>
  <c r="M157" i="17"/>
  <c r="L157" i="17"/>
  <c r="K157" i="17"/>
  <c r="J157" i="17"/>
  <c r="G157" i="17"/>
  <c r="AC158" i="17"/>
  <c r="AB158" i="17"/>
  <c r="X109" i="26"/>
  <c r="Y158" i="17"/>
  <c r="X158" i="17"/>
  <c r="W158" i="17"/>
  <c r="T109" i="26"/>
  <c r="U158" i="17"/>
  <c r="R109" i="26"/>
  <c r="Q109" i="26"/>
  <c r="P158" i="17"/>
  <c r="O158" i="17"/>
  <c r="N158" i="17"/>
  <c r="M158" i="17"/>
  <c r="L158" i="17"/>
  <c r="I158" i="17"/>
  <c r="H158" i="17"/>
  <c r="G158" i="17"/>
  <c r="AC195" i="17"/>
  <c r="AB195" i="17"/>
  <c r="Y195" i="17"/>
  <c r="X195" i="17"/>
  <c r="W195" i="17"/>
  <c r="V195" i="17"/>
  <c r="U195" i="17"/>
  <c r="T195" i="17"/>
  <c r="S195" i="17"/>
  <c r="R195" i="17"/>
  <c r="Q195" i="17"/>
  <c r="P195" i="17"/>
  <c r="O195" i="17"/>
  <c r="N195" i="17"/>
  <c r="M195" i="17"/>
  <c r="L195" i="17"/>
  <c r="K195" i="17"/>
  <c r="J195" i="17"/>
  <c r="I195" i="17"/>
  <c r="H195" i="17"/>
  <c r="G195" i="17"/>
  <c r="AC160" i="17"/>
  <c r="AA160" i="17"/>
  <c r="X111" i="26"/>
  <c r="Y160" i="17"/>
  <c r="V111" i="26"/>
  <c r="W160" i="17"/>
  <c r="R111" i="26"/>
  <c r="S160" i="17"/>
  <c r="R160" i="17"/>
  <c r="Q160" i="17"/>
  <c r="M160" i="17"/>
  <c r="L160" i="17"/>
  <c r="K160" i="17"/>
  <c r="J160" i="17"/>
  <c r="I160" i="17"/>
  <c r="F111" i="26"/>
  <c r="E111" i="26"/>
  <c r="AC161" i="17"/>
  <c r="AB161" i="17"/>
  <c r="Y112" i="26"/>
  <c r="Z161" i="17"/>
  <c r="X161" i="17"/>
  <c r="V161" i="17"/>
  <c r="U161" i="17"/>
  <c r="R112" i="26"/>
  <c r="S161" i="17"/>
  <c r="R161" i="17"/>
  <c r="Q161" i="17"/>
  <c r="N112" i="26"/>
  <c r="L112" i="26"/>
  <c r="K112" i="26"/>
  <c r="J112" i="26"/>
  <c r="K161" i="17"/>
  <c r="J161" i="17"/>
  <c r="AC162" i="17"/>
  <c r="AB162" i="17"/>
  <c r="AA162" i="17"/>
  <c r="Z162" i="17"/>
  <c r="Y162" i="17"/>
  <c r="W162" i="17"/>
  <c r="T113" i="26"/>
  <c r="U162" i="17"/>
  <c r="R113" i="26"/>
  <c r="S162" i="17"/>
  <c r="O162" i="17"/>
  <c r="N162" i="17"/>
  <c r="M162" i="17"/>
  <c r="L162" i="17"/>
  <c r="K162" i="17"/>
  <c r="J162" i="17"/>
  <c r="I162" i="17"/>
  <c r="H162" i="17"/>
  <c r="AC163" i="17"/>
  <c r="AB163" i="17"/>
  <c r="X163" i="17"/>
  <c r="W163" i="17"/>
  <c r="V163" i="17"/>
  <c r="U163" i="17"/>
  <c r="T163" i="17"/>
  <c r="S163" i="17"/>
  <c r="P114" i="26"/>
  <c r="O163" i="17"/>
  <c r="M163" i="17"/>
  <c r="L163" i="17"/>
  <c r="H163" i="17"/>
  <c r="E114" i="26"/>
  <c r="AC164" i="17"/>
  <c r="AB164" i="17"/>
  <c r="Y115" i="26"/>
  <c r="X164" i="17"/>
  <c r="U115" i="26"/>
  <c r="V164" i="17"/>
  <c r="U164" i="17"/>
  <c r="Q164" i="17"/>
  <c r="P164" i="17"/>
  <c r="O164" i="17"/>
  <c r="N164" i="17"/>
  <c r="M164" i="17"/>
  <c r="L164" i="17"/>
  <c r="K164" i="17"/>
  <c r="H164" i="17"/>
  <c r="G164" i="17"/>
  <c r="AC208" i="17"/>
  <c r="AB208" i="17"/>
  <c r="AA208" i="17"/>
  <c r="Z208" i="17"/>
  <c r="Y208" i="17"/>
  <c r="X208" i="17"/>
  <c r="W208" i="17"/>
  <c r="V208" i="17"/>
  <c r="U208" i="17"/>
  <c r="T208" i="17"/>
  <c r="R208" i="17"/>
  <c r="Q208" i="17"/>
  <c r="P208" i="17"/>
  <c r="O208" i="17"/>
  <c r="N208" i="17"/>
  <c r="M208" i="17"/>
  <c r="L208" i="17"/>
  <c r="K208" i="17"/>
  <c r="J208" i="17"/>
  <c r="I208" i="17"/>
  <c r="H208" i="17"/>
  <c r="G208" i="17"/>
  <c r="AC210" i="17"/>
  <c r="AB210" i="17"/>
  <c r="AA210" i="17"/>
  <c r="Z210" i="17"/>
  <c r="Y210" i="17"/>
  <c r="X210" i="17"/>
  <c r="W210" i="17"/>
  <c r="V210" i="17"/>
  <c r="T210" i="17"/>
  <c r="S210" i="17"/>
  <c r="R210" i="17"/>
  <c r="Q210" i="17"/>
  <c r="P210" i="17"/>
  <c r="O210" i="17"/>
  <c r="N210" i="17"/>
  <c r="M210" i="17"/>
  <c r="K210" i="17"/>
  <c r="J210" i="17"/>
  <c r="I210" i="17"/>
  <c r="H210" i="17"/>
  <c r="G210" i="17"/>
  <c r="AC166" i="17"/>
  <c r="AB166" i="17"/>
  <c r="X117" i="26"/>
  <c r="V117" i="26"/>
  <c r="V166" i="17"/>
  <c r="S166" i="17"/>
  <c r="R166" i="17"/>
  <c r="Q166" i="17"/>
  <c r="P166" i="17"/>
  <c r="N166" i="17"/>
  <c r="L166" i="17"/>
  <c r="I117" i="26"/>
  <c r="J166" i="17"/>
  <c r="I166" i="17"/>
  <c r="F117" i="26"/>
  <c r="E117" i="26"/>
  <c r="AA167" i="17"/>
  <c r="Z167" i="17"/>
  <c r="Y167" i="17"/>
  <c r="V118" i="26"/>
  <c r="T167" i="17"/>
  <c r="S167" i="17"/>
  <c r="R167" i="17"/>
  <c r="O118" i="26"/>
  <c r="N118" i="26"/>
  <c r="O167" i="17"/>
  <c r="L118" i="26"/>
  <c r="K118" i="26"/>
  <c r="I118" i="26"/>
  <c r="J167" i="17"/>
  <c r="I167" i="17"/>
  <c r="H167" i="17"/>
  <c r="AC168" i="17"/>
  <c r="AA168" i="17"/>
  <c r="X119" i="26"/>
  <c r="Y168" i="17"/>
  <c r="X168" i="17"/>
  <c r="W168" i="17"/>
  <c r="V168" i="17"/>
  <c r="S119" i="26"/>
  <c r="S168" i="17"/>
  <c r="R168" i="17"/>
  <c r="Q168" i="17"/>
  <c r="P168" i="17"/>
  <c r="L168" i="17"/>
  <c r="K168" i="17"/>
  <c r="J168" i="17"/>
  <c r="I168" i="17"/>
  <c r="H168" i="17"/>
  <c r="G168" i="17"/>
  <c r="AC169" i="17"/>
  <c r="AB169" i="17"/>
  <c r="Z169" i="17"/>
  <c r="Y169" i="17"/>
  <c r="X169" i="17"/>
  <c r="S169" i="17"/>
  <c r="R169" i="17"/>
  <c r="Q169" i="17"/>
  <c r="P169" i="17"/>
  <c r="O169" i="17"/>
  <c r="N169" i="17"/>
  <c r="M169" i="17"/>
  <c r="J120" i="26"/>
  <c r="J169" i="17"/>
  <c r="I169" i="17"/>
  <c r="F120" i="26"/>
  <c r="G169" i="17"/>
  <c r="AC170" i="17"/>
  <c r="AA170" i="17"/>
  <c r="Z170" i="17"/>
  <c r="Y170" i="17"/>
  <c r="X170" i="17"/>
  <c r="W170" i="17"/>
  <c r="V170" i="17"/>
  <c r="U170" i="17"/>
  <c r="R170" i="17"/>
  <c r="Q170" i="17"/>
  <c r="P170" i="17"/>
  <c r="O170" i="17"/>
  <c r="K170" i="17"/>
  <c r="J170" i="17"/>
  <c r="G121" i="26"/>
  <c r="H170" i="17"/>
  <c r="E121" i="26"/>
  <c r="AB171" i="17"/>
  <c r="AA171" i="17"/>
  <c r="Z171" i="17"/>
  <c r="Y171" i="17"/>
  <c r="V122" i="26"/>
  <c r="U122" i="26"/>
  <c r="S122" i="26"/>
  <c r="T171" i="17"/>
  <c r="S171" i="17"/>
  <c r="P122" i="26"/>
  <c r="Q171" i="17"/>
  <c r="P171" i="17"/>
  <c r="M122" i="26"/>
  <c r="N171" i="17"/>
  <c r="K171" i="17"/>
  <c r="J171" i="17"/>
  <c r="I171" i="17"/>
  <c r="H171" i="17"/>
  <c r="AC172" i="17"/>
  <c r="Z123" i="26"/>
  <c r="AA172" i="17"/>
  <c r="X123" i="26"/>
  <c r="Y172" i="17"/>
  <c r="X172" i="17"/>
  <c r="W172" i="17"/>
  <c r="T172" i="17"/>
  <c r="S172" i="17"/>
  <c r="R172" i="17"/>
  <c r="Q172" i="17"/>
  <c r="N172" i="17"/>
  <c r="M172" i="17"/>
  <c r="L172" i="17"/>
  <c r="J172" i="17"/>
  <c r="I172" i="17"/>
  <c r="H172" i="17"/>
  <c r="G172" i="17"/>
  <c r="AC173" i="17"/>
  <c r="Y124" i="26"/>
  <c r="Z173" i="17"/>
  <c r="Y173" i="17"/>
  <c r="X173" i="17"/>
  <c r="U173" i="17"/>
  <c r="T173" i="17"/>
  <c r="S173" i="17"/>
  <c r="P124" i="26"/>
  <c r="Q173" i="17"/>
  <c r="P173" i="17"/>
  <c r="O173" i="17"/>
  <c r="L173" i="17"/>
  <c r="K173" i="17"/>
  <c r="H124" i="26"/>
  <c r="I173" i="17"/>
  <c r="AC174" i="17"/>
  <c r="AB174" i="17"/>
  <c r="Y174" i="17"/>
  <c r="X174" i="17"/>
  <c r="W174" i="17"/>
  <c r="V174" i="17"/>
  <c r="R174" i="17"/>
  <c r="O125" i="26"/>
  <c r="P174" i="17"/>
  <c r="O174" i="17"/>
  <c r="N174" i="17"/>
  <c r="M174" i="17"/>
  <c r="L174" i="17"/>
  <c r="I174" i="17"/>
  <c r="H174" i="17"/>
  <c r="G174" i="17"/>
  <c r="AC176" i="17"/>
  <c r="AB176" i="17"/>
  <c r="AA176" i="17"/>
  <c r="Z176" i="17"/>
  <c r="Y176" i="17"/>
  <c r="X176" i="17"/>
  <c r="U176" i="17"/>
  <c r="T176" i="17"/>
  <c r="Q127" i="26"/>
  <c r="R176" i="17"/>
  <c r="N127" i="26"/>
  <c r="N176" i="17"/>
  <c r="M176" i="17"/>
  <c r="L176" i="17"/>
  <c r="K176" i="17"/>
  <c r="J176" i="17"/>
  <c r="I176" i="17"/>
  <c r="H176" i="17"/>
  <c r="AB178" i="17"/>
  <c r="X129" i="26"/>
  <c r="Y178" i="17"/>
  <c r="X178" i="17"/>
  <c r="W178" i="17"/>
  <c r="V178" i="17"/>
  <c r="U178" i="17"/>
  <c r="T178" i="17"/>
  <c r="Q178" i="17"/>
  <c r="P178" i="17"/>
  <c r="O178" i="17"/>
  <c r="N178" i="17"/>
  <c r="J178" i="17"/>
  <c r="I178" i="17"/>
  <c r="H178" i="17"/>
  <c r="E129" i="26"/>
  <c r="AC180" i="17"/>
  <c r="AB180" i="17"/>
  <c r="Z180" i="17"/>
  <c r="X180" i="17"/>
  <c r="W180" i="17"/>
  <c r="R180" i="17"/>
  <c r="N131" i="26"/>
  <c r="O180" i="17"/>
  <c r="N180" i="17"/>
  <c r="M180" i="17"/>
  <c r="J180" i="17"/>
  <c r="I180" i="17"/>
  <c r="F131" i="26"/>
  <c r="E131" i="26"/>
  <c r="AC181" i="17"/>
  <c r="Z132" i="26"/>
  <c r="AA181" i="17"/>
  <c r="Z181" i="17"/>
  <c r="Y181" i="17"/>
  <c r="X181" i="17"/>
  <c r="W181" i="17"/>
  <c r="V181" i="17"/>
  <c r="U181" i="17"/>
  <c r="R181" i="17"/>
  <c r="Q181" i="17"/>
  <c r="P181" i="17"/>
  <c r="O181" i="17"/>
  <c r="J132" i="26"/>
  <c r="K181" i="17"/>
  <c r="J181" i="17"/>
  <c r="I181" i="17"/>
  <c r="H181" i="17"/>
  <c r="E132" i="26"/>
  <c r="AB182" i="17"/>
  <c r="AA182" i="17"/>
  <c r="X133" i="26"/>
  <c r="Y182" i="17"/>
  <c r="X182" i="17"/>
  <c r="T182" i="17"/>
  <c r="S182" i="17"/>
  <c r="P133" i="26"/>
  <c r="Q182" i="17"/>
  <c r="P182" i="17"/>
  <c r="O182" i="17"/>
  <c r="N182" i="17"/>
  <c r="I133" i="26"/>
  <c r="J182" i="17"/>
  <c r="I182" i="17"/>
  <c r="F133" i="26"/>
  <c r="AC183" i="17"/>
  <c r="AB183" i="17"/>
  <c r="AA183" i="17"/>
  <c r="X134" i="26"/>
  <c r="Y183" i="17"/>
  <c r="X183" i="17"/>
  <c r="W183" i="17"/>
  <c r="T183" i="17"/>
  <c r="S183" i="17"/>
  <c r="R183" i="17"/>
  <c r="Q183" i="17"/>
  <c r="M183" i="17"/>
  <c r="L183" i="17"/>
  <c r="K183" i="17"/>
  <c r="J183" i="17"/>
  <c r="I183" i="17"/>
  <c r="F134" i="26"/>
  <c r="G183" i="17"/>
  <c r="AC184" i="17"/>
  <c r="Y135" i="26"/>
  <c r="Z184" i="17"/>
  <c r="Y184" i="17"/>
  <c r="V135" i="26"/>
  <c r="U135" i="26"/>
  <c r="V184" i="17"/>
  <c r="U184" i="17"/>
  <c r="T184" i="17"/>
  <c r="S184" i="17"/>
  <c r="R184" i="17"/>
  <c r="O135" i="26"/>
  <c r="P184" i="17"/>
  <c r="O184" i="17"/>
  <c r="J135" i="26"/>
  <c r="K184" i="17"/>
  <c r="J184" i="17"/>
  <c r="I184" i="17"/>
  <c r="AC185" i="17"/>
  <c r="AB185" i="17"/>
  <c r="AA185" i="17"/>
  <c r="Z185" i="17"/>
  <c r="Y185" i="17"/>
  <c r="X185" i="17"/>
  <c r="U185" i="17"/>
  <c r="T185" i="17"/>
  <c r="S185" i="17"/>
  <c r="R185" i="17"/>
  <c r="N136" i="26"/>
  <c r="N185" i="17"/>
  <c r="M185" i="17"/>
  <c r="L185" i="17"/>
  <c r="K185" i="17"/>
  <c r="H136" i="26"/>
  <c r="I185" i="17"/>
  <c r="H185" i="17"/>
  <c r="AC186" i="17"/>
  <c r="AB186" i="17"/>
  <c r="AA186" i="17"/>
  <c r="X186" i="17"/>
  <c r="W186" i="17"/>
  <c r="V186" i="17"/>
  <c r="U186" i="17"/>
  <c r="T186" i="17"/>
  <c r="S186" i="17"/>
  <c r="R186" i="17"/>
  <c r="N186" i="17"/>
  <c r="M186" i="17"/>
  <c r="L186" i="17"/>
  <c r="K186" i="17"/>
  <c r="G186" i="17"/>
  <c r="AC187" i="17"/>
  <c r="AB187" i="17"/>
  <c r="Y138" i="26"/>
  <c r="X138" i="26"/>
  <c r="U138" i="26"/>
  <c r="V187" i="17"/>
  <c r="U187" i="17"/>
  <c r="T187" i="17"/>
  <c r="P187" i="17"/>
  <c r="O187" i="17"/>
  <c r="N187" i="17"/>
  <c r="M187" i="17"/>
  <c r="J138" i="26"/>
  <c r="I138" i="26"/>
  <c r="J187" i="17"/>
  <c r="G187" i="17"/>
  <c r="AC188" i="17"/>
  <c r="X188" i="17"/>
  <c r="W188" i="17"/>
  <c r="V188" i="17"/>
  <c r="U188" i="17"/>
  <c r="T188" i="17"/>
  <c r="S188" i="17"/>
  <c r="R188" i="17"/>
  <c r="M139" i="26"/>
  <c r="N188" i="17"/>
  <c r="M188" i="17"/>
  <c r="L188" i="17"/>
  <c r="H188" i="17"/>
  <c r="G188" i="17"/>
  <c r="AC189" i="17"/>
  <c r="AB189" i="17"/>
  <c r="AA189" i="17"/>
  <c r="X189" i="17"/>
  <c r="W189" i="17"/>
  <c r="V189" i="17"/>
  <c r="U189" i="17"/>
  <c r="T189" i="17"/>
  <c r="S189" i="17"/>
  <c r="R189" i="17"/>
  <c r="Q189" i="17"/>
  <c r="P189" i="17"/>
  <c r="O189" i="17"/>
  <c r="N189" i="17"/>
  <c r="M189" i="17"/>
  <c r="L189" i="17"/>
  <c r="K189" i="17"/>
  <c r="J189" i="17"/>
  <c r="I189" i="17"/>
  <c r="H189" i="17"/>
  <c r="G189" i="17"/>
  <c r="AC190" i="17"/>
  <c r="AB190" i="17"/>
  <c r="AA190" i="17"/>
  <c r="Z190" i="17"/>
  <c r="Y190" i="17"/>
  <c r="X190" i="17"/>
  <c r="W190" i="17"/>
  <c r="V190" i="17"/>
  <c r="U190" i="17"/>
  <c r="T190" i="17"/>
  <c r="Q190" i="17"/>
  <c r="P190" i="17"/>
  <c r="O190" i="17"/>
  <c r="N190" i="17"/>
  <c r="M190" i="17"/>
  <c r="L190" i="17"/>
  <c r="K190" i="17"/>
  <c r="J190" i="17"/>
  <c r="I190" i="17"/>
  <c r="H190" i="17"/>
  <c r="G190" i="17"/>
  <c r="AC191" i="17"/>
  <c r="AB191" i="17"/>
  <c r="W140" i="26"/>
  <c r="X191" i="17"/>
  <c r="W191" i="17"/>
  <c r="S191" i="17"/>
  <c r="R191" i="17"/>
  <c r="Q191" i="17"/>
  <c r="O191" i="17"/>
  <c r="N191" i="17"/>
  <c r="L191" i="17"/>
  <c r="J191" i="17"/>
  <c r="G140" i="26"/>
  <c r="H191" i="17"/>
  <c r="G191" i="17"/>
  <c r="AC192" i="17"/>
  <c r="AB192" i="17"/>
  <c r="AA192" i="17"/>
  <c r="Z192" i="17"/>
  <c r="X192" i="17"/>
  <c r="W192" i="17"/>
  <c r="U192" i="17"/>
  <c r="T192" i="17"/>
  <c r="S192" i="17"/>
  <c r="R192" i="17"/>
  <c r="Q192" i="17"/>
  <c r="P192" i="17"/>
  <c r="O192" i="17"/>
  <c r="N192" i="17"/>
  <c r="M192" i="17"/>
  <c r="L192" i="17"/>
  <c r="K192" i="17"/>
  <c r="J192" i="17"/>
  <c r="H192" i="17"/>
  <c r="G192" i="17"/>
  <c r="AC193" i="17"/>
  <c r="AB193" i="17"/>
  <c r="AA193" i="17"/>
  <c r="Z193" i="17"/>
  <c r="Y193" i="17"/>
  <c r="X193" i="17"/>
  <c r="W193" i="17"/>
  <c r="V193" i="17"/>
  <c r="U193" i="17"/>
  <c r="T193" i="17"/>
  <c r="S193" i="17"/>
  <c r="R193" i="17"/>
  <c r="O193" i="17"/>
  <c r="N193" i="17"/>
  <c r="M193" i="17"/>
  <c r="L193" i="17"/>
  <c r="K193" i="17"/>
  <c r="J193" i="17"/>
  <c r="I193" i="17"/>
  <c r="H193" i="17"/>
  <c r="G193" i="17"/>
  <c r="AC194" i="17"/>
  <c r="AB194" i="17"/>
  <c r="AA194" i="17"/>
  <c r="Z194" i="17"/>
  <c r="X194" i="17"/>
  <c r="V194" i="17"/>
  <c r="U194" i="17"/>
  <c r="T194" i="17"/>
  <c r="S194" i="17"/>
  <c r="R194" i="17"/>
  <c r="Q194" i="17"/>
  <c r="P194" i="17"/>
  <c r="O194" i="17"/>
  <c r="N194" i="17"/>
  <c r="M194" i="17"/>
  <c r="L194" i="17"/>
  <c r="K194" i="17"/>
  <c r="J194" i="17"/>
  <c r="I194" i="17"/>
  <c r="H194" i="17"/>
  <c r="G194" i="17"/>
  <c r="AC196" i="17"/>
  <c r="AB196" i="17"/>
  <c r="AA196" i="17"/>
  <c r="Y196" i="17"/>
  <c r="X196" i="17"/>
  <c r="W196" i="17"/>
  <c r="V196" i="17"/>
  <c r="U196" i="17"/>
  <c r="T196" i="17"/>
  <c r="R196" i="17"/>
  <c r="Q196" i="17"/>
  <c r="P196" i="17"/>
  <c r="O196" i="17"/>
  <c r="N196" i="17"/>
  <c r="M196" i="17"/>
  <c r="L196" i="17"/>
  <c r="K196" i="17"/>
  <c r="J196" i="17"/>
  <c r="I196" i="17"/>
  <c r="H196" i="17"/>
  <c r="G196" i="17"/>
  <c r="AC197" i="17"/>
  <c r="AB197" i="17"/>
  <c r="AA197" i="17"/>
  <c r="Z197" i="17"/>
  <c r="Y197" i="17"/>
  <c r="X197" i="17"/>
  <c r="W197" i="17"/>
  <c r="V197" i="17"/>
  <c r="U197" i="17"/>
  <c r="T197" i="17"/>
  <c r="S197" i="17"/>
  <c r="R197" i="17"/>
  <c r="Q197" i="17"/>
  <c r="P197" i="17"/>
  <c r="O197" i="17"/>
  <c r="M197" i="17"/>
  <c r="L197" i="17"/>
  <c r="K197" i="17"/>
  <c r="J197" i="17"/>
  <c r="I197" i="17"/>
  <c r="H197" i="17"/>
  <c r="G197" i="17"/>
  <c r="AC198" i="17"/>
  <c r="AB198" i="17"/>
  <c r="AA198" i="17"/>
  <c r="Z198" i="17"/>
  <c r="Y198" i="17"/>
  <c r="X198" i="17"/>
  <c r="W198" i="17"/>
  <c r="V198" i="17"/>
  <c r="U198" i="17"/>
  <c r="T198" i="17"/>
  <c r="S198" i="17"/>
  <c r="R198" i="17"/>
  <c r="Q198" i="17"/>
  <c r="N198" i="17"/>
  <c r="M198" i="17"/>
  <c r="L198" i="17"/>
  <c r="K198" i="17"/>
  <c r="J198" i="17"/>
  <c r="I198" i="17"/>
  <c r="H198" i="17"/>
  <c r="G198" i="17"/>
  <c r="AC199" i="17"/>
  <c r="AB199" i="17"/>
  <c r="AA199" i="17"/>
  <c r="Y199" i="17"/>
  <c r="X199" i="17"/>
  <c r="W199" i="17"/>
  <c r="V199" i="17"/>
  <c r="U199" i="17"/>
  <c r="T199" i="17"/>
  <c r="S199" i="17"/>
  <c r="R199" i="17"/>
  <c r="P199" i="17"/>
  <c r="O199" i="17"/>
  <c r="N199" i="17"/>
  <c r="M199" i="17"/>
  <c r="L199" i="17"/>
  <c r="K199" i="17"/>
  <c r="J199" i="17"/>
  <c r="I199" i="17"/>
  <c r="H199" i="17"/>
  <c r="G199" i="17"/>
  <c r="AD200" i="17"/>
  <c r="AC200" i="17"/>
  <c r="AB200" i="17"/>
  <c r="AA200" i="17"/>
  <c r="Z200" i="17"/>
  <c r="Y200" i="17"/>
  <c r="X200" i="17"/>
  <c r="W200" i="17"/>
  <c r="V200" i="17"/>
  <c r="U200" i="17"/>
  <c r="S200" i="17"/>
  <c r="R200" i="17"/>
  <c r="P200" i="17"/>
  <c r="O200" i="17"/>
  <c r="N200" i="17"/>
  <c r="M200" i="17"/>
  <c r="L200" i="17"/>
  <c r="K200" i="17"/>
  <c r="J200" i="17"/>
  <c r="I200" i="17"/>
  <c r="H200" i="17"/>
  <c r="G200" i="17"/>
  <c r="AC201" i="17"/>
  <c r="AB201" i="17"/>
  <c r="AA201" i="17"/>
  <c r="Z201" i="17"/>
  <c r="X201" i="17"/>
  <c r="W201" i="17"/>
  <c r="V201" i="17"/>
  <c r="U201" i="17"/>
  <c r="T201" i="17"/>
  <c r="S201" i="17"/>
  <c r="R201" i="17"/>
  <c r="Q201" i="17"/>
  <c r="P201" i="17"/>
  <c r="O201" i="17"/>
  <c r="N201" i="17"/>
  <c r="M201" i="17"/>
  <c r="K201" i="17"/>
  <c r="J201" i="17"/>
  <c r="I201" i="17"/>
  <c r="H201" i="17"/>
  <c r="G201" i="17"/>
  <c r="AC202" i="17"/>
  <c r="AB202" i="17"/>
  <c r="AA202" i="17"/>
  <c r="Z202" i="17"/>
  <c r="Y202" i="17"/>
  <c r="X202" i="17"/>
  <c r="W202" i="17"/>
  <c r="V202" i="17"/>
  <c r="T202" i="17"/>
  <c r="S202" i="17"/>
  <c r="Q202" i="17"/>
  <c r="P202" i="17"/>
  <c r="O202" i="17"/>
  <c r="N202" i="17"/>
  <c r="M202" i="17"/>
  <c r="L202" i="17"/>
  <c r="K202" i="17"/>
  <c r="J202" i="17"/>
  <c r="I202" i="17"/>
  <c r="H202" i="17"/>
  <c r="G202" i="17"/>
  <c r="AC203" i="17"/>
  <c r="AB203" i="17"/>
  <c r="AA203" i="17"/>
  <c r="Z203" i="17"/>
  <c r="Y203" i="17"/>
  <c r="X203" i="17"/>
  <c r="W203" i="17"/>
  <c r="U203" i="17"/>
  <c r="T203" i="17"/>
  <c r="R203" i="17"/>
  <c r="Q203" i="17"/>
  <c r="P203" i="17"/>
  <c r="O203" i="17"/>
  <c r="N203" i="17"/>
  <c r="M203" i="17"/>
  <c r="L203" i="17"/>
  <c r="K203" i="17"/>
  <c r="J203" i="17"/>
  <c r="I203" i="17"/>
  <c r="H203" i="17"/>
  <c r="G203" i="17"/>
  <c r="AB204" i="17"/>
  <c r="AA204" i="17"/>
  <c r="Z204" i="17"/>
  <c r="Y204" i="17"/>
  <c r="X204" i="17"/>
  <c r="V204" i="17"/>
  <c r="U204" i="17"/>
  <c r="S204" i="17"/>
  <c r="R204" i="17"/>
  <c r="Q204" i="17"/>
  <c r="P204" i="17"/>
  <c r="O204" i="17"/>
  <c r="N204" i="17"/>
  <c r="M204" i="17"/>
  <c r="L204" i="17"/>
  <c r="K204" i="17"/>
  <c r="J204" i="17"/>
  <c r="I204" i="17"/>
  <c r="H204" i="17"/>
  <c r="G204" i="17"/>
  <c r="AC205" i="17"/>
  <c r="AB205" i="17"/>
  <c r="AA205" i="17"/>
  <c r="Z205" i="17"/>
  <c r="Y205" i="17"/>
  <c r="X205" i="17"/>
  <c r="W205" i="17"/>
  <c r="V205" i="17"/>
  <c r="T205" i="17"/>
  <c r="S205" i="17"/>
  <c r="R205" i="17"/>
  <c r="Q205" i="17"/>
  <c r="P205" i="17"/>
  <c r="O205" i="17"/>
  <c r="N205" i="17"/>
  <c r="M205" i="17"/>
  <c r="K205" i="17"/>
  <c r="J205" i="17"/>
  <c r="I205" i="17"/>
  <c r="H205" i="17"/>
  <c r="G205" i="17"/>
  <c r="AC206" i="17"/>
  <c r="AB206" i="17"/>
  <c r="AA206" i="17"/>
  <c r="Z206" i="17"/>
  <c r="Y206" i="17"/>
  <c r="W206" i="17"/>
  <c r="V206" i="17"/>
  <c r="T206" i="17"/>
  <c r="S206" i="17"/>
  <c r="R206" i="17"/>
  <c r="Q206" i="17"/>
  <c r="P206" i="17"/>
  <c r="O206" i="17"/>
  <c r="N206" i="17"/>
  <c r="M206" i="17"/>
  <c r="L206" i="17"/>
  <c r="K206" i="17"/>
  <c r="J206" i="17"/>
  <c r="I206" i="17"/>
  <c r="H206" i="17"/>
  <c r="G206" i="17"/>
  <c r="AC207" i="17"/>
  <c r="AB207" i="17"/>
  <c r="AA207" i="17"/>
  <c r="Z207" i="17"/>
  <c r="Y207" i="17"/>
  <c r="X207" i="17"/>
  <c r="W207" i="17"/>
  <c r="V207" i="17"/>
  <c r="U207" i="17"/>
  <c r="T207" i="17"/>
  <c r="S207" i="17"/>
  <c r="R207" i="17"/>
  <c r="P207" i="17"/>
  <c r="O207" i="17"/>
  <c r="N207" i="17"/>
  <c r="M207" i="17"/>
  <c r="L207" i="17"/>
  <c r="K207" i="17"/>
  <c r="I207" i="17"/>
  <c r="H207" i="17"/>
  <c r="G207" i="17"/>
  <c r="AC211" i="17"/>
  <c r="AB211" i="17"/>
  <c r="AA211" i="17"/>
  <c r="Y211" i="17"/>
  <c r="X211" i="17"/>
  <c r="W211" i="17"/>
  <c r="V211" i="17"/>
  <c r="U211" i="17"/>
  <c r="T211" i="17"/>
  <c r="S211" i="17"/>
  <c r="R211" i="17"/>
  <c r="P211" i="17"/>
  <c r="O211" i="17"/>
  <c r="N211" i="17"/>
  <c r="M211" i="17"/>
  <c r="L211" i="17"/>
  <c r="K211" i="17"/>
  <c r="J211" i="17"/>
  <c r="I211" i="17"/>
  <c r="H211" i="17"/>
  <c r="G211" i="17"/>
  <c r="AB214" i="17"/>
  <c r="K214" i="17"/>
  <c r="J214" i="17"/>
  <c r="H214" i="17"/>
  <c r="G214" i="17"/>
  <c r="AB215" i="17"/>
  <c r="V144" i="26"/>
  <c r="W215" i="17"/>
  <c r="V215" i="17"/>
  <c r="R144" i="26"/>
  <c r="S215" i="17"/>
  <c r="Q215" i="17"/>
  <c r="P215" i="17"/>
  <c r="O215" i="17"/>
  <c r="N215" i="17"/>
  <c r="L215" i="17"/>
  <c r="I215" i="17"/>
  <c r="H215" i="17"/>
  <c r="G215" i="17"/>
  <c r="AA216" i="17"/>
  <c r="Y216" i="17"/>
  <c r="X216" i="17"/>
  <c r="U145" i="26"/>
  <c r="V216" i="17"/>
  <c r="T216" i="17"/>
  <c r="P216" i="17"/>
  <c r="M145" i="26"/>
  <c r="N216" i="17"/>
  <c r="L216" i="17"/>
  <c r="K216" i="17"/>
  <c r="I216" i="17"/>
  <c r="H216" i="17"/>
  <c r="G216" i="17"/>
  <c r="AC218" i="17"/>
  <c r="Z147" i="26"/>
  <c r="AA218" i="17"/>
  <c r="Z218" i="17"/>
  <c r="X218" i="17"/>
  <c r="W218" i="17"/>
  <c r="U218" i="17"/>
  <c r="T218" i="17"/>
  <c r="S218" i="17"/>
  <c r="R218" i="17"/>
  <c r="Q218" i="17"/>
  <c r="P218" i="17"/>
  <c r="L218" i="17"/>
  <c r="K218" i="17"/>
  <c r="J218" i="17"/>
  <c r="H218" i="17"/>
  <c r="G218" i="17"/>
  <c r="AC224" i="17"/>
  <c r="AB224" i="17"/>
  <c r="V224" i="17"/>
  <c r="U224" i="17"/>
  <c r="Q224" i="17"/>
  <c r="P224" i="17"/>
  <c r="H224" i="17"/>
  <c r="G224" i="17"/>
  <c r="AD225" i="17"/>
  <c r="AC225" i="17"/>
  <c r="AB225" i="17"/>
  <c r="AA225" i="17"/>
  <c r="Z225" i="17"/>
  <c r="Y225" i="17"/>
  <c r="W225" i="17"/>
  <c r="V225" i="17"/>
  <c r="T225" i="17"/>
  <c r="S225" i="17"/>
  <c r="R225" i="17"/>
  <c r="Q225" i="17"/>
  <c r="O225" i="17"/>
  <c r="N225" i="17"/>
  <c r="M225" i="17"/>
  <c r="L225" i="17"/>
  <c r="K225" i="17"/>
  <c r="J225" i="17"/>
  <c r="I225" i="17"/>
  <c r="H225" i="17"/>
  <c r="G225" i="17"/>
  <c r="AB226" i="17"/>
  <c r="AA226" i="17"/>
  <c r="X226" i="17"/>
  <c r="W226" i="17"/>
  <c r="V226" i="17"/>
  <c r="T226" i="17"/>
  <c r="S226" i="17"/>
  <c r="R226" i="17"/>
  <c r="N154" i="26"/>
  <c r="O226" i="17"/>
  <c r="N226" i="17"/>
  <c r="L226" i="17"/>
  <c r="I154" i="26"/>
  <c r="H226" i="17"/>
  <c r="G226" i="17"/>
  <c r="AC227" i="17"/>
  <c r="Z227" i="17"/>
  <c r="Y227" i="17"/>
  <c r="X227" i="17"/>
  <c r="W227" i="17"/>
  <c r="V227" i="17"/>
  <c r="U227" i="17"/>
  <c r="T227" i="17"/>
  <c r="R227" i="17"/>
  <c r="P227" i="17"/>
  <c r="M227" i="17"/>
  <c r="L227" i="17"/>
  <c r="K227" i="17"/>
  <c r="H155" i="26"/>
  <c r="I227" i="17"/>
  <c r="H227" i="17"/>
  <c r="G227" i="17"/>
  <c r="AC228" i="17"/>
  <c r="AB228" i="17"/>
  <c r="AA228" i="17"/>
  <c r="Y228" i="17"/>
  <c r="W228" i="17"/>
  <c r="V228" i="17"/>
  <c r="S156" i="26"/>
  <c r="S228" i="17"/>
  <c r="R228" i="17"/>
  <c r="Q228" i="17"/>
  <c r="P228" i="17"/>
  <c r="N228" i="17"/>
  <c r="M228" i="17"/>
  <c r="K228" i="17"/>
  <c r="I228" i="17"/>
  <c r="E156" i="26"/>
  <c r="AC231" i="17"/>
  <c r="V231" i="17"/>
  <c r="T231" i="17"/>
  <c r="R231" i="17"/>
  <c r="Q231" i="17"/>
  <c r="P231" i="17"/>
  <c r="N231" i="17"/>
  <c r="M231" i="17"/>
  <c r="L231" i="17"/>
  <c r="I231" i="17"/>
  <c r="AC232" i="17"/>
  <c r="Z160" i="26"/>
  <c r="AA232" i="17"/>
  <c r="X160" i="26"/>
  <c r="Y232" i="17"/>
  <c r="W232" i="17"/>
  <c r="U232" i="17"/>
  <c r="T232" i="17"/>
  <c r="R232" i="17"/>
  <c r="Q232" i="17"/>
  <c r="L160" i="26"/>
  <c r="M232" i="17"/>
  <c r="K232" i="17"/>
  <c r="J232" i="17"/>
  <c r="I232" i="17"/>
  <c r="G232" i="17"/>
  <c r="AA233" i="17"/>
  <c r="Z233" i="17"/>
  <c r="Y233" i="17"/>
  <c r="W233" i="17"/>
  <c r="V233" i="17"/>
  <c r="U233" i="17"/>
  <c r="T233" i="17"/>
  <c r="S233" i="17"/>
  <c r="R233" i="17"/>
  <c r="Q233" i="17"/>
  <c r="P233" i="17"/>
  <c r="O233" i="17"/>
  <c r="N233" i="17"/>
  <c r="M233" i="17"/>
  <c r="K233" i="17"/>
  <c r="J233" i="17"/>
  <c r="I233" i="17"/>
  <c r="G233" i="17"/>
  <c r="AC234" i="17"/>
  <c r="AB234" i="17"/>
  <c r="Z234" i="17"/>
  <c r="Y234" i="17"/>
  <c r="X234" i="17"/>
  <c r="V234" i="17"/>
  <c r="T234" i="17"/>
  <c r="R234" i="17"/>
  <c r="O161" i="26"/>
  <c r="P234" i="17"/>
  <c r="N234" i="17"/>
  <c r="M234" i="17"/>
  <c r="J161" i="26"/>
  <c r="J234" i="17"/>
  <c r="G161" i="26"/>
  <c r="H234" i="17"/>
  <c r="AB235" i="17"/>
  <c r="Z235" i="17"/>
  <c r="Y235" i="17"/>
  <c r="X235" i="17"/>
  <c r="W235" i="17"/>
  <c r="T162" i="26"/>
  <c r="S162" i="26"/>
  <c r="R162" i="26"/>
  <c r="S235" i="17"/>
  <c r="R235" i="17"/>
  <c r="Q235" i="17"/>
  <c r="P235" i="17"/>
  <c r="N235" i="17"/>
  <c r="J162" i="26"/>
  <c r="I235" i="17"/>
  <c r="H235" i="17"/>
  <c r="G235" i="17"/>
  <c r="AB236" i="17"/>
  <c r="Z236" i="17"/>
  <c r="X236" i="17"/>
  <c r="T236" i="17"/>
  <c r="P236" i="17"/>
  <c r="L236" i="17"/>
  <c r="AC237" i="17"/>
  <c r="Z164" i="26"/>
  <c r="AA237" i="17"/>
  <c r="Z237" i="17"/>
  <c r="Y237" i="17"/>
  <c r="X237" i="17"/>
  <c r="V237" i="17"/>
  <c r="T237" i="17"/>
  <c r="R237" i="17"/>
  <c r="P237" i="17"/>
  <c r="O237" i="17"/>
  <c r="N237" i="17"/>
  <c r="L237" i="17"/>
  <c r="K237" i="17"/>
  <c r="J237" i="17"/>
  <c r="I237" i="17"/>
  <c r="H237" i="17"/>
  <c r="AC238" i="17"/>
  <c r="Z165" i="26"/>
  <c r="AA238" i="17"/>
  <c r="Y238" i="17"/>
  <c r="X238" i="17"/>
  <c r="W238" i="17"/>
  <c r="U238" i="17"/>
  <c r="T238" i="17"/>
  <c r="S238" i="17"/>
  <c r="R238" i="17"/>
  <c r="Q238" i="17"/>
  <c r="O238" i="17"/>
  <c r="M238" i="17"/>
  <c r="K238" i="17"/>
  <c r="I238" i="17"/>
  <c r="H238" i="17"/>
  <c r="G238" i="17"/>
  <c r="AC239" i="17"/>
  <c r="AB239" i="17"/>
  <c r="Y166" i="26"/>
  <c r="Z239" i="17"/>
  <c r="Y239" i="17"/>
  <c r="X239" i="17"/>
  <c r="V239" i="17"/>
  <c r="T239" i="17"/>
  <c r="R239" i="17"/>
  <c r="Q239" i="17"/>
  <c r="P239" i="17"/>
  <c r="N239" i="17"/>
  <c r="M239" i="17"/>
  <c r="L239" i="17"/>
  <c r="K239" i="17"/>
  <c r="J239" i="17"/>
  <c r="I239" i="17"/>
  <c r="H239" i="17"/>
  <c r="AC241" i="17"/>
  <c r="AB241" i="17"/>
  <c r="AA241" i="17"/>
  <c r="Z241" i="17"/>
  <c r="W241" i="17"/>
  <c r="V241" i="17"/>
  <c r="U241" i="17"/>
  <c r="T241" i="17"/>
  <c r="Q168" i="26"/>
  <c r="Q241" i="17"/>
  <c r="P241" i="17"/>
  <c r="M168" i="26"/>
  <c r="K168" i="26"/>
  <c r="I168" i="26"/>
  <c r="J241" i="17"/>
  <c r="I241" i="17"/>
  <c r="G241" i="17"/>
  <c r="AC242" i="17"/>
  <c r="AB242" i="17"/>
  <c r="AA242" i="17"/>
  <c r="Z242" i="17"/>
  <c r="X242" i="17"/>
  <c r="T169" i="26"/>
  <c r="S242" i="17"/>
  <c r="P242" i="17"/>
  <c r="O242" i="17"/>
  <c r="N242" i="17"/>
  <c r="K169" i="26"/>
  <c r="K242" i="17"/>
  <c r="J242" i="17"/>
  <c r="H242" i="17"/>
  <c r="AC243" i="17"/>
  <c r="AB243" i="17"/>
  <c r="AA243" i="17"/>
  <c r="Z243" i="17"/>
  <c r="Y243" i="17"/>
  <c r="W243" i="17"/>
  <c r="V243" i="17"/>
  <c r="U243" i="17"/>
  <c r="S243" i="17"/>
  <c r="R243" i="17"/>
  <c r="O243" i="17"/>
  <c r="N243" i="17"/>
  <c r="M243" i="17"/>
  <c r="L243" i="17"/>
  <c r="J243" i="17"/>
  <c r="G170" i="26"/>
  <c r="G243" i="17"/>
  <c r="AA244" i="17"/>
  <c r="Z244" i="17"/>
  <c r="W244" i="17"/>
  <c r="V244" i="17"/>
  <c r="U244" i="17"/>
  <c r="S244" i="17"/>
  <c r="Q244" i="17"/>
  <c r="O244" i="17"/>
  <c r="M244" i="17"/>
  <c r="K244" i="17"/>
  <c r="H171" i="26"/>
  <c r="G244" i="17"/>
  <c r="AC245" i="17"/>
  <c r="W172" i="26"/>
  <c r="W245" i="17"/>
  <c r="U245" i="17"/>
  <c r="S245" i="17"/>
  <c r="R245" i="17"/>
  <c r="O245" i="17"/>
  <c r="M245" i="17"/>
  <c r="I245" i="17"/>
  <c r="G245" i="17"/>
  <c r="AC246" i="17"/>
  <c r="V173" i="26"/>
  <c r="V246" i="17"/>
  <c r="T246" i="17"/>
  <c r="R246" i="17"/>
  <c r="Q246" i="17"/>
  <c r="O246" i="17"/>
  <c r="N246" i="17"/>
  <c r="M246" i="17"/>
  <c r="L246" i="17"/>
  <c r="J246" i="17"/>
  <c r="I246" i="17"/>
  <c r="H246" i="17"/>
  <c r="AC248" i="17"/>
  <c r="Z175" i="26"/>
  <c r="AA248" i="17"/>
  <c r="V175" i="26"/>
  <c r="S248" i="17"/>
  <c r="R248" i="17"/>
  <c r="Q248" i="17"/>
  <c r="O248" i="17"/>
  <c r="N248" i="17"/>
  <c r="L248" i="17"/>
  <c r="AC250" i="17"/>
  <c r="AB250" i="17"/>
  <c r="AA250" i="17"/>
  <c r="X177" i="26"/>
  <c r="Y250" i="17"/>
  <c r="W250" i="17"/>
  <c r="V250" i="17"/>
  <c r="U250" i="17"/>
  <c r="R177" i="26"/>
  <c r="R250" i="17"/>
  <c r="Q250" i="17"/>
  <c r="O250" i="17"/>
  <c r="M250" i="17"/>
  <c r="K250" i="17"/>
  <c r="H177" i="26"/>
  <c r="G177" i="26"/>
  <c r="G250" i="17"/>
  <c r="AC252" i="17"/>
  <c r="AB252" i="17"/>
  <c r="AA252" i="17"/>
  <c r="Z252" i="17"/>
  <c r="X252" i="17"/>
  <c r="T252" i="17"/>
  <c r="P252" i="17"/>
  <c r="L252" i="17"/>
  <c r="H252" i="17"/>
  <c r="G252" i="17"/>
  <c r="AC253" i="17"/>
  <c r="AA253" i="17"/>
  <c r="U180" i="26"/>
  <c r="U253" i="17"/>
  <c r="Q180" i="26"/>
  <c r="Q253" i="17"/>
  <c r="P253" i="17"/>
  <c r="O253" i="17"/>
  <c r="M253" i="17"/>
  <c r="L253" i="17"/>
  <c r="K253" i="17"/>
  <c r="G253" i="17"/>
  <c r="AC254" i="17"/>
  <c r="AA254" i="17"/>
  <c r="Z254" i="17"/>
  <c r="X254" i="17"/>
  <c r="W254" i="17"/>
  <c r="V254" i="17"/>
  <c r="T254" i="17"/>
  <c r="S254" i="17"/>
  <c r="Q254" i="17"/>
  <c r="N181" i="26"/>
  <c r="O254" i="17"/>
  <c r="N254" i="17"/>
  <c r="K181" i="26"/>
  <c r="K254" i="17"/>
  <c r="J254" i="17"/>
  <c r="I254" i="17"/>
  <c r="G254" i="17"/>
  <c r="AC255" i="17"/>
  <c r="AA255" i="17"/>
  <c r="Z255" i="17"/>
  <c r="Y255" i="17"/>
  <c r="X255" i="17"/>
  <c r="W255" i="17"/>
  <c r="V255" i="17"/>
  <c r="U255" i="17"/>
  <c r="T255" i="17"/>
  <c r="S255" i="17"/>
  <c r="Q255" i="17"/>
  <c r="P255" i="17"/>
  <c r="O255" i="17"/>
  <c r="M255" i="17"/>
  <c r="L255" i="17"/>
  <c r="K255" i="17"/>
  <c r="J255" i="17"/>
  <c r="I255" i="17"/>
  <c r="H255" i="17"/>
  <c r="G255" i="17"/>
  <c r="AC256" i="17"/>
  <c r="AB256" i="17"/>
  <c r="Y256" i="17"/>
  <c r="X256" i="17"/>
  <c r="W256" i="17"/>
  <c r="V256" i="17"/>
  <c r="U256" i="17"/>
  <c r="T256" i="17"/>
  <c r="S256" i="17"/>
  <c r="R256" i="17"/>
  <c r="Q256" i="17"/>
  <c r="P256" i="17"/>
  <c r="O256" i="17"/>
  <c r="N256" i="17"/>
  <c r="M256" i="17"/>
  <c r="L256" i="17"/>
  <c r="K256" i="17"/>
  <c r="J256" i="17"/>
  <c r="I256" i="17"/>
  <c r="H256" i="17"/>
  <c r="G256" i="17"/>
  <c r="AC257" i="17"/>
  <c r="AB257" i="17"/>
  <c r="AA257" i="17"/>
  <c r="Z257" i="17"/>
  <c r="Y257" i="17"/>
  <c r="W257" i="17"/>
  <c r="V257" i="17"/>
  <c r="T257" i="17"/>
  <c r="S257" i="17"/>
  <c r="R257" i="17"/>
  <c r="Q257" i="17"/>
  <c r="P257" i="17"/>
  <c r="O257" i="17"/>
  <c r="N257" i="17"/>
  <c r="M257" i="17"/>
  <c r="L257" i="17"/>
  <c r="K257" i="17"/>
  <c r="J257" i="17"/>
  <c r="I257" i="17"/>
  <c r="H257" i="17"/>
  <c r="G257" i="17"/>
  <c r="AC258" i="17"/>
  <c r="AA258" i="17"/>
  <c r="Z258" i="17"/>
  <c r="Y258" i="17"/>
  <c r="X258" i="17"/>
  <c r="W258" i="17"/>
  <c r="V258" i="17"/>
  <c r="U258" i="17"/>
  <c r="T258" i="17"/>
  <c r="S258" i="17"/>
  <c r="R258" i="17"/>
  <c r="Q258" i="17"/>
  <c r="O258" i="17"/>
  <c r="N258" i="17"/>
  <c r="L258" i="17"/>
  <c r="K258" i="17"/>
  <c r="J258" i="17"/>
  <c r="I258" i="17"/>
  <c r="H258" i="17"/>
  <c r="G258" i="17"/>
  <c r="AC259" i="17"/>
  <c r="AB259" i="17"/>
  <c r="AA259" i="17"/>
  <c r="Z259" i="17"/>
  <c r="Y259" i="17"/>
  <c r="X259" i="17"/>
  <c r="W259" i="17"/>
  <c r="V259" i="17"/>
  <c r="U259" i="17"/>
  <c r="T259" i="17"/>
  <c r="S259" i="17"/>
  <c r="R259" i="17"/>
  <c r="Q259" i="17"/>
  <c r="P259" i="17"/>
  <c r="O259" i="17"/>
  <c r="N259" i="17"/>
  <c r="M259" i="17"/>
  <c r="L259" i="17"/>
  <c r="J259" i="17"/>
  <c r="I259" i="17"/>
  <c r="H259" i="17"/>
  <c r="G259" i="17"/>
  <c r="AD264" i="17"/>
  <c r="AB264" i="17"/>
  <c r="S264" i="17"/>
  <c r="P264" i="17"/>
  <c r="N264" i="17"/>
  <c r="L264" i="17"/>
  <c r="J264" i="17"/>
  <c r="I264" i="17"/>
  <c r="H264" i="17"/>
  <c r="G264" i="17"/>
  <c r="AD265" i="17"/>
  <c r="AA265" i="17"/>
  <c r="Z265" i="17"/>
  <c r="W188" i="26"/>
  <c r="V265" i="17"/>
  <c r="T265" i="17"/>
  <c r="S265" i="17"/>
  <c r="P188" i="26"/>
  <c r="Q265" i="17"/>
  <c r="P265" i="17"/>
  <c r="L188" i="26"/>
  <c r="M265" i="17"/>
  <c r="L265" i="17"/>
  <c r="K265" i="17"/>
  <c r="J265" i="17"/>
  <c r="I265" i="17"/>
  <c r="AD266" i="17"/>
  <c r="AC266" i="17"/>
  <c r="X266" i="17"/>
  <c r="U266" i="17"/>
  <c r="T266" i="17"/>
  <c r="R266" i="17"/>
  <c r="Q266" i="17"/>
  <c r="N266" i="17"/>
  <c r="M266" i="17"/>
  <c r="L266" i="17"/>
  <c r="G189" i="26"/>
  <c r="H266" i="17"/>
  <c r="AD267" i="17"/>
  <c r="AC267" i="17"/>
  <c r="Y267" i="17"/>
  <c r="X267" i="17"/>
  <c r="V267" i="17"/>
  <c r="T267" i="17"/>
  <c r="Q267" i="17"/>
  <c r="P267" i="17"/>
  <c r="M267" i="17"/>
  <c r="L267" i="17"/>
  <c r="I267" i="17"/>
  <c r="AC269" i="17"/>
  <c r="AB269" i="17"/>
  <c r="Z269" i="17"/>
  <c r="V269" i="17"/>
  <c r="U269" i="17"/>
  <c r="T269" i="17"/>
  <c r="P191" i="26"/>
  <c r="Q269" i="17"/>
  <c r="M191" i="26"/>
  <c r="M269" i="17"/>
  <c r="J269" i="17"/>
  <c r="I269" i="17"/>
  <c r="AD270" i="17"/>
  <c r="AB270" i="17"/>
  <c r="AA270" i="17"/>
  <c r="X270" i="17"/>
  <c r="W270" i="17"/>
  <c r="V270" i="17"/>
  <c r="S270" i="17"/>
  <c r="R270" i="17"/>
  <c r="Q270" i="17"/>
  <c r="P270" i="17"/>
  <c r="O270" i="17"/>
  <c r="N270" i="17"/>
  <c r="M270" i="17"/>
  <c r="L270" i="17"/>
  <c r="K270" i="17"/>
  <c r="H270" i="17"/>
  <c r="G270" i="17"/>
  <c r="AD271" i="17"/>
  <c r="AC271" i="17"/>
  <c r="AB271" i="17"/>
  <c r="AA271" i="17"/>
  <c r="V192" i="26"/>
  <c r="V271" i="17"/>
  <c r="U271" i="17"/>
  <c r="T271" i="17"/>
  <c r="Q271" i="17"/>
  <c r="O271" i="17"/>
  <c r="L271" i="17"/>
  <c r="K271" i="17"/>
  <c r="H192" i="26"/>
  <c r="H271" i="17"/>
  <c r="AD272" i="17"/>
  <c r="AC272" i="17"/>
  <c r="AB272" i="17"/>
  <c r="Z272" i="17"/>
  <c r="X272" i="17"/>
  <c r="U272" i="17"/>
  <c r="T272" i="17"/>
  <c r="S272" i="17"/>
  <c r="Q272" i="17"/>
  <c r="P272" i="17"/>
  <c r="O272" i="17"/>
  <c r="N272" i="17"/>
  <c r="K272" i="17"/>
  <c r="H193" i="26"/>
  <c r="H272" i="17"/>
  <c r="AC274" i="17"/>
  <c r="X274" i="17"/>
  <c r="U195" i="26"/>
  <c r="V274" i="17"/>
  <c r="S274" i="17"/>
  <c r="R274" i="17"/>
  <c r="O195" i="26"/>
  <c r="P274" i="17"/>
  <c r="M274" i="17"/>
  <c r="H195" i="26"/>
  <c r="I274" i="17"/>
  <c r="H274" i="17"/>
  <c r="G274" i="17"/>
  <c r="AC275" i="17"/>
  <c r="Z196" i="26"/>
  <c r="AA275" i="17"/>
  <c r="Y275" i="17"/>
  <c r="V275" i="17"/>
  <c r="U275" i="17"/>
  <c r="T275" i="17"/>
  <c r="R275" i="17"/>
  <c r="O196" i="26"/>
  <c r="P275" i="17"/>
  <c r="O275" i="17"/>
  <c r="L275" i="17"/>
  <c r="K275" i="17"/>
  <c r="I275" i="17"/>
  <c r="AD276" i="17"/>
  <c r="AC276" i="17"/>
  <c r="AB276" i="17"/>
  <c r="AA276" i="17"/>
  <c r="X197" i="26"/>
  <c r="Y276" i="17"/>
  <c r="X276" i="17"/>
  <c r="V276" i="17"/>
  <c r="U276" i="17"/>
  <c r="T276" i="17"/>
  <c r="S276" i="17"/>
  <c r="R276" i="17"/>
  <c r="O276" i="17"/>
  <c r="K197" i="26"/>
  <c r="K276" i="17"/>
  <c r="J276" i="17"/>
  <c r="I276" i="17"/>
  <c r="H276" i="17"/>
  <c r="AD278" i="17"/>
  <c r="AC278" i="17"/>
  <c r="U199" i="26"/>
  <c r="S278" i="17"/>
  <c r="P199" i="26"/>
  <c r="O199" i="26"/>
  <c r="L278" i="17"/>
  <c r="G199" i="26"/>
  <c r="H278" i="17"/>
  <c r="G278" i="17"/>
  <c r="AD280" i="17"/>
  <c r="AC280" i="17"/>
  <c r="Y201" i="26"/>
  <c r="Z280" i="17"/>
  <c r="W201" i="26"/>
  <c r="V280" i="17"/>
  <c r="T280" i="17"/>
  <c r="S280" i="17"/>
  <c r="M201" i="26"/>
  <c r="M280" i="17"/>
  <c r="K280" i="17"/>
  <c r="I280" i="17"/>
  <c r="AD282" i="17"/>
  <c r="AC282" i="17"/>
  <c r="Y282" i="17"/>
  <c r="X282" i="17"/>
  <c r="W282" i="17"/>
  <c r="V282" i="17"/>
  <c r="R282" i="17"/>
  <c r="P282" i="17"/>
  <c r="K203" i="26"/>
  <c r="J203" i="26"/>
  <c r="I282" i="17"/>
  <c r="H282" i="17"/>
  <c r="G282" i="17"/>
  <c r="AC283" i="17"/>
  <c r="Z204" i="26"/>
  <c r="W204" i="26"/>
  <c r="T204" i="26"/>
  <c r="U283" i="17"/>
  <c r="R283" i="17"/>
  <c r="Q283" i="17"/>
  <c r="P283" i="17"/>
  <c r="M283" i="17"/>
  <c r="G204" i="26"/>
  <c r="H283" i="17"/>
  <c r="Z285" i="17"/>
  <c r="Y285" i="17"/>
  <c r="S206" i="26"/>
  <c r="P206" i="26"/>
  <c r="N206" i="26"/>
  <c r="J285" i="17"/>
  <c r="I285" i="17"/>
  <c r="E206" i="26"/>
  <c r="AD287" i="17"/>
  <c r="AC287" i="17"/>
  <c r="W208" i="26"/>
  <c r="V208" i="26"/>
  <c r="W287" i="17"/>
  <c r="T208" i="26"/>
  <c r="U287" i="17"/>
  <c r="T287" i="17"/>
  <c r="Q208" i="26"/>
  <c r="O208" i="26"/>
  <c r="N287" i="17"/>
  <c r="J287" i="17"/>
  <c r="I287" i="17"/>
  <c r="AD290" i="17"/>
  <c r="AC290" i="17"/>
  <c r="AB290" i="17"/>
  <c r="Z290" i="17"/>
  <c r="Y290" i="17"/>
  <c r="X290" i="17"/>
  <c r="U290" i="17"/>
  <c r="R290" i="17"/>
  <c r="P290" i="17"/>
  <c r="O290" i="17"/>
  <c r="N290" i="17"/>
  <c r="M290" i="17"/>
  <c r="H211" i="26"/>
  <c r="AD291" i="17"/>
  <c r="Y212" i="26"/>
  <c r="Y291" i="17"/>
  <c r="X291" i="17"/>
  <c r="T212" i="26"/>
  <c r="U291" i="17"/>
  <c r="S291" i="17"/>
  <c r="R291" i="17"/>
  <c r="N212" i="26"/>
  <c r="L212" i="26"/>
  <c r="M291" i="17"/>
  <c r="L291" i="17"/>
  <c r="K291" i="17"/>
  <c r="I291" i="17"/>
  <c r="H291" i="17"/>
  <c r="AD294" i="17"/>
  <c r="AC294" i="17"/>
  <c r="AB294" i="17"/>
  <c r="AA294" i="17"/>
  <c r="X294" i="17"/>
  <c r="V294" i="17"/>
  <c r="U294" i="17"/>
  <c r="T294" i="17"/>
  <c r="S294" i="17"/>
  <c r="R294" i="17"/>
  <c r="Q294" i="17"/>
  <c r="P294" i="17"/>
  <c r="O294" i="17"/>
  <c r="N294" i="17"/>
  <c r="M294" i="17"/>
  <c r="L294" i="17"/>
  <c r="K294" i="17"/>
  <c r="J294" i="17"/>
  <c r="I294" i="17"/>
  <c r="AD295" i="17"/>
  <c r="AC295" i="17"/>
  <c r="AB295" i="17"/>
  <c r="AA295" i="17"/>
  <c r="Z295" i="17"/>
  <c r="W216" i="26"/>
  <c r="X295" i="17"/>
  <c r="W295" i="17"/>
  <c r="S295" i="17"/>
  <c r="R295" i="17"/>
  <c r="N216" i="26"/>
  <c r="O295" i="17"/>
  <c r="M295" i="17"/>
  <c r="L295" i="17"/>
  <c r="J295" i="17"/>
  <c r="I295" i="17"/>
  <c r="G295" i="17"/>
  <c r="AC296" i="17"/>
  <c r="Y217" i="26"/>
  <c r="Z296" i="17"/>
  <c r="W217" i="26"/>
  <c r="W296" i="17"/>
  <c r="V296" i="17"/>
  <c r="S296" i="17"/>
  <c r="Q296" i="17"/>
  <c r="O296" i="17"/>
  <c r="N296" i="17"/>
  <c r="J217" i="26"/>
  <c r="K296" i="17"/>
  <c r="J296" i="17"/>
  <c r="I296" i="17"/>
  <c r="AD297" i="17"/>
  <c r="AC297" i="17"/>
  <c r="AB297" i="17"/>
  <c r="AA297" i="17"/>
  <c r="Y297" i="17"/>
  <c r="U218" i="26"/>
  <c r="T218" i="26"/>
  <c r="R218" i="26"/>
  <c r="S297" i="17"/>
  <c r="R297" i="17"/>
  <c r="Q297" i="17"/>
  <c r="O297" i="17"/>
  <c r="N297" i="17"/>
  <c r="M297" i="17"/>
  <c r="K297" i="17"/>
  <c r="I297" i="17"/>
  <c r="AD298" i="17"/>
  <c r="AC298" i="17"/>
  <c r="Z298" i="17"/>
  <c r="Y298" i="17"/>
  <c r="V219" i="26"/>
  <c r="V298" i="17"/>
  <c r="S219" i="26"/>
  <c r="S298" i="17"/>
  <c r="R298" i="17"/>
  <c r="N219" i="26"/>
  <c r="N298" i="17"/>
  <c r="M298" i="17"/>
  <c r="L298" i="17"/>
  <c r="I298" i="17"/>
  <c r="G298" i="17"/>
  <c r="AD299" i="17"/>
  <c r="AC299" i="17"/>
  <c r="AB299" i="17"/>
  <c r="Z299" i="17"/>
  <c r="W299" i="17"/>
  <c r="S220" i="26"/>
  <c r="Q299" i="17"/>
  <c r="O299" i="17"/>
  <c r="M299" i="17"/>
  <c r="I299" i="17"/>
  <c r="H299" i="17"/>
  <c r="G299" i="17"/>
  <c r="AD301" i="17"/>
  <c r="AC301" i="17"/>
  <c r="Z301" i="17"/>
  <c r="S222" i="26"/>
  <c r="R222" i="26"/>
  <c r="R301" i="17"/>
  <c r="M222" i="26"/>
  <c r="N301" i="17"/>
  <c r="J301" i="17"/>
  <c r="I301" i="17"/>
  <c r="AD302" i="17"/>
  <c r="AC302" i="17"/>
  <c r="AA302" i="17"/>
  <c r="Z302" i="17"/>
  <c r="T223" i="26"/>
  <c r="P223" i="26"/>
  <c r="Q302" i="17"/>
  <c r="P302" i="17"/>
  <c r="M302" i="17"/>
  <c r="J223" i="26"/>
  <c r="K302" i="17"/>
  <c r="J302" i="17"/>
  <c r="G302" i="17"/>
  <c r="AD303" i="17"/>
  <c r="AB303" i="17"/>
  <c r="AA303" i="17"/>
  <c r="Z303" i="17"/>
  <c r="V303" i="17"/>
  <c r="U303" i="17"/>
  <c r="R303" i="17"/>
  <c r="M303" i="17"/>
  <c r="K303" i="17"/>
  <c r="J303" i="17"/>
  <c r="I303" i="17"/>
  <c r="AD304" i="17"/>
  <c r="AB304" i="17"/>
  <c r="V304" i="17"/>
  <c r="T304" i="17"/>
  <c r="S304" i="17"/>
  <c r="R304" i="17"/>
  <c r="P304" i="17"/>
  <c r="O304" i="17"/>
  <c r="L225" i="26"/>
  <c r="H304" i="17"/>
  <c r="AD305" i="17"/>
  <c r="AC305" i="17"/>
  <c r="AB305" i="17"/>
  <c r="X226" i="26"/>
  <c r="V226" i="26"/>
  <c r="W305" i="17"/>
  <c r="T305" i="17"/>
  <c r="Q305" i="17"/>
  <c r="O305" i="17"/>
  <c r="M305" i="17"/>
  <c r="J226" i="26"/>
  <c r="K305" i="17"/>
  <c r="G226" i="26"/>
  <c r="G305" i="17"/>
  <c r="AC306" i="17"/>
  <c r="AB306" i="17"/>
  <c r="Z306" i="17"/>
  <c r="X306" i="17"/>
  <c r="V306" i="17"/>
  <c r="U306" i="17"/>
  <c r="T306" i="17"/>
  <c r="S306" i="17"/>
  <c r="Q306" i="17"/>
  <c r="N227" i="26"/>
  <c r="M306" i="17"/>
  <c r="J306" i="17"/>
  <c r="H306" i="17"/>
  <c r="AD307" i="17"/>
  <c r="AC307" i="17"/>
  <c r="AB307" i="17"/>
  <c r="Z307" i="17"/>
  <c r="Y307" i="17"/>
  <c r="V307" i="17"/>
  <c r="Q228" i="26"/>
  <c r="O307" i="17"/>
  <c r="N307" i="17"/>
  <c r="M307" i="17"/>
  <c r="J307" i="17"/>
  <c r="I307" i="17"/>
  <c r="AC308" i="17"/>
  <c r="AB308" i="17"/>
  <c r="Z308" i="17"/>
  <c r="X308" i="17"/>
  <c r="W308" i="17"/>
  <c r="V308" i="17"/>
  <c r="U308" i="17"/>
  <c r="S308" i="17"/>
  <c r="R308" i="17"/>
  <c r="Q308" i="17"/>
  <c r="P308" i="17"/>
  <c r="O308" i="17"/>
  <c r="L308" i="17"/>
  <c r="J308" i="17"/>
  <c r="H308" i="17"/>
  <c r="G308" i="17"/>
  <c r="AD310" i="17"/>
  <c r="AC310" i="17"/>
  <c r="AB310" i="17"/>
  <c r="AA310" i="17"/>
  <c r="X310" i="17"/>
  <c r="T310" i="17"/>
  <c r="S310" i="17"/>
  <c r="M310" i="17"/>
  <c r="K310" i="17"/>
  <c r="G231" i="26"/>
  <c r="F231" i="26"/>
  <c r="AC311" i="17"/>
  <c r="AA311" i="17"/>
  <c r="X311" i="17"/>
  <c r="U232" i="26"/>
  <c r="U311" i="17"/>
  <c r="S311" i="17"/>
  <c r="R311" i="17"/>
  <c r="O232" i="26"/>
  <c r="P311" i="17"/>
  <c r="L311" i="17"/>
  <c r="I232" i="26"/>
  <c r="H311" i="17"/>
  <c r="AD312" i="17"/>
  <c r="AA312" i="17"/>
  <c r="Y312" i="17"/>
  <c r="X312" i="17"/>
  <c r="T312" i="17"/>
  <c r="S312" i="17"/>
  <c r="P312" i="17"/>
  <c r="N312" i="17"/>
  <c r="M312" i="17"/>
  <c r="K312" i="17"/>
  <c r="H233" i="26"/>
  <c r="I312" i="17"/>
  <c r="H312" i="17"/>
  <c r="AC313" i="17"/>
  <c r="AA313" i="17"/>
  <c r="Z313" i="17"/>
  <c r="X313" i="17"/>
  <c r="U313" i="17"/>
  <c r="S313" i="17"/>
  <c r="Q313" i="17"/>
  <c r="P313" i="17"/>
  <c r="O313" i="17"/>
  <c r="N313" i="17"/>
  <c r="L313" i="17"/>
  <c r="I234" i="26"/>
  <c r="J313" i="17"/>
  <c r="H313" i="17"/>
  <c r="AD314" i="17"/>
  <c r="AC314" i="17"/>
  <c r="AA314" i="17"/>
  <c r="Z314" i="17"/>
  <c r="Y314" i="17"/>
  <c r="X314" i="17"/>
  <c r="T314" i="17"/>
  <c r="S314" i="17"/>
  <c r="P314" i="17"/>
  <c r="O314" i="17"/>
  <c r="M314" i="17"/>
  <c r="K314" i="17"/>
  <c r="H235" i="26"/>
  <c r="I314" i="17"/>
  <c r="H314" i="17"/>
  <c r="E235" i="26"/>
  <c r="AC315" i="17"/>
  <c r="AB315" i="17"/>
  <c r="Y315" i="17"/>
  <c r="X315" i="17"/>
  <c r="V315" i="17"/>
  <c r="T315" i="17"/>
  <c r="S315" i="17"/>
  <c r="R315" i="17"/>
  <c r="Q315" i="17"/>
  <c r="M236" i="26"/>
  <c r="M315" i="17"/>
  <c r="L315" i="17"/>
  <c r="I315" i="17"/>
  <c r="AC316" i="17"/>
  <c r="Y237" i="26"/>
  <c r="W237" i="26"/>
  <c r="W316" i="17"/>
  <c r="V316" i="17"/>
  <c r="S316" i="17"/>
  <c r="R316" i="17"/>
  <c r="Q316" i="17"/>
  <c r="P316" i="17"/>
  <c r="O316" i="17"/>
  <c r="N316" i="17"/>
  <c r="M316" i="17"/>
  <c r="L316" i="17"/>
  <c r="K316" i="17"/>
  <c r="J316" i="17"/>
  <c r="I316" i="17"/>
  <c r="G316" i="17"/>
  <c r="AC318" i="17"/>
  <c r="AB318" i="17"/>
  <c r="AA318" i="17"/>
  <c r="Y318" i="17"/>
  <c r="X318" i="17"/>
  <c r="W318" i="17"/>
  <c r="T318" i="17"/>
  <c r="S318" i="17"/>
  <c r="Q318" i="17"/>
  <c r="P318" i="17"/>
  <c r="O318" i="17"/>
  <c r="M318" i="17"/>
  <c r="K318" i="17"/>
  <c r="I318" i="17"/>
  <c r="H318" i="17"/>
  <c r="G318" i="17"/>
  <c r="AC319" i="17"/>
  <c r="X319" i="17"/>
  <c r="V319" i="17"/>
  <c r="U319" i="17"/>
  <c r="S319" i="17"/>
  <c r="Q319" i="17"/>
  <c r="N240" i="26"/>
  <c r="L319" i="17"/>
  <c r="H319" i="17"/>
  <c r="AC320" i="17"/>
  <c r="Y241" i="26"/>
  <c r="Y320" i="17"/>
  <c r="X320" i="17"/>
  <c r="S241" i="26"/>
  <c r="T320" i="17"/>
  <c r="S320" i="17"/>
  <c r="P320" i="17"/>
  <c r="N320" i="17"/>
  <c r="M320" i="17"/>
  <c r="K320" i="17"/>
  <c r="I320" i="17"/>
  <c r="H320" i="17"/>
  <c r="G320" i="17"/>
  <c r="AB321" i="17"/>
  <c r="Y321" i="17"/>
  <c r="W321" i="17"/>
  <c r="V321" i="17"/>
  <c r="S242" i="26"/>
  <c r="R321" i="17"/>
  <c r="Q321" i="17"/>
  <c r="O321" i="17"/>
  <c r="L321" i="17"/>
  <c r="I321" i="17"/>
  <c r="F242" i="26"/>
  <c r="AC322" i="17"/>
  <c r="AB322" i="17"/>
  <c r="Y243" i="26"/>
  <c r="Z322" i="17"/>
  <c r="Y322" i="17"/>
  <c r="V322" i="17"/>
  <c r="U322" i="17"/>
  <c r="R243" i="26"/>
  <c r="R322" i="17"/>
  <c r="Q322" i="17"/>
  <c r="O322" i="17"/>
  <c r="N322" i="17"/>
  <c r="K243" i="26"/>
  <c r="L322" i="17"/>
  <c r="K322" i="17"/>
  <c r="J322" i="17"/>
  <c r="AC323" i="17"/>
  <c r="Z323" i="17"/>
  <c r="U244" i="26"/>
  <c r="U323" i="17"/>
  <c r="S323" i="17"/>
  <c r="R323" i="17"/>
  <c r="N323" i="17"/>
  <c r="M323" i="17"/>
  <c r="H244" i="26"/>
  <c r="E244" i="26"/>
  <c r="AC324" i="17"/>
  <c r="AB324" i="17"/>
  <c r="Z324" i="17"/>
  <c r="U245" i="26"/>
  <c r="T245" i="26"/>
  <c r="S324" i="17"/>
  <c r="N245" i="26"/>
  <c r="N324" i="17"/>
  <c r="J245" i="26"/>
  <c r="K324" i="17"/>
  <c r="J324" i="17"/>
  <c r="G324" i="17"/>
  <c r="AD326" i="17"/>
  <c r="AB326" i="17"/>
  <c r="W247" i="26"/>
  <c r="W326" i="17"/>
  <c r="T247" i="26"/>
  <c r="S247" i="26"/>
  <c r="R247" i="26"/>
  <c r="S326" i="17"/>
  <c r="R326" i="17"/>
  <c r="P326" i="17"/>
  <c r="O326" i="17"/>
  <c r="L326" i="17"/>
  <c r="K326" i="17"/>
  <c r="I326" i="17"/>
  <c r="H326" i="17"/>
  <c r="AC327" i="17"/>
  <c r="AB327" i="17"/>
  <c r="Y248" i="26"/>
  <c r="X327" i="17"/>
  <c r="U248" i="26"/>
  <c r="U327" i="17"/>
  <c r="T327" i="17"/>
  <c r="S327" i="17"/>
  <c r="R327" i="17"/>
  <c r="Q327" i="17"/>
  <c r="O327" i="17"/>
  <c r="M327" i="17"/>
  <c r="L327" i="17"/>
  <c r="I248" i="26"/>
  <c r="H327" i="17"/>
  <c r="G327" i="17"/>
  <c r="AC331" i="17"/>
  <c r="Z252" i="26"/>
  <c r="W331" i="17"/>
  <c r="S331" i="17"/>
  <c r="O331" i="17"/>
  <c r="M331" i="17"/>
  <c r="L331" i="17"/>
  <c r="I331" i="17"/>
  <c r="G331" i="17"/>
  <c r="AD332" i="17"/>
  <c r="AC332" i="17"/>
  <c r="AB332" i="17"/>
  <c r="Y332" i="17"/>
  <c r="X332" i="17"/>
  <c r="V332" i="17"/>
  <c r="U332" i="17"/>
  <c r="S332" i="17"/>
  <c r="R332" i="17"/>
  <c r="P332" i="17"/>
  <c r="N332" i="17"/>
  <c r="M332" i="17"/>
  <c r="I332" i="17"/>
  <c r="H332" i="17"/>
  <c r="AD333" i="17"/>
  <c r="AB333" i="17"/>
  <c r="AA333" i="17"/>
  <c r="Y333" i="17"/>
  <c r="W333" i="17"/>
  <c r="V333" i="17"/>
  <c r="U333" i="17"/>
  <c r="S333" i="17"/>
  <c r="R333" i="17"/>
  <c r="O333" i="17"/>
  <c r="N333" i="17"/>
  <c r="L333" i="17"/>
  <c r="K333" i="17"/>
  <c r="I333" i="17"/>
  <c r="G333" i="17"/>
  <c r="AD334" i="17"/>
  <c r="AC334" i="17"/>
  <c r="Z334" i="17"/>
  <c r="Y334" i="17"/>
  <c r="U255" i="26"/>
  <c r="V334" i="17"/>
  <c r="T334" i="17"/>
  <c r="S334" i="17"/>
  <c r="R334" i="17"/>
  <c r="Q334" i="17"/>
  <c r="O334" i="17"/>
  <c r="N334" i="17"/>
  <c r="J334" i="17"/>
  <c r="I334" i="17"/>
  <c r="E255" i="26"/>
  <c r="AD335" i="17"/>
  <c r="AC335" i="17"/>
  <c r="AB335" i="17"/>
  <c r="AA335" i="17"/>
  <c r="Y335" i="17"/>
  <c r="X335" i="17"/>
  <c r="T335" i="17"/>
  <c r="S335" i="17"/>
  <c r="Q335" i="17"/>
  <c r="O335" i="17"/>
  <c r="L256" i="26"/>
  <c r="K335" i="17"/>
  <c r="I335" i="17"/>
  <c r="H335" i="17"/>
  <c r="AC337" i="17"/>
  <c r="AB337" i="17"/>
  <c r="K337" i="17"/>
  <c r="J337" i="17"/>
  <c r="H337" i="17"/>
  <c r="AD338" i="17"/>
  <c r="AC338" i="17"/>
  <c r="AB338" i="17"/>
  <c r="AA338" i="17"/>
  <c r="Z338" i="17"/>
  <c r="V338" i="17"/>
  <c r="S259" i="26"/>
  <c r="Q259" i="26"/>
  <c r="Q338" i="17"/>
  <c r="O338" i="17"/>
  <c r="M338" i="17"/>
  <c r="K338" i="17"/>
  <c r="J338" i="17"/>
  <c r="AD339" i="17"/>
  <c r="AA339" i="17"/>
  <c r="W339" i="17"/>
  <c r="U339" i="17"/>
  <c r="Q260" i="26"/>
  <c r="R339" i="17"/>
  <c r="Q339" i="17"/>
  <c r="M339" i="17"/>
  <c r="J260" i="26"/>
  <c r="K339" i="17"/>
  <c r="H260" i="26"/>
  <c r="G339" i="17"/>
  <c r="AD340" i="17"/>
  <c r="AC340" i="17"/>
  <c r="AA340" i="17"/>
  <c r="Z340" i="17"/>
  <c r="V340" i="17"/>
  <c r="U340" i="17"/>
  <c r="T340" i="17"/>
  <c r="S340" i="17"/>
  <c r="O340" i="17"/>
  <c r="K340" i="17"/>
  <c r="J340" i="17"/>
  <c r="AD341" i="17"/>
  <c r="AB341" i="17"/>
  <c r="V341" i="17"/>
  <c r="T341" i="17"/>
  <c r="Q262" i="26"/>
  <c r="M262" i="26"/>
  <c r="N341" i="17"/>
  <c r="M341" i="17"/>
  <c r="L341" i="17"/>
  <c r="H341" i="17"/>
  <c r="AD342" i="17"/>
  <c r="AC342" i="17"/>
  <c r="AA342" i="17"/>
  <c r="W263" i="26"/>
  <c r="U263" i="26"/>
  <c r="V342" i="17"/>
  <c r="S342" i="17"/>
  <c r="R342" i="17"/>
  <c r="P342" i="17"/>
  <c r="N342" i="17"/>
  <c r="L342" i="17"/>
  <c r="K342" i="17"/>
  <c r="G342" i="17"/>
  <c r="AD343" i="17"/>
  <c r="AB343" i="17"/>
  <c r="Y343" i="17"/>
  <c r="U264" i="26"/>
  <c r="U343" i="17"/>
  <c r="T343" i="17"/>
  <c r="R343" i="17"/>
  <c r="P343" i="17"/>
  <c r="M264" i="26"/>
  <c r="N343" i="17"/>
  <c r="M343" i="17"/>
  <c r="L343" i="17"/>
  <c r="K343" i="17"/>
  <c r="I343" i="17"/>
  <c r="H343" i="17"/>
  <c r="G343" i="17"/>
  <c r="AD344" i="17"/>
  <c r="AC344" i="17"/>
  <c r="Z265" i="26"/>
  <c r="W265" i="26"/>
  <c r="X344" i="17"/>
  <c r="W344" i="17"/>
  <c r="T265" i="26"/>
  <c r="U344" i="17"/>
  <c r="S344" i="17"/>
  <c r="R344" i="17"/>
  <c r="P344" i="17"/>
  <c r="L265" i="26"/>
  <c r="M344" i="17"/>
  <c r="G265" i="26"/>
  <c r="H344" i="17"/>
  <c r="AD346" i="17"/>
  <c r="AC346" i="17"/>
  <c r="AB346" i="17"/>
  <c r="Y346" i="17"/>
  <c r="X346" i="17"/>
  <c r="S267" i="26"/>
  <c r="R346" i="17"/>
  <c r="P346" i="17"/>
  <c r="N346" i="17"/>
  <c r="M346" i="17"/>
  <c r="I346" i="17"/>
  <c r="G346" i="17"/>
  <c r="AD347" i="17"/>
  <c r="AC347" i="17"/>
  <c r="AB347" i="17"/>
  <c r="Z347" i="17"/>
  <c r="W347" i="17"/>
  <c r="R347" i="17"/>
  <c r="O347" i="17"/>
  <c r="N347" i="17"/>
  <c r="J347" i="17"/>
  <c r="I347" i="17"/>
  <c r="G347" i="17"/>
  <c r="AD348" i="17"/>
  <c r="AC348" i="17"/>
  <c r="Z348" i="17"/>
  <c r="W269" i="26"/>
  <c r="W348" i="17"/>
  <c r="V348" i="17"/>
  <c r="S348" i="17"/>
  <c r="Q348" i="17"/>
  <c r="N348" i="17"/>
  <c r="J348" i="17"/>
  <c r="I348" i="17"/>
  <c r="H348" i="17"/>
  <c r="G348" i="17"/>
  <c r="AD349" i="17"/>
  <c r="AC349" i="17"/>
  <c r="AA349" i="17"/>
  <c r="Y349" i="17"/>
  <c r="T270" i="26"/>
  <c r="U349" i="17"/>
  <c r="R349" i="17"/>
  <c r="Q349" i="17"/>
  <c r="O349" i="17"/>
  <c r="N349" i="17"/>
  <c r="L349" i="17"/>
  <c r="K349" i="17"/>
  <c r="I349" i="17"/>
  <c r="AD350" i="17"/>
  <c r="AB350" i="17"/>
  <c r="AA350" i="17"/>
  <c r="Z350" i="17"/>
  <c r="Y350" i="17"/>
  <c r="X350" i="17"/>
  <c r="U271" i="26"/>
  <c r="U350" i="17"/>
  <c r="T350" i="17"/>
  <c r="Q271" i="26"/>
  <c r="R350" i="17"/>
  <c r="Q350" i="17"/>
  <c r="O350" i="17"/>
  <c r="N350" i="17"/>
  <c r="K350" i="17"/>
  <c r="H271" i="26"/>
  <c r="G271" i="26"/>
  <c r="H350" i="17"/>
  <c r="G350" i="17"/>
  <c r="AD351" i="17"/>
  <c r="AC351" i="17"/>
  <c r="AB351" i="17"/>
  <c r="AA351" i="17"/>
  <c r="G351" i="17"/>
  <c r="AC352" i="17"/>
  <c r="AA352" i="17"/>
  <c r="W352" i="17"/>
  <c r="S352" i="17"/>
  <c r="O352" i="17"/>
  <c r="M352" i="17"/>
  <c r="K352" i="17"/>
  <c r="AD354" i="17"/>
  <c r="AC354" i="17"/>
  <c r="AA354" i="17"/>
  <c r="Z354" i="17"/>
  <c r="X354" i="17"/>
  <c r="T273" i="26"/>
  <c r="I273" i="26"/>
  <c r="I354" i="17"/>
  <c r="H354" i="17"/>
  <c r="AC355" i="17"/>
  <c r="AB355" i="17"/>
  <c r="Y355" i="17"/>
  <c r="X355" i="17"/>
  <c r="W355" i="17"/>
  <c r="U355" i="17"/>
  <c r="T355" i="17"/>
  <c r="Q355" i="17"/>
  <c r="M355" i="17"/>
  <c r="L355" i="17"/>
  <c r="I355" i="17"/>
  <c r="H355" i="17"/>
  <c r="G355" i="17"/>
  <c r="AD356" i="17"/>
  <c r="AC356" i="17"/>
  <c r="AB356" i="17"/>
  <c r="Z356" i="17"/>
  <c r="T275" i="26"/>
  <c r="U356" i="17"/>
  <c r="R356" i="17"/>
  <c r="Q356" i="17"/>
  <c r="P356" i="17"/>
  <c r="N356" i="17"/>
  <c r="M356" i="17"/>
  <c r="J356" i="17"/>
  <c r="AD357" i="17"/>
  <c r="AC357" i="17"/>
  <c r="Z276" i="26"/>
  <c r="AA357" i="17"/>
  <c r="Z357" i="17"/>
  <c r="Y357" i="17"/>
  <c r="W357" i="17"/>
  <c r="V357" i="17"/>
  <c r="M276" i="26"/>
  <c r="N357" i="17"/>
  <c r="K357" i="17"/>
  <c r="J357" i="17"/>
  <c r="I357" i="17"/>
  <c r="G357" i="17"/>
  <c r="AD358" i="17"/>
  <c r="AC358" i="17"/>
  <c r="AB358" i="17"/>
  <c r="X358" i="17"/>
  <c r="W358" i="17"/>
  <c r="T358" i="17"/>
  <c r="S358" i="17"/>
  <c r="R358" i="17"/>
  <c r="P358" i="17"/>
  <c r="O358" i="17"/>
  <c r="F277" i="26"/>
  <c r="G358" i="17"/>
  <c r="AC359" i="17"/>
  <c r="Y278" i="26"/>
  <c r="Z359" i="17"/>
  <c r="Y359" i="17"/>
  <c r="X359" i="17"/>
  <c r="W359" i="17"/>
  <c r="T359" i="17"/>
  <c r="Q278" i="26"/>
  <c r="P278" i="26"/>
  <c r="P359" i="17"/>
  <c r="M278" i="26"/>
  <c r="N359" i="17"/>
  <c r="L359" i="17"/>
  <c r="K359" i="17"/>
  <c r="H278" i="26"/>
  <c r="H359" i="17"/>
  <c r="AD360" i="17"/>
  <c r="AC360" i="17"/>
  <c r="Z279" i="26"/>
  <c r="AA360" i="17"/>
  <c r="Y360" i="17"/>
  <c r="V279" i="26"/>
  <c r="W360" i="17"/>
  <c r="U360" i="17"/>
  <c r="T360" i="17"/>
  <c r="Q279" i="26"/>
  <c r="Q360" i="17"/>
  <c r="P360" i="17"/>
  <c r="M279" i="26"/>
  <c r="M360" i="17"/>
  <c r="K360" i="17"/>
  <c r="I360" i="17"/>
  <c r="H360" i="17"/>
  <c r="G360" i="17"/>
  <c r="AD361" i="17"/>
  <c r="AC361" i="17"/>
  <c r="AA361" i="17"/>
  <c r="Z361" i="17"/>
  <c r="X361" i="17"/>
  <c r="W361" i="17"/>
  <c r="V361" i="17"/>
  <c r="U361" i="17"/>
  <c r="S361" i="17"/>
  <c r="R361" i="17"/>
  <c r="Q361" i="17"/>
  <c r="P361" i="17"/>
  <c r="O361" i="17"/>
  <c r="M361" i="17"/>
  <c r="L361" i="17"/>
  <c r="K361" i="17"/>
  <c r="J361" i="17"/>
  <c r="I361" i="17"/>
  <c r="H361" i="17"/>
  <c r="G361" i="17"/>
  <c r="AC364" i="17"/>
  <c r="AB364" i="17"/>
  <c r="I282" i="26"/>
  <c r="G364" i="17"/>
  <c r="AD366" i="17"/>
  <c r="AC366" i="17"/>
  <c r="X366" i="17"/>
  <c r="R284" i="26"/>
  <c r="R366" i="17"/>
  <c r="O366" i="17"/>
  <c r="M366" i="17"/>
  <c r="L366" i="17"/>
  <c r="I366" i="17"/>
  <c r="G366" i="17"/>
  <c r="AD367" i="17"/>
  <c r="AC367" i="17"/>
  <c r="AB367" i="17"/>
  <c r="AA367" i="17"/>
  <c r="X367" i="17"/>
  <c r="T285" i="26"/>
  <c r="U367" i="17"/>
  <c r="Q367" i="17"/>
  <c r="P367" i="17"/>
  <c r="N367" i="17"/>
  <c r="M367" i="17"/>
  <c r="L367" i="17"/>
  <c r="J367" i="17"/>
  <c r="H367" i="17"/>
  <c r="AD368" i="17"/>
  <c r="Z368" i="17"/>
  <c r="Y368" i="17"/>
  <c r="X368" i="17"/>
  <c r="V368" i="17"/>
  <c r="R368" i="17"/>
  <c r="P368" i="17"/>
  <c r="N368" i="17"/>
  <c r="M368" i="17"/>
  <c r="J368" i="17"/>
  <c r="I368" i="17"/>
  <c r="H368" i="17"/>
  <c r="AC369" i="17"/>
  <c r="AB369" i="17"/>
  <c r="W287" i="26"/>
  <c r="X369" i="17"/>
  <c r="V369" i="17"/>
  <c r="T369" i="17"/>
  <c r="S369" i="17"/>
  <c r="P287" i="26"/>
  <c r="Q369" i="17"/>
  <c r="O369" i="17"/>
  <c r="K369" i="17"/>
  <c r="I369" i="17"/>
  <c r="AD370" i="17"/>
  <c r="AB370" i="17"/>
  <c r="AA370" i="17"/>
  <c r="Z370" i="17"/>
  <c r="X370" i="17"/>
  <c r="V370" i="17"/>
  <c r="U370" i="17"/>
  <c r="T370" i="17"/>
  <c r="R370" i="17"/>
  <c r="O370" i="17"/>
  <c r="K370" i="17"/>
  <c r="J370" i="17"/>
  <c r="H370" i="17"/>
  <c r="AD371" i="17"/>
  <c r="AC371" i="17"/>
  <c r="AB371" i="17"/>
  <c r="AA371" i="17"/>
  <c r="X371" i="17"/>
  <c r="U371" i="17"/>
  <c r="T371" i="17"/>
  <c r="Q289" i="26"/>
  <c r="Q371" i="17"/>
  <c r="M371" i="17"/>
  <c r="K371" i="17"/>
  <c r="H289" i="26"/>
  <c r="H371" i="17"/>
  <c r="G371" i="17"/>
  <c r="AD372" i="17"/>
  <c r="AC372" i="17"/>
  <c r="AB372" i="17"/>
  <c r="Z372" i="17"/>
  <c r="V372" i="17"/>
  <c r="T372" i="17"/>
  <c r="R372" i="17"/>
  <c r="Q372" i="17"/>
  <c r="N372" i="17"/>
  <c r="M372" i="17"/>
  <c r="L372" i="17"/>
  <c r="J372" i="17"/>
  <c r="AD374" i="17"/>
  <c r="AC374" i="17"/>
  <c r="AB374" i="17"/>
  <c r="AA374" i="17"/>
  <c r="Y374" i="17"/>
  <c r="U374" i="17"/>
  <c r="S374" i="17"/>
  <c r="P374" i="17"/>
  <c r="O374" i="17"/>
  <c r="M374" i="17"/>
  <c r="L374" i="17"/>
  <c r="I292" i="26"/>
  <c r="G374" i="17"/>
  <c r="AD375" i="17"/>
  <c r="AC375" i="17"/>
  <c r="AA375" i="17"/>
  <c r="X375" i="17"/>
  <c r="U375" i="17"/>
  <c r="T375" i="17"/>
  <c r="S375" i="17"/>
  <c r="Q375" i="17"/>
  <c r="M375" i="17"/>
  <c r="K375" i="17"/>
  <c r="H375" i="17"/>
  <c r="AD376" i="17"/>
  <c r="AC376" i="17"/>
  <c r="AB376" i="17"/>
  <c r="Z376" i="17"/>
  <c r="W376" i="17"/>
  <c r="T294" i="26"/>
  <c r="O376" i="17"/>
  <c r="N376" i="17"/>
  <c r="M376" i="17"/>
  <c r="L376" i="17"/>
  <c r="J376" i="17"/>
  <c r="G376" i="17"/>
  <c r="AD378" i="17"/>
  <c r="AC378" i="17"/>
  <c r="Y378" i="17"/>
  <c r="V378" i="17"/>
  <c r="U378" i="17"/>
  <c r="T378" i="17"/>
  <c r="Q378" i="17"/>
  <c r="O378" i="17"/>
  <c r="N378" i="17"/>
  <c r="J296" i="26"/>
  <c r="H296" i="26"/>
  <c r="G296" i="26"/>
  <c r="G378" i="17"/>
  <c r="AD379" i="17"/>
  <c r="AC379" i="17"/>
  <c r="AB379" i="17"/>
  <c r="Z379" i="17"/>
  <c r="X379" i="17"/>
  <c r="W379" i="17"/>
  <c r="U379" i="17"/>
  <c r="S379" i="17"/>
  <c r="O379" i="17"/>
  <c r="N379" i="17"/>
  <c r="J379" i="17"/>
  <c r="F297" i="26"/>
  <c r="AD380" i="17"/>
  <c r="AC380" i="17"/>
  <c r="AB380" i="17"/>
  <c r="X380" i="17"/>
  <c r="W380" i="17"/>
  <c r="T380" i="17"/>
  <c r="S380" i="17"/>
  <c r="Q380" i="17"/>
  <c r="P380" i="17"/>
  <c r="N380" i="17"/>
  <c r="L380" i="17"/>
  <c r="H380" i="17"/>
  <c r="G380" i="17"/>
  <c r="AD381" i="17"/>
  <c r="AB381" i="17"/>
  <c r="Z381" i="17"/>
  <c r="Y381" i="17"/>
  <c r="W381" i="17"/>
  <c r="U381" i="17"/>
  <c r="Q381" i="17"/>
  <c r="P381" i="17"/>
  <c r="O381" i="17"/>
  <c r="L381" i="17"/>
  <c r="K381" i="17"/>
  <c r="J381" i="17"/>
  <c r="G381" i="17"/>
  <c r="AD382" i="17"/>
  <c r="AB382" i="17"/>
  <c r="Z382" i="17"/>
  <c r="Y382" i="17"/>
  <c r="U382" i="17"/>
  <c r="Q300" i="26"/>
  <c r="P300" i="26"/>
  <c r="P382" i="17"/>
  <c r="L300" i="26"/>
  <c r="K382" i="17"/>
  <c r="J382" i="17"/>
  <c r="AD383" i="17"/>
  <c r="AA383" i="17"/>
  <c r="Z383" i="17"/>
  <c r="X383" i="17"/>
  <c r="T301" i="26"/>
  <c r="T383" i="17"/>
  <c r="S383" i="17"/>
  <c r="R383" i="17"/>
  <c r="O301" i="26"/>
  <c r="N383" i="17"/>
  <c r="M383" i="17"/>
  <c r="L383" i="17"/>
  <c r="I301" i="26"/>
  <c r="J383" i="17"/>
  <c r="H383" i="17"/>
  <c r="AC384" i="17"/>
  <c r="AB384" i="17"/>
  <c r="Y302" i="26"/>
  <c r="X302" i="26"/>
  <c r="X384" i="17"/>
  <c r="V384" i="17"/>
  <c r="U384" i="17"/>
  <c r="T384" i="17"/>
  <c r="S384" i="17"/>
  <c r="Q384" i="17"/>
  <c r="O384" i="17"/>
  <c r="N384" i="17"/>
  <c r="I302" i="26"/>
  <c r="J384" i="17"/>
  <c r="G384" i="17"/>
  <c r="AC385" i="17"/>
  <c r="AA385" i="17"/>
  <c r="W385" i="17"/>
  <c r="S385" i="17"/>
  <c r="R385" i="17"/>
  <c r="P385" i="17"/>
  <c r="M303" i="26"/>
  <c r="M385" i="17"/>
  <c r="L385" i="17"/>
  <c r="I385" i="17"/>
  <c r="G385" i="17"/>
  <c r="AD386" i="17"/>
  <c r="AC386" i="17"/>
  <c r="AB386" i="17"/>
  <c r="AA386" i="17"/>
  <c r="Y386" i="17"/>
  <c r="X386" i="17"/>
  <c r="T304" i="26"/>
  <c r="S304" i="26"/>
  <c r="T386" i="17"/>
  <c r="R386" i="17"/>
  <c r="P386" i="17"/>
  <c r="L386" i="17"/>
  <c r="I386" i="17"/>
  <c r="H386" i="17"/>
  <c r="AC388" i="17"/>
  <c r="AB388" i="17"/>
  <c r="Y306" i="26"/>
  <c r="W306" i="26"/>
  <c r="T306" i="26"/>
  <c r="T388" i="17"/>
  <c r="P306" i="26"/>
  <c r="Q388" i="17"/>
  <c r="P388" i="17"/>
  <c r="O388" i="17"/>
  <c r="N388" i="17"/>
  <c r="M388" i="17"/>
  <c r="I306" i="26"/>
  <c r="G306" i="26"/>
  <c r="H388" i="17"/>
  <c r="AD389" i="17"/>
  <c r="AC389" i="17"/>
  <c r="AB389" i="17"/>
  <c r="Z389" i="17"/>
  <c r="Y389" i="17"/>
  <c r="V307" i="26"/>
  <c r="W389" i="17"/>
  <c r="V389" i="17"/>
  <c r="T389" i="17"/>
  <c r="R389" i="17"/>
  <c r="P389" i="17"/>
  <c r="N389" i="17"/>
  <c r="M389" i="17"/>
  <c r="J389" i="17"/>
  <c r="I389" i="17"/>
  <c r="F307" i="26"/>
  <c r="G389" i="17"/>
  <c r="AD390" i="17"/>
  <c r="AC390" i="17"/>
  <c r="AB390" i="17"/>
  <c r="AA390" i="17"/>
  <c r="W390" i="17"/>
  <c r="T308" i="26"/>
  <c r="R308" i="26"/>
  <c r="S390" i="17"/>
  <c r="R390" i="17"/>
  <c r="Q390" i="17"/>
  <c r="P390" i="17"/>
  <c r="O390" i="17"/>
  <c r="M390" i="17"/>
  <c r="I390" i="17"/>
  <c r="F308" i="26"/>
  <c r="G390" i="17"/>
  <c r="AD391" i="17"/>
  <c r="AC391" i="17"/>
  <c r="AA391" i="17"/>
  <c r="W391" i="17"/>
  <c r="V391" i="17"/>
  <c r="U391" i="17"/>
  <c r="R391" i="17"/>
  <c r="O391" i="17"/>
  <c r="M391" i="17"/>
  <c r="I309" i="26"/>
  <c r="G391" i="17"/>
  <c r="AB392" i="17"/>
  <c r="AA392" i="17"/>
  <c r="Z392" i="17"/>
  <c r="X392" i="17"/>
  <c r="T310" i="26"/>
  <c r="T392" i="17"/>
  <c r="P392" i="17"/>
  <c r="M310" i="26"/>
  <c r="N392" i="17"/>
  <c r="K310" i="26"/>
  <c r="L392" i="17"/>
  <c r="K392" i="17"/>
  <c r="J392" i="17"/>
  <c r="I392" i="17"/>
  <c r="H392" i="17"/>
  <c r="AD393" i="17"/>
  <c r="X393" i="17"/>
  <c r="W393" i="17"/>
  <c r="T311" i="26"/>
  <c r="S393" i="17"/>
  <c r="N393" i="17"/>
  <c r="J311" i="26"/>
  <c r="H393" i="17"/>
  <c r="G393" i="17"/>
  <c r="AD395" i="17"/>
  <c r="AB395" i="17"/>
  <c r="Y395" i="17"/>
  <c r="W395" i="17"/>
  <c r="U395" i="17"/>
  <c r="P395" i="17"/>
  <c r="L395" i="17"/>
  <c r="K395" i="17"/>
  <c r="H395" i="17"/>
  <c r="E313" i="26"/>
  <c r="AD396" i="17"/>
  <c r="AB396" i="17"/>
  <c r="Z396" i="17"/>
  <c r="Y396" i="17"/>
  <c r="T396" i="17"/>
  <c r="R396" i="17"/>
  <c r="Q396" i="17"/>
  <c r="P396" i="17"/>
  <c r="N396" i="17"/>
  <c r="K314" i="26"/>
  <c r="L396" i="17"/>
  <c r="H314" i="26"/>
  <c r="I396" i="17"/>
  <c r="E314" i="26"/>
  <c r="AD397" i="17"/>
  <c r="AC397" i="17"/>
  <c r="AB397" i="17"/>
  <c r="AA397" i="17"/>
  <c r="Y397" i="17"/>
  <c r="W397" i="17"/>
  <c r="U397" i="17"/>
  <c r="S397" i="17"/>
  <c r="R397" i="17"/>
  <c r="O315" i="26"/>
  <c r="P397" i="17"/>
  <c r="L315" i="26"/>
  <c r="K397" i="17"/>
  <c r="I397" i="17"/>
  <c r="G397" i="17"/>
  <c r="AC398" i="17"/>
  <c r="AB398" i="17"/>
  <c r="AA398" i="17"/>
  <c r="X398" i="17"/>
  <c r="W398" i="17"/>
  <c r="T398" i="17"/>
  <c r="R398" i="17"/>
  <c r="P398" i="17"/>
  <c r="L398" i="17"/>
  <c r="K398" i="17"/>
  <c r="H398" i="17"/>
  <c r="G398" i="17"/>
  <c r="AD399" i="17"/>
  <c r="AC399" i="17"/>
  <c r="Z399" i="17"/>
  <c r="V317" i="26"/>
  <c r="Q317" i="26"/>
  <c r="O399" i="17"/>
  <c r="M399" i="17"/>
  <c r="J317" i="26"/>
  <c r="J399" i="17"/>
  <c r="H399" i="17"/>
  <c r="AD400" i="17"/>
  <c r="AC400" i="17"/>
  <c r="AB400" i="17"/>
  <c r="AA400" i="17"/>
  <c r="Y400" i="17"/>
  <c r="W400" i="17"/>
  <c r="T318" i="26"/>
  <c r="U400" i="17"/>
  <c r="T400" i="17"/>
  <c r="Q400" i="17"/>
  <c r="P400" i="17"/>
  <c r="N400" i="17"/>
  <c r="M400" i="17"/>
  <c r="L400" i="17"/>
  <c r="K400" i="17"/>
  <c r="G400" i="17"/>
  <c r="AD401" i="17"/>
  <c r="AC401" i="17"/>
  <c r="X401" i="17"/>
  <c r="S401" i="17"/>
  <c r="Q401" i="17"/>
  <c r="O401" i="17"/>
  <c r="N401" i="17"/>
  <c r="J319" i="26"/>
  <c r="F319" i="26"/>
  <c r="G401" i="17"/>
  <c r="AA402" i="17"/>
  <c r="M402" i="17"/>
  <c r="AD404" i="17"/>
  <c r="AC404" i="17"/>
  <c r="AB404" i="17"/>
  <c r="W404" i="17"/>
  <c r="S404" i="17"/>
  <c r="N404" i="17"/>
  <c r="K404" i="17"/>
  <c r="H322" i="26"/>
  <c r="G322" i="26"/>
  <c r="G404" i="17"/>
  <c r="AD405" i="17"/>
  <c r="AC405" i="17"/>
  <c r="AA405" i="17"/>
  <c r="X405" i="17"/>
  <c r="U323" i="26"/>
  <c r="V405" i="17"/>
  <c r="S405" i="17"/>
  <c r="O405" i="17"/>
  <c r="M405" i="17"/>
  <c r="K405" i="17"/>
  <c r="I405" i="17"/>
  <c r="G405" i="17"/>
  <c r="AC406" i="17"/>
  <c r="AB406" i="17"/>
  <c r="X406" i="17"/>
  <c r="V406" i="17"/>
  <c r="T406" i="17"/>
  <c r="R406" i="17"/>
  <c r="P406" i="17"/>
  <c r="M406" i="17"/>
  <c r="L406" i="17"/>
  <c r="I324" i="26"/>
  <c r="H406" i="17"/>
  <c r="AD407" i="17"/>
  <c r="AC407" i="17"/>
  <c r="AB407" i="17"/>
  <c r="AA407" i="17"/>
  <c r="X407" i="17"/>
  <c r="V407" i="17"/>
  <c r="U407" i="17"/>
  <c r="T407" i="17"/>
  <c r="R407" i="17"/>
  <c r="Q407" i="17"/>
  <c r="O407" i="17"/>
  <c r="M407" i="17"/>
  <c r="K407" i="17"/>
  <c r="G325" i="26"/>
  <c r="H407" i="17"/>
  <c r="AD408" i="17"/>
  <c r="AC408" i="17"/>
  <c r="AB408" i="17"/>
  <c r="Z408" i="17"/>
  <c r="V408" i="17"/>
  <c r="T408" i="17"/>
  <c r="R408" i="17"/>
  <c r="Q408" i="17"/>
  <c r="O408" i="17"/>
  <c r="N408" i="17"/>
  <c r="M408" i="17"/>
  <c r="J408" i="17"/>
  <c r="I408" i="17"/>
  <c r="H408" i="17"/>
  <c r="AD409" i="17"/>
  <c r="Z327" i="26"/>
  <c r="AA409" i="17"/>
  <c r="X409" i="17"/>
  <c r="W409" i="17"/>
  <c r="V409" i="17"/>
  <c r="S409" i="17"/>
  <c r="Q409" i="17"/>
  <c r="O409" i="17"/>
  <c r="M409" i="17"/>
  <c r="K409" i="17"/>
  <c r="H409" i="17"/>
  <c r="G409" i="17"/>
  <c r="AD411" i="17"/>
  <c r="AC411" i="17"/>
  <c r="AB411" i="17"/>
  <c r="Z411" i="17"/>
  <c r="V411" i="17"/>
  <c r="S329" i="26"/>
  <c r="T411" i="17"/>
  <c r="Q411" i="17"/>
  <c r="P411" i="17"/>
  <c r="O411" i="17"/>
  <c r="K329" i="26"/>
  <c r="J329" i="26"/>
  <c r="AD412" i="17"/>
  <c r="AC412" i="17"/>
  <c r="AB412" i="17"/>
  <c r="W330" i="26"/>
  <c r="X412" i="17"/>
  <c r="U330" i="26"/>
  <c r="S330" i="26"/>
  <c r="Q330" i="26"/>
  <c r="Q412" i="17"/>
  <c r="L412" i="17"/>
  <c r="H412" i="17"/>
  <c r="G412" i="17"/>
  <c r="AD413" i="17"/>
  <c r="AB413" i="17"/>
  <c r="Z413" i="17"/>
  <c r="W413" i="17"/>
  <c r="R413" i="17"/>
  <c r="N413" i="17"/>
  <c r="L413" i="17"/>
  <c r="J413" i="17"/>
  <c r="G413" i="17"/>
  <c r="AD414" i="17"/>
  <c r="AC414" i="17"/>
  <c r="Z414" i="17"/>
  <c r="V414" i="17"/>
  <c r="T414" i="17"/>
  <c r="R414" i="17"/>
  <c r="Q414" i="17"/>
  <c r="O414" i="17"/>
  <c r="M414" i="17"/>
  <c r="H332" i="26"/>
  <c r="G332" i="26"/>
  <c r="H414" i="17"/>
  <c r="AC415" i="17"/>
  <c r="AB415" i="17"/>
  <c r="AA415" i="17"/>
  <c r="Y415" i="17"/>
  <c r="U333" i="26"/>
  <c r="V415" i="17"/>
  <c r="S415" i="17"/>
  <c r="R415" i="17"/>
  <c r="O415" i="17"/>
  <c r="M415" i="17"/>
  <c r="I333" i="26"/>
  <c r="AC416" i="17"/>
  <c r="AB416" i="17"/>
  <c r="AA416" i="17"/>
  <c r="X416" i="17"/>
  <c r="V416" i="17"/>
  <c r="T416" i="17"/>
  <c r="O416" i="17"/>
  <c r="N416" i="17"/>
  <c r="L416" i="17"/>
  <c r="K416" i="17"/>
  <c r="J416" i="17"/>
  <c r="F334" i="26"/>
  <c r="AD417" i="17"/>
  <c r="AC417" i="17"/>
  <c r="AB417" i="17"/>
  <c r="Z417" i="17"/>
  <c r="X417" i="17"/>
  <c r="T335" i="26"/>
  <c r="U417" i="17"/>
  <c r="T417" i="17"/>
  <c r="S417" i="17"/>
  <c r="O335" i="26"/>
  <c r="O417" i="17"/>
  <c r="M417" i="17"/>
  <c r="J417" i="17"/>
  <c r="G335" i="26"/>
  <c r="H417" i="17"/>
  <c r="G417" i="17"/>
  <c r="AD418" i="17"/>
  <c r="AC418" i="17"/>
  <c r="AB418" i="17"/>
  <c r="AA418" i="17"/>
  <c r="Z418" i="17"/>
  <c r="X418" i="17"/>
  <c r="V418" i="17"/>
  <c r="O336" i="26"/>
  <c r="P418" i="17"/>
  <c r="L336" i="26"/>
  <c r="M418" i="17"/>
  <c r="K418" i="17"/>
  <c r="J418" i="17"/>
  <c r="F336" i="26"/>
  <c r="AD420" i="17"/>
  <c r="AC420" i="17"/>
  <c r="AB420" i="17"/>
  <c r="Z420" i="17"/>
  <c r="X420" i="17"/>
  <c r="W420" i="17"/>
  <c r="V420" i="17"/>
  <c r="S420" i="17"/>
  <c r="Q420" i="17"/>
  <c r="O420" i="17"/>
  <c r="M420" i="17"/>
  <c r="K420" i="17"/>
  <c r="J420" i="17"/>
  <c r="G420" i="17"/>
  <c r="AD421" i="17"/>
  <c r="Z339" i="26"/>
  <c r="Z421" i="17"/>
  <c r="X421" i="17"/>
  <c r="T421" i="17"/>
  <c r="S421" i="17"/>
  <c r="P421" i="17"/>
  <c r="O421" i="17"/>
  <c r="L421" i="17"/>
  <c r="J421" i="17"/>
  <c r="H421" i="17"/>
  <c r="AD422" i="17"/>
  <c r="AC422" i="17"/>
  <c r="AA422" i="17"/>
  <c r="V340" i="26"/>
  <c r="U422" i="17"/>
  <c r="T422" i="17"/>
  <c r="R422" i="17"/>
  <c r="N340" i="26"/>
  <c r="N422" i="17"/>
  <c r="M422" i="17"/>
  <c r="L422" i="17"/>
  <c r="K422" i="17"/>
  <c r="H422" i="17"/>
  <c r="G422" i="17"/>
  <c r="Z343" i="26"/>
  <c r="AA425" i="17"/>
  <c r="X343" i="26"/>
  <c r="W425" i="17"/>
  <c r="V425" i="17"/>
  <c r="T425" i="17"/>
  <c r="R425" i="17"/>
  <c r="N425" i="17"/>
  <c r="K343" i="26"/>
  <c r="G343" i="26"/>
  <c r="E343" i="26"/>
  <c r="AD426" i="17"/>
  <c r="AC426" i="17"/>
  <c r="AB426" i="17"/>
  <c r="AA426" i="17"/>
  <c r="Y426" i="17"/>
  <c r="W426" i="17"/>
  <c r="V426" i="17"/>
  <c r="S426" i="17"/>
  <c r="R426" i="17"/>
  <c r="O344" i="26"/>
  <c r="O426" i="17"/>
  <c r="M426" i="17"/>
  <c r="H344" i="26"/>
  <c r="I426" i="17"/>
  <c r="G426" i="17"/>
  <c r="AD427" i="17"/>
  <c r="AC427" i="17"/>
  <c r="Y345" i="26"/>
  <c r="Z427" i="17"/>
  <c r="X427" i="17"/>
  <c r="W427" i="17"/>
  <c r="U427" i="17"/>
  <c r="M345" i="26"/>
  <c r="J345" i="26"/>
  <c r="I345" i="26"/>
  <c r="H345" i="26"/>
  <c r="H427" i="17"/>
  <c r="G427" i="17"/>
  <c r="AC428" i="17"/>
  <c r="Y428" i="17"/>
  <c r="V346" i="26"/>
  <c r="W428" i="17"/>
  <c r="T428" i="17"/>
  <c r="S428" i="17"/>
  <c r="R428" i="17"/>
  <c r="Q428" i="17"/>
  <c r="O428" i="17"/>
  <c r="M428" i="17"/>
  <c r="H346" i="26"/>
  <c r="I428" i="17"/>
  <c r="G428" i="17"/>
  <c r="AD429" i="17"/>
  <c r="AC429" i="17"/>
  <c r="Y429" i="17"/>
  <c r="X429" i="17"/>
  <c r="W429" i="17"/>
  <c r="T347" i="26"/>
  <c r="S429" i="17"/>
  <c r="R429" i="17"/>
  <c r="O429" i="17"/>
  <c r="M429" i="17"/>
  <c r="K429" i="17"/>
  <c r="G429" i="17"/>
  <c r="AD431" i="17"/>
  <c r="AC431" i="17"/>
  <c r="AA431" i="17"/>
  <c r="Z431" i="17"/>
  <c r="X431" i="17"/>
  <c r="U349" i="26"/>
  <c r="S349" i="26"/>
  <c r="Q431" i="17"/>
  <c r="O431" i="17"/>
  <c r="N431" i="17"/>
  <c r="M431" i="17"/>
  <c r="J349" i="26"/>
  <c r="I349" i="26"/>
  <c r="J431" i="17"/>
  <c r="G349" i="26"/>
  <c r="G431" i="17"/>
  <c r="AD432" i="17"/>
  <c r="Y432" i="17"/>
  <c r="V432" i="17"/>
  <c r="S432" i="17"/>
  <c r="R432" i="17"/>
  <c r="Q432" i="17"/>
  <c r="P432" i="17"/>
  <c r="M350" i="26"/>
  <c r="M432" i="17"/>
  <c r="I432" i="17"/>
  <c r="AC433" i="17"/>
  <c r="AB433" i="17"/>
  <c r="AA433" i="17"/>
  <c r="Y433" i="17"/>
  <c r="X433" i="17"/>
  <c r="T351" i="26"/>
  <c r="S351" i="26"/>
  <c r="T433" i="17"/>
  <c r="R433" i="17"/>
  <c r="P433" i="17"/>
  <c r="O433" i="17"/>
  <c r="L433" i="17"/>
  <c r="K433" i="17"/>
  <c r="I433" i="17"/>
  <c r="F351" i="26"/>
  <c r="AD434" i="17"/>
  <c r="AC434" i="17"/>
  <c r="AB434" i="17"/>
  <c r="AA434" i="17"/>
  <c r="Y434" i="17"/>
  <c r="X434" i="17"/>
  <c r="U434" i="17"/>
  <c r="S434" i="17"/>
  <c r="R434" i="17"/>
  <c r="Q434" i="17"/>
  <c r="O434" i="17"/>
  <c r="M434" i="17"/>
  <c r="I434" i="17"/>
  <c r="H434" i="17"/>
  <c r="AD435" i="17"/>
  <c r="AC435" i="17"/>
  <c r="AB435" i="17"/>
  <c r="AA435" i="17"/>
  <c r="Z435" i="17"/>
  <c r="X435" i="17"/>
  <c r="V435" i="17"/>
  <c r="R435" i="17"/>
  <c r="Q435" i="17"/>
  <c r="N435" i="17"/>
  <c r="M435" i="17"/>
  <c r="I353" i="26"/>
  <c r="J435" i="17"/>
  <c r="H435" i="17"/>
  <c r="AC436" i="17"/>
  <c r="Z436" i="17"/>
  <c r="W436" i="17"/>
  <c r="V436" i="17"/>
  <c r="T436" i="17"/>
  <c r="S436" i="17"/>
  <c r="R436" i="17"/>
  <c r="P436" i="17"/>
  <c r="M354" i="26"/>
  <c r="N436" i="17"/>
  <c r="J354" i="26"/>
  <c r="J436" i="17"/>
  <c r="G354" i="26"/>
  <c r="H436" i="17"/>
  <c r="AD437" i="17"/>
  <c r="AC437" i="17"/>
  <c r="Z437" i="17"/>
  <c r="W355" i="26"/>
  <c r="X437" i="17"/>
  <c r="V437" i="17"/>
  <c r="T437" i="17"/>
  <c r="R437" i="17"/>
  <c r="O355" i="26"/>
  <c r="N437" i="17"/>
  <c r="K355" i="26"/>
  <c r="L437" i="17"/>
  <c r="K437" i="17"/>
  <c r="H355" i="26"/>
  <c r="G355" i="26"/>
  <c r="H437" i="17"/>
  <c r="AC438" i="17"/>
  <c r="Z438" i="17"/>
  <c r="X438" i="17"/>
  <c r="V438" i="17"/>
  <c r="U438" i="17"/>
  <c r="R438" i="17"/>
  <c r="P438" i="17"/>
  <c r="N438" i="17"/>
  <c r="K356" i="26"/>
  <c r="J438" i="17"/>
  <c r="I438" i="17"/>
  <c r="AD439" i="17"/>
  <c r="AC439" i="17"/>
  <c r="AB439" i="17"/>
  <c r="AA439" i="17"/>
  <c r="Y439" i="17"/>
  <c r="W439" i="17"/>
  <c r="S439" i="17"/>
  <c r="P357" i="26"/>
  <c r="N357" i="26"/>
  <c r="O439" i="17"/>
  <c r="N439" i="17"/>
  <c r="K357" i="26"/>
  <c r="K439" i="17"/>
  <c r="G439" i="17"/>
  <c r="AD441" i="17"/>
  <c r="AC441" i="17"/>
  <c r="S441" i="17"/>
  <c r="R441" i="17"/>
  <c r="O359" i="26"/>
  <c r="N441" i="17"/>
  <c r="M441" i="17"/>
  <c r="L441" i="17"/>
  <c r="K441" i="17"/>
  <c r="F359" i="26"/>
  <c r="G441" i="17"/>
  <c r="AB442" i="17"/>
  <c r="AA442" i="17"/>
  <c r="X442" i="17"/>
  <c r="U360" i="26"/>
  <c r="T360" i="26"/>
  <c r="U442" i="17"/>
  <c r="T442" i="17"/>
  <c r="O360" i="26"/>
  <c r="N360" i="26"/>
  <c r="O442" i="17"/>
  <c r="N442" i="17"/>
  <c r="K442" i="17"/>
  <c r="H442" i="17"/>
  <c r="G442" i="17"/>
  <c r="AC445" i="17"/>
  <c r="AB445" i="17"/>
  <c r="Q445" i="17"/>
  <c r="L445" i="17"/>
  <c r="K445" i="17"/>
  <c r="G445" i="17"/>
  <c r="AD446" i="17"/>
  <c r="AC446" i="17"/>
  <c r="AB446" i="17"/>
  <c r="Z446" i="17"/>
  <c r="X446" i="17"/>
  <c r="U446" i="17"/>
  <c r="T446" i="17"/>
  <c r="Q364" i="26"/>
  <c r="P446" i="17"/>
  <c r="O446" i="17"/>
  <c r="N446" i="17"/>
  <c r="M446" i="17"/>
  <c r="L446" i="17"/>
  <c r="F364" i="26"/>
  <c r="AD447" i="17"/>
  <c r="AC447" i="17"/>
  <c r="AA447" i="17"/>
  <c r="X365" i="26"/>
  <c r="X447" i="17"/>
  <c r="W447" i="17"/>
  <c r="R365" i="26"/>
  <c r="S447" i="17"/>
  <c r="P447" i="17"/>
  <c r="O447" i="17"/>
  <c r="L447" i="17"/>
  <c r="K447" i="17"/>
  <c r="I447" i="17"/>
  <c r="H447" i="17"/>
  <c r="G447" i="17"/>
  <c r="X449" i="17"/>
  <c r="S449" i="17"/>
  <c r="O367" i="26"/>
  <c r="P449" i="17"/>
  <c r="O449" i="17"/>
  <c r="M449" i="17"/>
  <c r="L449" i="17"/>
  <c r="J449" i="17"/>
  <c r="H449" i="17"/>
  <c r="AD450" i="17"/>
  <c r="AC450" i="17"/>
  <c r="AB450" i="17"/>
  <c r="Z450" i="17"/>
  <c r="S450" i="17"/>
  <c r="R450" i="17"/>
  <c r="Q450" i="17"/>
  <c r="N368" i="26"/>
  <c r="O450" i="17"/>
  <c r="L450" i="17"/>
  <c r="J450" i="17"/>
  <c r="I450" i="17"/>
  <c r="H450" i="17"/>
  <c r="AB451" i="17"/>
  <c r="Z451" i="17"/>
  <c r="X451" i="17"/>
  <c r="V451" i="17"/>
  <c r="U451" i="17"/>
  <c r="R369" i="26"/>
  <c r="S451" i="17"/>
  <c r="R451" i="17"/>
  <c r="Q451" i="17"/>
  <c r="P451" i="17"/>
  <c r="O451" i="17"/>
  <c r="L369" i="26"/>
  <c r="L451" i="17"/>
  <c r="J451" i="17"/>
  <c r="E369" i="26"/>
  <c r="AD452" i="17"/>
  <c r="AC452" i="17"/>
  <c r="AB452" i="17"/>
  <c r="AA452" i="17"/>
  <c r="Z452" i="17"/>
  <c r="Y452" i="17"/>
  <c r="X452" i="17"/>
  <c r="V452" i="17"/>
  <c r="U452" i="17"/>
  <c r="T452" i="17"/>
  <c r="S452" i="17"/>
  <c r="Q452" i="17"/>
  <c r="P452" i="17"/>
  <c r="O452" i="17"/>
  <c r="M452" i="17"/>
  <c r="L452" i="17"/>
  <c r="K452" i="17"/>
  <c r="J452" i="17"/>
  <c r="I452" i="17"/>
  <c r="H452" i="17"/>
  <c r="G452" i="17"/>
  <c r="AD454" i="17"/>
  <c r="AC454" i="17"/>
  <c r="AB454" i="17"/>
  <c r="Z454" i="17"/>
  <c r="X454" i="17"/>
  <c r="V454" i="17"/>
  <c r="T454" i="17"/>
  <c r="R454" i="17"/>
  <c r="P454" i="17"/>
  <c r="L371" i="26"/>
  <c r="M454" i="17"/>
  <c r="J454" i="17"/>
  <c r="H454" i="17"/>
  <c r="AD455" i="17"/>
  <c r="AC455" i="17"/>
  <c r="AB455" i="17"/>
  <c r="X372" i="26"/>
  <c r="U372" i="26"/>
  <c r="T455" i="17"/>
  <c r="Q372" i="26"/>
  <c r="R455" i="17"/>
  <c r="O455" i="17"/>
  <c r="J455" i="17"/>
  <c r="G455" i="17"/>
  <c r="AC456" i="17"/>
  <c r="AA456" i="17"/>
  <c r="Z456" i="17"/>
  <c r="W456" i="17"/>
  <c r="S373" i="26"/>
  <c r="R373" i="26"/>
  <c r="R456" i="17"/>
  <c r="N373" i="26"/>
  <c r="O456" i="17"/>
  <c r="L456" i="17"/>
  <c r="I373" i="26"/>
  <c r="J456" i="17"/>
  <c r="H456" i="17"/>
  <c r="G456" i="17"/>
  <c r="AD457" i="17"/>
  <c r="AC457" i="17"/>
  <c r="AA457" i="17"/>
  <c r="Z457" i="17"/>
  <c r="Y457" i="17"/>
  <c r="X457" i="17"/>
  <c r="W457" i="17"/>
  <c r="T457" i="17"/>
  <c r="S457" i="17"/>
  <c r="R457" i="17"/>
  <c r="P457" i="17"/>
  <c r="O457" i="17"/>
  <c r="N457" i="17"/>
  <c r="M457" i="17"/>
  <c r="L457" i="17"/>
  <c r="K457" i="17"/>
  <c r="J457" i="17"/>
  <c r="I457" i="17"/>
  <c r="H457" i="17"/>
  <c r="G457" i="17"/>
  <c r="AD458" i="17"/>
  <c r="AC458" i="17"/>
  <c r="AA458" i="17"/>
  <c r="Z458" i="17"/>
  <c r="W458" i="17"/>
  <c r="U458" i="17"/>
  <c r="R458" i="17"/>
  <c r="Q458" i="17"/>
  <c r="O458" i="17"/>
  <c r="M458" i="17"/>
  <c r="L458" i="17"/>
  <c r="K458" i="17"/>
  <c r="J458" i="17"/>
  <c r="H458" i="17"/>
  <c r="AC460" i="17"/>
  <c r="AB460" i="17"/>
  <c r="AA460" i="17"/>
  <c r="Z460" i="17"/>
  <c r="X460" i="17"/>
  <c r="V460" i="17"/>
  <c r="T460" i="17"/>
  <c r="S460" i="17"/>
  <c r="Q460" i="17"/>
  <c r="M460" i="17"/>
  <c r="K460" i="17"/>
  <c r="H460" i="17"/>
  <c r="AD461" i="17"/>
  <c r="AC461" i="17"/>
  <c r="AB461" i="17"/>
  <c r="Y461" i="17"/>
  <c r="X461" i="17"/>
  <c r="W461" i="17"/>
  <c r="V461" i="17"/>
  <c r="U461" i="17"/>
  <c r="R377" i="26"/>
  <c r="S461" i="17"/>
  <c r="O377" i="26"/>
  <c r="N461" i="17"/>
  <c r="K377" i="26"/>
  <c r="L461" i="17"/>
  <c r="G377" i="26"/>
  <c r="H461" i="17"/>
  <c r="G461" i="17"/>
  <c r="AD462" i="17"/>
  <c r="AC462" i="17"/>
  <c r="AB462" i="17"/>
  <c r="AA462" i="17"/>
  <c r="Z462" i="17"/>
  <c r="Y462" i="17"/>
  <c r="X462" i="17"/>
  <c r="W462" i="17"/>
  <c r="U462" i="17"/>
  <c r="T462" i="17"/>
  <c r="S462" i="17"/>
  <c r="R462" i="17"/>
  <c r="P462" i="17"/>
  <c r="O462" i="17"/>
  <c r="N462" i="17"/>
  <c r="M462" i="17"/>
  <c r="K462" i="17"/>
  <c r="J462" i="17"/>
  <c r="I462" i="17"/>
  <c r="H462" i="17"/>
  <c r="AD464" i="17"/>
  <c r="AC464" i="17"/>
  <c r="AB464" i="17"/>
  <c r="AA464" i="17"/>
  <c r="Z464" i="17"/>
  <c r="W379" i="26"/>
  <c r="U379" i="26"/>
  <c r="T464" i="17"/>
  <c r="S464" i="17"/>
  <c r="O464" i="17"/>
  <c r="N464" i="17"/>
  <c r="M464" i="17"/>
  <c r="J464" i="17"/>
  <c r="G379" i="26"/>
  <c r="G464" i="17"/>
  <c r="AD465" i="17"/>
  <c r="AC465" i="17"/>
  <c r="Y465" i="17"/>
  <c r="W465" i="17"/>
  <c r="T380" i="26"/>
  <c r="U465" i="17"/>
  <c r="S465" i="17"/>
  <c r="Q465" i="17"/>
  <c r="O465" i="17"/>
  <c r="L465" i="17"/>
  <c r="I465" i="17"/>
  <c r="E380" i="26"/>
  <c r="AD466" i="17"/>
  <c r="Y381" i="26"/>
  <c r="Y466" i="17"/>
  <c r="U381" i="26"/>
  <c r="V466" i="17"/>
  <c r="T466" i="17"/>
  <c r="Q466" i="17"/>
  <c r="M381" i="26"/>
  <c r="L466" i="17"/>
  <c r="K466" i="17"/>
  <c r="I466" i="17"/>
  <c r="G466" i="17"/>
  <c r="AD467" i="17"/>
  <c r="AC467" i="17"/>
  <c r="AB467" i="17"/>
  <c r="Z467" i="17"/>
  <c r="V382" i="26"/>
  <c r="U467" i="17"/>
  <c r="T467" i="17"/>
  <c r="P467" i="17"/>
  <c r="O467" i="17"/>
  <c r="L382" i="26"/>
  <c r="M467" i="17"/>
  <c r="J467" i="17"/>
  <c r="F382" i="26"/>
  <c r="AD468" i="17"/>
  <c r="Z468" i="17"/>
  <c r="W383" i="26"/>
  <c r="X468" i="17"/>
  <c r="U468" i="17"/>
  <c r="R468" i="17"/>
  <c r="O383" i="26"/>
  <c r="P468" i="17"/>
  <c r="O468" i="17"/>
  <c r="L468" i="17"/>
  <c r="K468" i="17"/>
  <c r="H383" i="26"/>
  <c r="H468" i="17"/>
  <c r="AC469" i="17"/>
  <c r="AB469" i="17"/>
  <c r="AA469" i="17"/>
  <c r="Y469" i="17"/>
  <c r="X469" i="17"/>
  <c r="V469" i="17"/>
  <c r="U469" i="17"/>
  <c r="T469" i="17"/>
  <c r="S469" i="17"/>
  <c r="Q469" i="17"/>
  <c r="L469" i="17"/>
  <c r="K469" i="17"/>
  <c r="I469" i="17"/>
  <c r="H469" i="17"/>
  <c r="AD470" i="17"/>
  <c r="AC470" i="17"/>
  <c r="AA470" i="17"/>
  <c r="Y470" i="17"/>
  <c r="U385" i="26"/>
  <c r="T385" i="26"/>
  <c r="S470" i="17"/>
  <c r="O385" i="26"/>
  <c r="N385" i="26"/>
  <c r="N470" i="17"/>
  <c r="M470" i="17"/>
  <c r="K470" i="17"/>
  <c r="F385" i="26"/>
  <c r="AD471" i="17"/>
  <c r="AC471" i="17"/>
  <c r="AA471" i="17"/>
  <c r="Y471" i="17"/>
  <c r="X471" i="17"/>
  <c r="T386" i="26"/>
  <c r="T471" i="17"/>
  <c r="Q386" i="26"/>
  <c r="P386" i="26"/>
  <c r="Q471" i="17"/>
  <c r="N471" i="17"/>
  <c r="M471" i="17"/>
  <c r="K471" i="17"/>
  <c r="I471" i="17"/>
  <c r="G471" i="17"/>
  <c r="AD472" i="17"/>
  <c r="AC472" i="17"/>
  <c r="Z472" i="17"/>
  <c r="Y472" i="17"/>
  <c r="V387" i="26"/>
  <c r="W472" i="17"/>
  <c r="U472" i="17"/>
  <c r="S472" i="17"/>
  <c r="R472" i="17"/>
  <c r="Q472" i="17"/>
  <c r="O472" i="17"/>
  <c r="M472" i="17"/>
  <c r="K472" i="17"/>
  <c r="H387" i="26"/>
  <c r="G387" i="26"/>
  <c r="H472" i="17"/>
  <c r="G472" i="17"/>
  <c r="AC474" i="17"/>
  <c r="Z389" i="26"/>
  <c r="AA474" i="17"/>
  <c r="Z474" i="17"/>
  <c r="X474" i="17"/>
  <c r="W474" i="17"/>
  <c r="U474" i="17"/>
  <c r="R474" i="17"/>
  <c r="P474" i="17"/>
  <c r="O474" i="17"/>
  <c r="K389" i="26"/>
  <c r="L474" i="17"/>
  <c r="K474" i="17"/>
  <c r="J474" i="17"/>
  <c r="I474" i="17"/>
  <c r="E389" i="26"/>
  <c r="AD475" i="17"/>
  <c r="Z475" i="17"/>
  <c r="W475" i="17"/>
  <c r="S390" i="26"/>
  <c r="S475" i="17"/>
  <c r="P390" i="26"/>
  <c r="P475" i="17"/>
  <c r="O475" i="17"/>
  <c r="J475" i="17"/>
  <c r="E390" i="26"/>
  <c r="AD476" i="17"/>
  <c r="AB476" i="17"/>
  <c r="AA476" i="17"/>
  <c r="Y476" i="17"/>
  <c r="X476" i="17"/>
  <c r="V476" i="17"/>
  <c r="S476" i="17"/>
  <c r="O391" i="26"/>
  <c r="L476" i="17"/>
  <c r="K476" i="17"/>
  <c r="J476" i="17"/>
  <c r="I476" i="17"/>
  <c r="X478" i="17"/>
  <c r="V478" i="17"/>
  <c r="T478" i="17"/>
  <c r="S478" i="17"/>
  <c r="Q478" i="17"/>
  <c r="P478" i="17"/>
  <c r="N478" i="17"/>
  <c r="K478" i="17"/>
  <c r="G393" i="26"/>
  <c r="H478" i="17"/>
  <c r="AD479" i="17"/>
  <c r="AC479" i="17"/>
  <c r="AB479" i="17"/>
  <c r="AA479" i="17"/>
  <c r="Z479" i="17"/>
  <c r="Y479" i="17"/>
  <c r="W479" i="17"/>
  <c r="T479" i="17"/>
  <c r="Q479" i="17"/>
  <c r="O479" i="17"/>
  <c r="M479" i="17"/>
  <c r="L479" i="17"/>
  <c r="K479" i="17"/>
  <c r="J479" i="17"/>
  <c r="I479" i="17"/>
  <c r="G479" i="17"/>
  <c r="AD481" i="17"/>
  <c r="AC481" i="17"/>
  <c r="AB481" i="17"/>
  <c r="AA481" i="17"/>
  <c r="Z481" i="17"/>
  <c r="X481" i="17"/>
  <c r="U481" i="17"/>
  <c r="Q396" i="26"/>
  <c r="P481" i="17"/>
  <c r="N481" i="17"/>
  <c r="M481" i="17"/>
  <c r="L481" i="17"/>
  <c r="K481" i="17"/>
  <c r="J481" i="17"/>
  <c r="H481" i="17"/>
  <c r="AD482" i="17"/>
  <c r="AC482" i="17"/>
  <c r="Z397" i="26"/>
  <c r="AA482" i="17"/>
  <c r="Z482" i="17"/>
  <c r="Y482" i="17"/>
  <c r="U397" i="26"/>
  <c r="T397" i="26"/>
  <c r="T482" i="17"/>
  <c r="O397" i="26"/>
  <c r="L397" i="26"/>
  <c r="L482" i="17"/>
  <c r="K482" i="17"/>
  <c r="J482" i="17"/>
  <c r="I482" i="17"/>
  <c r="F397" i="26"/>
  <c r="G482" i="17"/>
  <c r="AD483" i="17"/>
  <c r="AC483" i="17"/>
  <c r="V483" i="17"/>
  <c r="T483" i="17"/>
  <c r="S483" i="17"/>
  <c r="R483" i="17"/>
  <c r="Q483" i="17"/>
  <c r="O483" i="17"/>
  <c r="N483" i="17"/>
  <c r="L483" i="17"/>
  <c r="I483" i="17"/>
  <c r="AD484" i="17"/>
  <c r="AC484" i="17"/>
  <c r="Z484" i="17"/>
  <c r="Y484" i="17"/>
  <c r="T399" i="26"/>
  <c r="T484" i="17"/>
  <c r="R484" i="17"/>
  <c r="Q484" i="17"/>
  <c r="P484" i="17"/>
  <c r="N484" i="17"/>
  <c r="L484" i="17"/>
  <c r="H484" i="17"/>
  <c r="AA486" i="17"/>
  <c r="Y486" i="17"/>
  <c r="X486" i="17"/>
  <c r="W486" i="17"/>
  <c r="T401" i="26"/>
  <c r="T486" i="17"/>
  <c r="Q486" i="17"/>
  <c r="N486" i="17"/>
  <c r="J401" i="26"/>
  <c r="K486" i="17"/>
  <c r="J486" i="17"/>
  <c r="G486" i="17"/>
  <c r="AD487" i="17"/>
  <c r="AC487" i="17"/>
  <c r="Y487" i="17"/>
  <c r="V402" i="26"/>
  <c r="W487" i="17"/>
  <c r="V487" i="17"/>
  <c r="T487" i="17"/>
  <c r="S487" i="17"/>
  <c r="O402" i="26"/>
  <c r="P487" i="17"/>
  <c r="N487" i="17"/>
  <c r="L487" i="17"/>
  <c r="K487" i="17"/>
  <c r="G402" i="26"/>
  <c r="G487" i="17"/>
  <c r="AC489" i="17"/>
  <c r="AB489" i="17"/>
  <c r="AA489" i="17"/>
  <c r="X489" i="17"/>
  <c r="W489" i="17"/>
  <c r="T404" i="26"/>
  <c r="U489" i="17"/>
  <c r="Q404" i="26"/>
  <c r="Q489" i="17"/>
  <c r="P489" i="17"/>
  <c r="N489" i="17"/>
  <c r="M489" i="17"/>
  <c r="K489" i="17"/>
  <c r="H489" i="17"/>
  <c r="G489" i="17"/>
  <c r="AD490" i="17"/>
  <c r="AC490" i="17"/>
  <c r="Y405" i="26"/>
  <c r="Y490" i="17"/>
  <c r="X490" i="17"/>
  <c r="W490" i="17"/>
  <c r="V490" i="17"/>
  <c r="S490" i="17"/>
  <c r="P490" i="17"/>
  <c r="O490" i="17"/>
  <c r="M490" i="17"/>
  <c r="K490" i="17"/>
  <c r="J490" i="17"/>
  <c r="I490" i="17"/>
  <c r="E405" i="26"/>
  <c r="AD491" i="17"/>
  <c r="AC491" i="17"/>
  <c r="AA491" i="17"/>
  <c r="W491" i="17"/>
  <c r="U491" i="17"/>
  <c r="Q406" i="26"/>
  <c r="Q491" i="17"/>
  <c r="P491" i="17"/>
  <c r="O491" i="17"/>
  <c r="N491" i="17"/>
  <c r="M491" i="17"/>
  <c r="I406" i="26"/>
  <c r="F406" i="26"/>
  <c r="G491" i="17"/>
  <c r="AC492" i="17"/>
  <c r="Z407" i="26"/>
  <c r="Z492" i="17"/>
  <c r="Y492" i="17"/>
  <c r="X492" i="17"/>
  <c r="V492" i="17"/>
  <c r="R492" i="17"/>
  <c r="O407" i="26"/>
  <c r="N407" i="26"/>
  <c r="L492" i="17"/>
  <c r="J492" i="17"/>
  <c r="I492" i="17"/>
  <c r="H492" i="17"/>
  <c r="E407" i="26"/>
  <c r="AC494" i="17"/>
  <c r="AB494" i="17"/>
  <c r="Z494" i="17"/>
  <c r="X494" i="17"/>
  <c r="U410" i="26"/>
  <c r="Q410" i="26"/>
  <c r="R494" i="17"/>
  <c r="Q494" i="17"/>
  <c r="L410" i="26"/>
  <c r="M494" i="17"/>
  <c r="K494" i="17"/>
  <c r="J494" i="17"/>
  <c r="H494" i="17"/>
  <c r="E410" i="26"/>
  <c r="AA495" i="17"/>
  <c r="Z495" i="17"/>
  <c r="X495" i="17"/>
  <c r="U495" i="17"/>
  <c r="S495" i="17"/>
  <c r="R495" i="17"/>
  <c r="O411" i="26"/>
  <c r="K495" i="17"/>
  <c r="J495" i="17"/>
  <c r="G495" i="17"/>
  <c r="AD496" i="17"/>
  <c r="Y412" i="26"/>
  <c r="Z496" i="17"/>
  <c r="X496" i="17"/>
  <c r="S496" i="17"/>
  <c r="R496" i="17"/>
  <c r="L496" i="17"/>
  <c r="K496" i="17"/>
  <c r="J496" i="17"/>
  <c r="H496" i="17"/>
  <c r="AC497" i="17"/>
  <c r="Y413" i="26"/>
  <c r="Z497" i="17"/>
  <c r="U497" i="17"/>
  <c r="R413" i="26"/>
  <c r="Q413" i="26"/>
  <c r="P413" i="26"/>
  <c r="Q497" i="17"/>
  <c r="O497" i="17"/>
  <c r="K497" i="17"/>
  <c r="J497" i="17"/>
  <c r="H497" i="17"/>
  <c r="G497" i="17"/>
  <c r="AD498" i="17"/>
  <c r="AC498" i="17"/>
  <c r="AA498" i="17"/>
  <c r="Z498" i="17"/>
  <c r="W414" i="26"/>
  <c r="W498" i="17"/>
  <c r="S498" i="17"/>
  <c r="M498" i="17"/>
  <c r="J414" i="26"/>
  <c r="I414" i="26"/>
  <c r="J498" i="17"/>
  <c r="I498" i="17"/>
  <c r="G498" i="17"/>
  <c r="AC500" i="17"/>
  <c r="X416" i="26"/>
  <c r="X500" i="17"/>
  <c r="W500" i="17"/>
  <c r="S500" i="17"/>
  <c r="R500" i="17"/>
  <c r="O416" i="26"/>
  <c r="P500" i="17"/>
  <c r="N500" i="17"/>
  <c r="M500" i="17"/>
  <c r="I500" i="17"/>
  <c r="H500" i="17"/>
  <c r="G500" i="17"/>
  <c r="AC501" i="17"/>
  <c r="AB501" i="17"/>
  <c r="Z501" i="17"/>
  <c r="Y501" i="17"/>
  <c r="W501" i="17"/>
  <c r="V501" i="17"/>
  <c r="R501" i="17"/>
  <c r="P501" i="17"/>
  <c r="K417" i="26"/>
  <c r="L501" i="17"/>
  <c r="J501" i="17"/>
  <c r="I501" i="17"/>
  <c r="AD502" i="17"/>
  <c r="AB502" i="17"/>
  <c r="AA502" i="17"/>
  <c r="X418" i="26"/>
  <c r="Y502" i="17"/>
  <c r="V418" i="26"/>
  <c r="W502" i="17"/>
  <c r="S418" i="26"/>
  <c r="R502" i="17"/>
  <c r="O502" i="17"/>
  <c r="K502" i="17"/>
  <c r="J502" i="17"/>
  <c r="I502" i="17"/>
  <c r="AD503" i="17"/>
  <c r="AA503" i="17"/>
  <c r="Z503" i="17"/>
  <c r="Y503" i="17"/>
  <c r="X503" i="17"/>
  <c r="W503" i="17"/>
  <c r="S419" i="26"/>
  <c r="S503" i="17"/>
  <c r="R503" i="17"/>
  <c r="N419" i="26"/>
  <c r="K419" i="26"/>
  <c r="J419" i="26"/>
  <c r="K503" i="17"/>
  <c r="J503" i="17"/>
  <c r="I503" i="17"/>
  <c r="G503" i="17"/>
  <c r="AC504" i="17"/>
  <c r="AB504" i="17"/>
  <c r="AA504" i="17"/>
  <c r="W504" i="17"/>
  <c r="T420" i="26"/>
  <c r="U504" i="17"/>
  <c r="R420" i="26"/>
  <c r="S504" i="17"/>
  <c r="R504" i="17"/>
  <c r="N420" i="26"/>
  <c r="K504" i="17"/>
  <c r="G504" i="17"/>
  <c r="AC505" i="17"/>
  <c r="Y421" i="26"/>
  <c r="Z505" i="17"/>
  <c r="W505" i="17"/>
  <c r="V505" i="17"/>
  <c r="U505" i="17"/>
  <c r="T505" i="17"/>
  <c r="S505" i="17"/>
  <c r="R505" i="17"/>
  <c r="L505" i="17"/>
  <c r="K505" i="17"/>
  <c r="H421" i="26"/>
  <c r="G505" i="17"/>
  <c r="AD506" i="17"/>
  <c r="AC506" i="17"/>
  <c r="AB506" i="17"/>
  <c r="Y506" i="17"/>
  <c r="X506" i="17"/>
  <c r="W506" i="17"/>
  <c r="V506" i="17"/>
  <c r="U506" i="17"/>
  <c r="T506" i="17"/>
  <c r="S506" i="17"/>
  <c r="R506" i="17"/>
  <c r="Q506" i="17"/>
  <c r="P506" i="17"/>
  <c r="O506" i="17"/>
  <c r="N506" i="17"/>
  <c r="M506" i="17"/>
  <c r="L506" i="17"/>
  <c r="K506" i="17"/>
  <c r="J506" i="17"/>
  <c r="I506" i="17"/>
  <c r="H506" i="17"/>
  <c r="G506" i="17"/>
  <c r="V423" i="26"/>
  <c r="U423" i="26"/>
  <c r="Q423" i="26"/>
  <c r="Q508" i="17"/>
  <c r="M508" i="17"/>
  <c r="L508" i="17"/>
  <c r="K508" i="17"/>
  <c r="F423" i="26"/>
  <c r="G508" i="17"/>
  <c r="AD509" i="17"/>
  <c r="AC509" i="17"/>
  <c r="AB509" i="17"/>
  <c r="Z509" i="17"/>
  <c r="Y509" i="17"/>
  <c r="V424" i="26"/>
  <c r="V509" i="17"/>
  <c r="T509" i="17"/>
  <c r="P509" i="17"/>
  <c r="N509" i="17"/>
  <c r="M509" i="17"/>
  <c r="L509" i="17"/>
  <c r="K509" i="17"/>
  <c r="J509" i="17"/>
  <c r="AD510" i="17"/>
  <c r="AC510" i="17"/>
  <c r="AB510" i="17"/>
  <c r="W425" i="26"/>
  <c r="W510" i="17"/>
  <c r="V510" i="17"/>
  <c r="T510" i="17"/>
  <c r="Q425" i="26"/>
  <c r="O510" i="17"/>
  <c r="M510" i="17"/>
  <c r="I510" i="17"/>
  <c r="G510" i="17"/>
  <c r="AC511" i="17"/>
  <c r="AB511" i="17"/>
  <c r="Z511" i="17"/>
  <c r="V426" i="26"/>
  <c r="R511" i="17"/>
  <c r="P511" i="17"/>
  <c r="O511" i="17"/>
  <c r="M511" i="17"/>
  <c r="L511" i="17"/>
  <c r="J511" i="17"/>
  <c r="H511" i="17"/>
  <c r="G511" i="17"/>
  <c r="AD512" i="17"/>
  <c r="AC512" i="17"/>
  <c r="Z512" i="17"/>
  <c r="W427" i="26"/>
  <c r="W512" i="17"/>
  <c r="U512" i="17"/>
  <c r="T512" i="17"/>
  <c r="P512" i="17"/>
  <c r="N512" i="17"/>
  <c r="J512" i="17"/>
  <c r="H512" i="17"/>
  <c r="G512" i="17"/>
  <c r="AD513" i="17"/>
  <c r="AC513" i="17"/>
  <c r="AB513" i="17"/>
  <c r="Y513" i="17"/>
  <c r="W513" i="17"/>
  <c r="S513" i="17"/>
  <c r="R513" i="17"/>
  <c r="Q513" i="17"/>
  <c r="P513" i="17"/>
  <c r="O513" i="17"/>
  <c r="I513" i="17"/>
  <c r="G513" i="17"/>
  <c r="AD514" i="17"/>
  <c r="AC514" i="17"/>
  <c r="AA514" i="17"/>
  <c r="Y514" i="17"/>
  <c r="X514" i="17"/>
  <c r="V514" i="17"/>
  <c r="U514" i="17"/>
  <c r="T514" i="17"/>
  <c r="Q429" i="26"/>
  <c r="Q514" i="17"/>
  <c r="M429" i="26"/>
  <c r="K514" i="17"/>
  <c r="I514" i="17"/>
  <c r="H514" i="17"/>
  <c r="AC515" i="17"/>
  <c r="W430" i="26"/>
  <c r="U430" i="26"/>
  <c r="V515" i="17"/>
  <c r="S515" i="17"/>
  <c r="Q515" i="17"/>
  <c r="P515" i="17"/>
  <c r="M515" i="17"/>
  <c r="L515" i="17"/>
  <c r="I515" i="17"/>
  <c r="G515" i="17"/>
  <c r="AD519" i="17"/>
  <c r="Z519" i="17"/>
  <c r="X519" i="17"/>
  <c r="W519" i="17"/>
  <c r="V519" i="17"/>
  <c r="T519" i="17"/>
  <c r="S519" i="17"/>
  <c r="P519" i="17"/>
  <c r="M434" i="26"/>
  <c r="H519" i="17"/>
  <c r="G519" i="17"/>
  <c r="AD520" i="17"/>
  <c r="AC520" i="17"/>
  <c r="AA520" i="17"/>
  <c r="X435" i="26"/>
  <c r="W520" i="17"/>
  <c r="Q520" i="17"/>
  <c r="P520" i="17"/>
  <c r="O520" i="17"/>
  <c r="M520" i="17"/>
  <c r="L520" i="17"/>
  <c r="F435" i="26"/>
  <c r="G520" i="17"/>
  <c r="AD522" i="17"/>
  <c r="AC522" i="17"/>
  <c r="AA522" i="17"/>
  <c r="X437" i="26"/>
  <c r="W437" i="26"/>
  <c r="W522" i="17"/>
  <c r="S522" i="17"/>
  <c r="P437" i="26"/>
  <c r="Q522" i="17"/>
  <c r="M522" i="17"/>
  <c r="L522" i="17"/>
  <c r="K522" i="17"/>
  <c r="J522" i="17"/>
  <c r="H522" i="17"/>
  <c r="G522" i="17"/>
  <c r="AB523" i="17"/>
  <c r="Z523" i="17"/>
  <c r="V523" i="17"/>
  <c r="U523" i="17"/>
  <c r="T523" i="17"/>
  <c r="S523" i="17"/>
  <c r="P438" i="26"/>
  <c r="O438" i="26"/>
  <c r="P523" i="17"/>
  <c r="K523" i="17"/>
  <c r="J523" i="17"/>
  <c r="H523" i="17"/>
  <c r="AD524" i="17"/>
  <c r="AC524" i="17"/>
  <c r="AA524" i="17"/>
  <c r="Z524" i="17"/>
  <c r="V524" i="17"/>
  <c r="U524" i="17"/>
  <c r="T524" i="17"/>
  <c r="Q439" i="26"/>
  <c r="L524" i="17"/>
  <c r="K524" i="17"/>
  <c r="I524" i="17"/>
  <c r="F439" i="26"/>
  <c r="AD525" i="17"/>
  <c r="AC525" i="17"/>
  <c r="AA525" i="17"/>
  <c r="W440" i="26"/>
  <c r="X525" i="17"/>
  <c r="T440" i="26"/>
  <c r="T525" i="17"/>
  <c r="S525" i="17"/>
  <c r="O440" i="26"/>
  <c r="N525" i="17"/>
  <c r="M525" i="17"/>
  <c r="L525" i="17"/>
  <c r="K525" i="17"/>
  <c r="H525" i="17"/>
  <c r="AD526" i="17"/>
  <c r="AC526" i="17"/>
  <c r="AB526" i="17"/>
  <c r="AA526" i="17"/>
  <c r="Z526" i="17"/>
  <c r="Y526" i="17"/>
  <c r="X526" i="17"/>
  <c r="V526" i="17"/>
  <c r="U526" i="17"/>
  <c r="T526" i="17"/>
  <c r="R526" i="17"/>
  <c r="Q526" i="17"/>
  <c r="P526" i="17"/>
  <c r="O526" i="17"/>
  <c r="N526" i="17"/>
  <c r="M526" i="17"/>
  <c r="L526" i="17"/>
  <c r="K526" i="17"/>
  <c r="J526" i="17"/>
  <c r="I526" i="17"/>
  <c r="G526" i="17"/>
  <c r="AC529" i="17"/>
  <c r="AA529" i="17"/>
  <c r="Z529" i="17"/>
  <c r="X529" i="17"/>
  <c r="U443" i="26"/>
  <c r="U529" i="17"/>
  <c r="S529" i="17"/>
  <c r="R529" i="17"/>
  <c r="N529" i="17"/>
  <c r="K529" i="17"/>
  <c r="J529" i="17"/>
  <c r="F447" i="26"/>
  <c r="Z447" i="26"/>
  <c r="V447" i="26"/>
  <c r="AD535" i="17"/>
  <c r="AC535" i="17"/>
  <c r="X535" i="17"/>
  <c r="W535" i="17"/>
  <c r="V535" i="17"/>
  <c r="U535" i="17"/>
  <c r="T535" i="17"/>
  <c r="R535" i="17"/>
  <c r="M535" i="17"/>
  <c r="L535" i="17"/>
  <c r="I535" i="17"/>
  <c r="G535" i="17"/>
  <c r="AB540" i="17"/>
  <c r="Z540" i="17"/>
  <c r="Y540" i="17"/>
  <c r="X540" i="17"/>
  <c r="W540" i="17"/>
  <c r="T450" i="26"/>
  <c r="T540" i="17"/>
  <c r="P540" i="17"/>
  <c r="O540" i="17"/>
  <c r="N540" i="17"/>
  <c r="L540" i="17"/>
  <c r="J540" i="17"/>
  <c r="I540" i="17"/>
  <c r="H540" i="17"/>
  <c r="G540" i="17"/>
  <c r="AB546" i="17"/>
  <c r="AB545" i="17" s="1"/>
  <c r="AA546" i="17"/>
  <c r="AA545" i="17" s="1"/>
  <c r="Z546" i="17"/>
  <c r="Z545" i="17" s="1"/>
  <c r="T546" i="17"/>
  <c r="T545" i="17" s="1"/>
  <c r="S546" i="17"/>
  <c r="S545" i="17" s="1"/>
  <c r="Q546" i="17"/>
  <c r="Q545" i="17" s="1"/>
  <c r="P546" i="17"/>
  <c r="P545" i="17" s="1"/>
  <c r="O546" i="17"/>
  <c r="O545" i="17" s="1"/>
  <c r="N546" i="17"/>
  <c r="N545" i="17" s="1"/>
  <c r="K546" i="17"/>
  <c r="K545" i="17" s="1"/>
  <c r="J546" i="17"/>
  <c r="J545" i="17" s="1"/>
  <c r="I546" i="17"/>
  <c r="I545" i="17" s="1"/>
  <c r="H546" i="17"/>
  <c r="H545" i="17" s="1"/>
  <c r="AD547" i="17"/>
  <c r="AC547" i="17"/>
  <c r="Z456" i="26"/>
  <c r="AA547" i="17"/>
  <c r="X547" i="17"/>
  <c r="W547" i="17"/>
  <c r="T456" i="26"/>
  <c r="S547" i="17"/>
  <c r="R547" i="17"/>
  <c r="Q547" i="17"/>
  <c r="N456" i="26"/>
  <c r="N547" i="17"/>
  <c r="K547" i="17"/>
  <c r="I547" i="17"/>
  <c r="F456" i="26"/>
  <c r="G547" i="17"/>
  <c r="AB549" i="17"/>
  <c r="Y549" i="17"/>
  <c r="X549" i="17"/>
  <c r="U458" i="26"/>
  <c r="T549" i="17"/>
  <c r="S549" i="17"/>
  <c r="M549" i="17"/>
  <c r="H458" i="26"/>
  <c r="I549" i="17"/>
  <c r="F458" i="26"/>
  <c r="E458" i="26"/>
  <c r="AD550" i="17"/>
  <c r="AC550" i="17"/>
  <c r="AB550" i="17"/>
  <c r="X550" i="17"/>
  <c r="V550" i="17"/>
  <c r="U550" i="17"/>
  <c r="S550" i="17"/>
  <c r="P459" i="26"/>
  <c r="Q550" i="17"/>
  <c r="M550" i="17"/>
  <c r="J459" i="26"/>
  <c r="I459" i="26"/>
  <c r="AD551" i="17"/>
  <c r="AA551" i="17"/>
  <c r="Y551" i="17"/>
  <c r="S460" i="26"/>
  <c r="S551" i="17"/>
  <c r="O551" i="17"/>
  <c r="N551" i="17"/>
  <c r="M551" i="17"/>
  <c r="K551" i="17"/>
  <c r="J551" i="17"/>
  <c r="I551" i="17"/>
  <c r="F460" i="26"/>
  <c r="AD552" i="17"/>
  <c r="AC552" i="17"/>
  <c r="AB552" i="17"/>
  <c r="Y552" i="17"/>
  <c r="X552" i="17"/>
  <c r="W552" i="17"/>
  <c r="V552" i="17"/>
  <c r="U552" i="17"/>
  <c r="T552" i="17"/>
  <c r="S552" i="17"/>
  <c r="R552" i="17"/>
  <c r="N552" i="17"/>
  <c r="I552" i="17"/>
  <c r="H552" i="17"/>
  <c r="G552" i="17"/>
  <c r="AD553" i="17"/>
  <c r="AC553" i="17"/>
  <c r="AB553" i="17"/>
  <c r="AA553" i="17"/>
  <c r="W553" i="17"/>
  <c r="R553" i="17"/>
  <c r="N462" i="26"/>
  <c r="L462" i="26"/>
  <c r="M553" i="17"/>
  <c r="K553" i="17"/>
  <c r="G553" i="17"/>
  <c r="AD554" i="17"/>
  <c r="AC554" i="17"/>
  <c r="AB554" i="17"/>
  <c r="AA554" i="17"/>
  <c r="Z554" i="17"/>
  <c r="Y554" i="17"/>
  <c r="W554" i="17"/>
  <c r="V554" i="17"/>
  <c r="U554" i="17"/>
  <c r="T554" i="17"/>
  <c r="Q554" i="17"/>
  <c r="P554" i="17"/>
  <c r="O554" i="17"/>
  <c r="N554" i="17"/>
  <c r="M554" i="17"/>
  <c r="L554" i="17"/>
  <c r="K554" i="17"/>
  <c r="J554" i="17"/>
  <c r="I554" i="17"/>
  <c r="H554" i="17"/>
  <c r="G554" i="17"/>
  <c r="AD555" i="17"/>
  <c r="AC555" i="17"/>
  <c r="AB555" i="17"/>
  <c r="AA555" i="17"/>
  <c r="Z555" i="17"/>
  <c r="Y555" i="17"/>
  <c r="X555" i="17"/>
  <c r="W555" i="17"/>
  <c r="V555" i="17"/>
  <c r="U555" i="17"/>
  <c r="T555" i="17"/>
  <c r="S555" i="17"/>
  <c r="R555" i="17"/>
  <c r="P555" i="17"/>
  <c r="O555" i="17"/>
  <c r="N555" i="17"/>
  <c r="K555" i="17"/>
  <c r="J555" i="17"/>
  <c r="I555" i="17"/>
  <c r="H555" i="17"/>
  <c r="G555" i="17"/>
  <c r="AD556" i="17"/>
  <c r="AC556" i="17"/>
  <c r="AB556" i="17"/>
  <c r="Z556" i="17"/>
  <c r="Y556" i="17"/>
  <c r="X556" i="17"/>
  <c r="W556" i="17"/>
  <c r="U556" i="17"/>
  <c r="T556" i="17"/>
  <c r="S556" i="17"/>
  <c r="R556" i="17"/>
  <c r="Q556" i="17"/>
  <c r="P556" i="17"/>
  <c r="O556" i="17"/>
  <c r="N556" i="17"/>
  <c r="M556" i="17"/>
  <c r="L556" i="17"/>
  <c r="K556" i="17"/>
  <c r="J556" i="17"/>
  <c r="I556" i="17"/>
  <c r="H556" i="17"/>
  <c r="AD557" i="17"/>
  <c r="AC557" i="17"/>
  <c r="AB557" i="17"/>
  <c r="AA557" i="17"/>
  <c r="Z557" i="17"/>
  <c r="Y557" i="17"/>
  <c r="X557" i="17"/>
  <c r="W557" i="17"/>
  <c r="V557" i="17"/>
  <c r="T557" i="17"/>
  <c r="S557" i="17"/>
  <c r="R557" i="17"/>
  <c r="Q557" i="17"/>
  <c r="N557" i="17"/>
  <c r="M557" i="17"/>
  <c r="L557" i="17"/>
  <c r="K557" i="17"/>
  <c r="I557" i="17"/>
  <c r="H557" i="17"/>
  <c r="G557" i="17"/>
  <c r="AA559" i="17"/>
  <c r="Z559" i="17"/>
  <c r="W559" i="17"/>
  <c r="U559" i="17"/>
  <c r="S559" i="17"/>
  <c r="Q559" i="17"/>
  <c r="P559" i="17"/>
  <c r="O559" i="17"/>
  <c r="H463" i="26"/>
  <c r="G559" i="17"/>
  <c r="AD562" i="17"/>
  <c r="AC562" i="17"/>
  <c r="AA562" i="17"/>
  <c r="S466" i="26"/>
  <c r="R466" i="26"/>
  <c r="S562" i="17"/>
  <c r="R562" i="17"/>
  <c r="L562" i="17"/>
  <c r="K562" i="17"/>
  <c r="H466" i="26"/>
  <c r="AD563" i="17"/>
  <c r="AC563" i="17"/>
  <c r="AA563" i="17"/>
  <c r="Z563" i="17"/>
  <c r="Y563" i="17"/>
  <c r="X563" i="17"/>
  <c r="V563" i="17"/>
  <c r="T563" i="17"/>
  <c r="P563" i="17"/>
  <c r="M467" i="26"/>
  <c r="L467" i="26"/>
  <c r="K563" i="17"/>
  <c r="J563" i="17"/>
  <c r="I563" i="17"/>
  <c r="H563" i="17"/>
  <c r="G563" i="17"/>
  <c r="AD564" i="17"/>
  <c r="AC564" i="17"/>
  <c r="Z564" i="17"/>
  <c r="X564" i="17"/>
  <c r="V564" i="17"/>
  <c r="U564" i="17"/>
  <c r="R468" i="26"/>
  <c r="S564" i="17"/>
  <c r="Q564" i="17"/>
  <c r="O564" i="17"/>
  <c r="N564" i="17"/>
  <c r="L564" i="17"/>
  <c r="J564" i="17"/>
  <c r="H564" i="17"/>
  <c r="AD566" i="17"/>
  <c r="Y566" i="17"/>
  <c r="W566" i="17"/>
  <c r="V566" i="17"/>
  <c r="P566" i="17"/>
  <c r="M566" i="17"/>
  <c r="K566" i="17"/>
  <c r="I566" i="17"/>
  <c r="G566" i="17"/>
  <c r="AD567" i="17"/>
  <c r="AB567" i="17"/>
  <c r="X471" i="26"/>
  <c r="Y567" i="17"/>
  <c r="V567" i="17"/>
  <c r="T567" i="17"/>
  <c r="S567" i="17"/>
  <c r="P471" i="26"/>
  <c r="Q567" i="17"/>
  <c r="O567" i="17"/>
  <c r="N567" i="17"/>
  <c r="M567" i="17"/>
  <c r="I567" i="17"/>
  <c r="AD568" i="17"/>
  <c r="AC568" i="17"/>
  <c r="AA568" i="17"/>
  <c r="Y568" i="17"/>
  <c r="T472" i="26"/>
  <c r="R568" i="17"/>
  <c r="Q568" i="17"/>
  <c r="O568" i="17"/>
  <c r="L568" i="17"/>
  <c r="J568" i="17"/>
  <c r="G472" i="26"/>
  <c r="G568" i="17"/>
  <c r="AC570" i="17"/>
  <c r="AB570" i="17"/>
  <c r="X570" i="17"/>
  <c r="T570" i="17"/>
  <c r="P570" i="17"/>
  <c r="I474" i="26"/>
  <c r="G474" i="26"/>
  <c r="AD572" i="17"/>
  <c r="AA572" i="17"/>
  <c r="V476" i="26"/>
  <c r="T476" i="26"/>
  <c r="P476" i="26"/>
  <c r="P572" i="17"/>
  <c r="L572" i="17"/>
  <c r="AD573" i="17"/>
  <c r="AC573" i="17"/>
  <c r="X477" i="26"/>
  <c r="X573" i="17"/>
  <c r="R477" i="26"/>
  <c r="M573" i="17"/>
  <c r="L573" i="17"/>
  <c r="J573" i="17"/>
  <c r="H573" i="17"/>
  <c r="G573" i="17"/>
  <c r="W476" i="26"/>
  <c r="W572" i="17"/>
  <c r="U572" i="17"/>
  <c r="Q476" i="26"/>
  <c r="AC580" i="17"/>
  <c r="T580" i="17"/>
  <c r="P580" i="17"/>
  <c r="K580" i="17"/>
  <c r="I580" i="17"/>
  <c r="AC583" i="17"/>
  <c r="AB583" i="17"/>
  <c r="X487" i="26"/>
  <c r="X583" i="17"/>
  <c r="T487" i="26"/>
  <c r="T583" i="17"/>
  <c r="M583" i="17"/>
  <c r="J583" i="17"/>
  <c r="H583" i="17"/>
  <c r="G583" i="17"/>
  <c r="AD585" i="17"/>
  <c r="AC585" i="17"/>
  <c r="O489" i="26"/>
  <c r="M489" i="26"/>
  <c r="M585" i="17"/>
  <c r="L585" i="17"/>
  <c r="J585" i="17"/>
  <c r="H585" i="17"/>
  <c r="G585" i="17"/>
  <c r="AD586" i="17"/>
  <c r="AC586" i="17"/>
  <c r="AB586" i="17"/>
  <c r="O490" i="26"/>
  <c r="P586" i="17"/>
  <c r="N586" i="17"/>
  <c r="J586" i="17"/>
  <c r="AD587" i="17"/>
  <c r="AB587" i="17"/>
  <c r="X491" i="26"/>
  <c r="Y587" i="17"/>
  <c r="X587" i="17"/>
  <c r="W587" i="17"/>
  <c r="V587" i="17"/>
  <c r="U587" i="17"/>
  <c r="R587" i="17"/>
  <c r="Q587" i="17"/>
  <c r="O587" i="17"/>
  <c r="N587" i="17"/>
  <c r="L587" i="17"/>
  <c r="J587" i="17"/>
  <c r="I587" i="17"/>
  <c r="AD588" i="17"/>
  <c r="AA588" i="17"/>
  <c r="W492" i="26"/>
  <c r="W588" i="17"/>
  <c r="V588" i="17"/>
  <c r="T588" i="17"/>
  <c r="S588" i="17"/>
  <c r="R588" i="17"/>
  <c r="Q588" i="17"/>
  <c r="O588" i="17"/>
  <c r="N588" i="17"/>
  <c r="K588" i="17"/>
  <c r="G492" i="26"/>
  <c r="G588" i="17"/>
  <c r="AD590" i="17"/>
  <c r="AC590" i="17"/>
  <c r="AB590" i="17"/>
  <c r="AA590" i="17"/>
  <c r="Z590" i="17"/>
  <c r="U494" i="26"/>
  <c r="S494" i="26"/>
  <c r="R590" i="17"/>
  <c r="M494" i="26"/>
  <c r="M590" i="17"/>
  <c r="K590" i="17"/>
  <c r="J590" i="17"/>
  <c r="AC591" i="17"/>
  <c r="X591" i="17"/>
  <c r="W591" i="17"/>
  <c r="S495" i="26"/>
  <c r="Q591" i="17"/>
  <c r="P591" i="17"/>
  <c r="N591" i="17"/>
  <c r="L591" i="17"/>
  <c r="E495" i="26"/>
  <c r="V501" i="26"/>
  <c r="U598" i="17"/>
  <c r="S598" i="17"/>
  <c r="Q598" i="17"/>
  <c r="O598" i="17"/>
  <c r="N598" i="17"/>
  <c r="L598" i="17"/>
  <c r="K598" i="17"/>
  <c r="J598" i="17"/>
  <c r="F501" i="26"/>
  <c r="G598" i="17"/>
  <c r="AD599" i="17"/>
  <c r="W502" i="26"/>
  <c r="W599" i="17"/>
  <c r="T502" i="26"/>
  <c r="U599" i="17"/>
  <c r="T599" i="17"/>
  <c r="Q502" i="26"/>
  <c r="P502" i="26"/>
  <c r="P599" i="17"/>
  <c r="O599" i="17"/>
  <c r="N599" i="17"/>
  <c r="I599" i="17"/>
  <c r="AD600" i="17"/>
  <c r="AC600" i="17"/>
  <c r="AB600" i="17"/>
  <c r="AA600" i="17"/>
  <c r="Y600" i="17"/>
  <c r="X600" i="17"/>
  <c r="S600" i="17"/>
  <c r="R600" i="17"/>
  <c r="N503" i="26"/>
  <c r="O600" i="17"/>
  <c r="N600" i="17"/>
  <c r="M600" i="17"/>
  <c r="K600" i="17"/>
  <c r="J600" i="17"/>
  <c r="I600" i="17"/>
  <c r="H600" i="17"/>
  <c r="G600" i="17"/>
  <c r="AD601" i="17"/>
  <c r="Z601" i="17"/>
  <c r="Y601" i="17"/>
  <c r="X601" i="17"/>
  <c r="V601" i="17"/>
  <c r="S601" i="17"/>
  <c r="R601" i="17"/>
  <c r="Q601" i="17"/>
  <c r="P601" i="17"/>
  <c r="O601" i="17"/>
  <c r="K504" i="26"/>
  <c r="J601" i="17"/>
  <c r="I601" i="17"/>
  <c r="H601" i="17"/>
  <c r="G601" i="17"/>
  <c r="AC603" i="17"/>
  <c r="AA603" i="17"/>
  <c r="Y603" i="17"/>
  <c r="V506" i="26"/>
  <c r="U506" i="26"/>
  <c r="R603" i="17"/>
  <c r="P603" i="17"/>
  <c r="L506" i="26"/>
  <c r="M603" i="17"/>
  <c r="K603" i="17"/>
  <c r="I603" i="17"/>
  <c r="H603" i="17"/>
  <c r="E506" i="26"/>
  <c r="AB604" i="17"/>
  <c r="AA604" i="17"/>
  <c r="Y604" i="17"/>
  <c r="W604" i="17"/>
  <c r="T507" i="26"/>
  <c r="U604" i="17"/>
  <c r="T604" i="17"/>
  <c r="R604" i="17"/>
  <c r="Q604" i="17"/>
  <c r="K507" i="26"/>
  <c r="I507" i="26"/>
  <c r="G507" i="26"/>
  <c r="G604" i="17"/>
  <c r="AD605" i="17"/>
  <c r="AC605" i="17"/>
  <c r="AB605" i="17"/>
  <c r="AA605" i="17"/>
  <c r="T605" i="17"/>
  <c r="R605" i="17"/>
  <c r="P605" i="17"/>
  <c r="O605" i="17"/>
  <c r="M605" i="17"/>
  <c r="L605" i="17"/>
  <c r="K605" i="17"/>
  <c r="AC606" i="17"/>
  <c r="AB606" i="17"/>
  <c r="Y509" i="26"/>
  <c r="V606" i="17"/>
  <c r="T606" i="17"/>
  <c r="R606" i="17"/>
  <c r="M606" i="17"/>
  <c r="I509" i="26"/>
  <c r="H606" i="17"/>
  <c r="AD614" i="17"/>
  <c r="AC614" i="17"/>
  <c r="AB614" i="17"/>
  <c r="AA614" i="17"/>
  <c r="Z614" i="17"/>
  <c r="Y614" i="17"/>
  <c r="X614" i="17"/>
  <c r="W614" i="17"/>
  <c r="V614" i="17"/>
  <c r="U614" i="17"/>
  <c r="T614" i="17"/>
  <c r="S614" i="17"/>
  <c r="Q614" i="17"/>
  <c r="P614" i="17"/>
  <c r="N614" i="17"/>
  <c r="M614" i="17"/>
  <c r="L614" i="17"/>
  <c r="K614" i="17"/>
  <c r="J614" i="17"/>
  <c r="I614" i="17"/>
  <c r="H614" i="17"/>
  <c r="G614" i="17"/>
  <c r="AD615" i="17"/>
  <c r="AC615" i="17"/>
  <c r="AB615" i="17"/>
  <c r="AA615" i="17"/>
  <c r="Z615" i="17"/>
  <c r="Y615" i="17"/>
  <c r="X615" i="17"/>
  <c r="W615" i="17"/>
  <c r="V615" i="17"/>
  <c r="U615" i="17"/>
  <c r="T615" i="17"/>
  <c r="S615" i="17"/>
  <c r="R615" i="17"/>
  <c r="Q615" i="17"/>
  <c r="O615" i="17"/>
  <c r="N615" i="17"/>
  <c r="M615" i="17"/>
  <c r="L615" i="17"/>
  <c r="K615" i="17"/>
  <c r="J615" i="17"/>
  <c r="I615" i="17"/>
  <c r="H615" i="17"/>
  <c r="G615" i="17"/>
  <c r="AD616" i="17"/>
  <c r="AC616" i="17"/>
  <c r="AB616" i="17"/>
  <c r="AA616" i="17"/>
  <c r="Z616" i="17"/>
  <c r="Y616" i="17"/>
  <c r="X616" i="17"/>
  <c r="W616" i="17"/>
  <c r="V616" i="17"/>
  <c r="U616" i="17"/>
  <c r="S616" i="17"/>
  <c r="R616" i="17"/>
  <c r="Q616" i="17"/>
  <c r="P616" i="17"/>
  <c r="O616" i="17"/>
  <c r="N616" i="17"/>
  <c r="M616" i="17"/>
  <c r="L616" i="17"/>
  <c r="K616" i="17"/>
  <c r="J616" i="17"/>
  <c r="H616" i="17"/>
  <c r="G616" i="17"/>
  <c r="AC619" i="17"/>
  <c r="AA619" i="17"/>
  <c r="Z619" i="17"/>
  <c r="R519" i="26"/>
  <c r="P619" i="17"/>
  <c r="L519" i="26"/>
  <c r="L619" i="17"/>
  <c r="K619" i="17"/>
  <c r="G519" i="26"/>
  <c r="AC620" i="17"/>
  <c r="AB620" i="17"/>
  <c r="V520" i="26"/>
  <c r="W620" i="17"/>
  <c r="U620" i="17"/>
  <c r="T620" i="17"/>
  <c r="O520" i="26"/>
  <c r="L520" i="26"/>
  <c r="K620" i="17"/>
  <c r="H520" i="26"/>
  <c r="I620" i="17"/>
  <c r="G620" i="17"/>
  <c r="AD621" i="17"/>
  <c r="AC621" i="17"/>
  <c r="AB621" i="17"/>
  <c r="AA621" i="17"/>
  <c r="X621" i="17"/>
  <c r="W621" i="17"/>
  <c r="V621" i="17"/>
  <c r="U621" i="17"/>
  <c r="T621" i="17"/>
  <c r="R621" i="17"/>
  <c r="Q621" i="17"/>
  <c r="P621" i="17"/>
  <c r="O621" i="17"/>
  <c r="N621" i="17"/>
  <c r="M621" i="17"/>
  <c r="L621" i="17"/>
  <c r="K621" i="17"/>
  <c r="J621" i="17"/>
  <c r="I621" i="17"/>
  <c r="H621" i="17"/>
  <c r="G621" i="17"/>
  <c r="AD571" i="17"/>
  <c r="AC571" i="17"/>
  <c r="AA571" i="17"/>
  <c r="Z571" i="17"/>
  <c r="W571" i="17"/>
  <c r="T475" i="26"/>
  <c r="U571" i="17"/>
  <c r="Q571" i="17"/>
  <c r="M475" i="26"/>
  <c r="M571" i="17"/>
  <c r="L571" i="17"/>
  <c r="J571" i="17"/>
  <c r="H571" i="17"/>
  <c r="E8" i="15"/>
  <c r="J8" i="15" s="1"/>
  <c r="K8" i="15" s="1"/>
  <c r="G8" i="15"/>
  <c r="L8" i="15" s="1"/>
  <c r="E16" i="15"/>
  <c r="F16" i="15"/>
  <c r="G16" i="15"/>
  <c r="E17" i="15"/>
  <c r="F17" i="15"/>
  <c r="G17" i="15"/>
  <c r="E18" i="15"/>
  <c r="F18" i="15"/>
  <c r="G18" i="15"/>
  <c r="E19" i="15"/>
  <c r="F19" i="15"/>
  <c r="G19" i="15"/>
  <c r="E20" i="15"/>
  <c r="F20" i="15"/>
  <c r="G20" i="15"/>
  <c r="E21" i="15"/>
  <c r="F21" i="15"/>
  <c r="G21" i="15"/>
  <c r="E22" i="15"/>
  <c r="F22" i="15"/>
  <c r="G22" i="15"/>
  <c r="E26" i="15"/>
  <c r="F26" i="15"/>
  <c r="G26" i="15"/>
  <c r="G25" i="15" s="1"/>
  <c r="E27" i="15"/>
  <c r="F27" i="15"/>
  <c r="G27" i="15"/>
  <c r="L27" i="15"/>
  <c r="E28" i="15"/>
  <c r="F28" i="15"/>
  <c r="G28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34" i="15"/>
  <c r="F34" i="15"/>
  <c r="G34" i="15"/>
  <c r="E37" i="15"/>
  <c r="F37" i="15"/>
  <c r="G37" i="15"/>
  <c r="E38" i="15"/>
  <c r="F38" i="15"/>
  <c r="G38" i="15"/>
  <c r="E39" i="15"/>
  <c r="F39" i="15"/>
  <c r="G39" i="15"/>
  <c r="E40" i="15"/>
  <c r="F40" i="15"/>
  <c r="G40" i="15"/>
  <c r="E41" i="15"/>
  <c r="F41" i="15"/>
  <c r="G41" i="15"/>
  <c r="E42" i="15"/>
  <c r="F42" i="15"/>
  <c r="G42" i="15"/>
  <c r="E43" i="15"/>
  <c r="F43" i="15"/>
  <c r="G43" i="15"/>
  <c r="E44" i="15"/>
  <c r="F44" i="15"/>
  <c r="G44" i="15"/>
  <c r="E45" i="15"/>
  <c r="F45" i="15"/>
  <c r="G45" i="15"/>
  <c r="E46" i="15"/>
  <c r="F46" i="15"/>
  <c r="G46" i="15"/>
  <c r="E47" i="15"/>
  <c r="F47" i="15"/>
  <c r="G47" i="15"/>
  <c r="E48" i="15"/>
  <c r="F48" i="15"/>
  <c r="G48" i="15"/>
  <c r="E49" i="15"/>
  <c r="F49" i="15"/>
  <c r="G49" i="15"/>
  <c r="E50" i="15"/>
  <c r="F50" i="15"/>
  <c r="G50" i="15"/>
  <c r="E51" i="15"/>
  <c r="F51" i="15"/>
  <c r="G51" i="15"/>
  <c r="E52" i="15"/>
  <c r="F52" i="15"/>
  <c r="G52" i="15"/>
  <c r="E53" i="15"/>
  <c r="F53" i="15"/>
  <c r="G53" i="15"/>
  <c r="E54" i="15"/>
  <c r="F54" i="15"/>
  <c r="G54" i="15"/>
  <c r="L54" i="15"/>
  <c r="E55" i="15"/>
  <c r="F55" i="15"/>
  <c r="G55" i="15"/>
  <c r="E56" i="15"/>
  <c r="F56" i="15"/>
  <c r="G56" i="15"/>
  <c r="E57" i="15"/>
  <c r="F57" i="15"/>
  <c r="G57" i="15"/>
  <c r="E58" i="15"/>
  <c r="F58" i="15"/>
  <c r="G58" i="15"/>
  <c r="E61" i="15"/>
  <c r="F61" i="15"/>
  <c r="G61" i="15"/>
  <c r="E63" i="15"/>
  <c r="F63" i="15"/>
  <c r="G63" i="15"/>
  <c r="E69" i="15"/>
  <c r="F69" i="15"/>
  <c r="G69" i="15"/>
  <c r="E71" i="15"/>
  <c r="F71" i="15"/>
  <c r="G71" i="15"/>
  <c r="E73" i="15"/>
  <c r="F73" i="15"/>
  <c r="G73" i="15"/>
  <c r="E75" i="15"/>
  <c r="F75" i="15"/>
  <c r="G75" i="15"/>
  <c r="E77" i="15"/>
  <c r="F77" i="15"/>
  <c r="G77" i="15"/>
  <c r="E79" i="15"/>
  <c r="F79" i="15"/>
  <c r="G79" i="15"/>
  <c r="E81" i="15"/>
  <c r="F81" i="15"/>
  <c r="G81" i="15"/>
  <c r="Z376" i="26"/>
  <c r="Z334" i="26"/>
  <c r="Z294" i="26"/>
  <c r="Z18" i="26"/>
  <c r="Z140" i="26"/>
  <c r="Z216" i="26"/>
  <c r="Z218" i="26"/>
  <c r="AB237" i="17"/>
  <c r="AB409" i="17"/>
  <c r="AB492" i="17"/>
  <c r="Z369" i="26"/>
  <c r="Z226" i="26"/>
  <c r="Z335" i="26"/>
  <c r="Z438" i="26"/>
  <c r="AB172" i="17"/>
  <c r="AB275" i="17"/>
  <c r="AB232" i="17"/>
  <c r="Z391" i="26"/>
  <c r="Z461" i="26"/>
  <c r="Z153" i="26"/>
  <c r="Z382" i="26"/>
  <c r="Z22" i="26"/>
  <c r="AB283" i="17"/>
  <c r="Z256" i="26"/>
  <c r="Z117" i="26"/>
  <c r="Z314" i="26"/>
  <c r="Z236" i="26"/>
  <c r="Z46" i="26"/>
  <c r="Z19" i="26"/>
  <c r="Z125" i="26"/>
  <c r="Z352" i="26"/>
  <c r="Z89" i="26"/>
  <c r="Z99" i="26"/>
  <c r="Z162" i="26"/>
  <c r="Z101" i="26"/>
  <c r="Z131" i="26"/>
  <c r="Z66" i="26"/>
  <c r="AB218" i="17"/>
  <c r="Z38" i="26"/>
  <c r="Z108" i="26"/>
  <c r="AB248" i="17"/>
  <c r="Z98" i="26"/>
  <c r="Z45" i="26"/>
  <c r="Z69" i="26"/>
  <c r="Z106" i="26"/>
  <c r="AB93" i="17"/>
  <c r="Z161" i="26"/>
  <c r="AB357" i="17"/>
  <c r="AB101" i="17"/>
  <c r="Z113" i="26"/>
  <c r="Z168" i="26"/>
  <c r="Z109" i="26"/>
  <c r="Z120" i="26"/>
  <c r="Z114" i="26"/>
  <c r="Z134" i="26"/>
  <c r="Z325" i="26"/>
  <c r="Z333" i="26"/>
  <c r="Z224" i="26"/>
  <c r="AB474" i="17"/>
  <c r="Z50" i="26"/>
  <c r="Z253" i="26"/>
  <c r="Z242" i="26"/>
  <c r="Z243" i="26"/>
  <c r="Z302" i="26"/>
  <c r="Z285" i="26"/>
  <c r="Z271" i="26"/>
  <c r="Z326" i="26"/>
  <c r="Z225" i="26"/>
  <c r="Z262" i="26"/>
  <c r="Z254" i="26"/>
  <c r="Z357" i="26"/>
  <c r="Z368" i="26"/>
  <c r="Z318" i="26"/>
  <c r="AB425" i="17"/>
  <c r="Z310" i="26"/>
  <c r="Z320" i="26"/>
  <c r="Z227" i="26"/>
  <c r="AB402" i="17"/>
  <c r="Z297" i="26"/>
  <c r="Z304" i="26"/>
  <c r="Z287" i="26"/>
  <c r="AB238" i="17"/>
  <c r="Z371" i="26"/>
  <c r="Z138" i="26"/>
  <c r="Z264" i="26"/>
  <c r="Z274" i="26"/>
  <c r="Z100" i="26"/>
  <c r="Z336" i="26"/>
  <c r="Z197" i="26"/>
  <c r="Z245" i="26"/>
  <c r="Z329" i="26"/>
  <c r="AB89" i="17"/>
  <c r="Z84" i="26"/>
  <c r="AB108" i="17"/>
  <c r="Z37" i="26"/>
  <c r="Z143" i="26"/>
  <c r="AB83" i="17"/>
  <c r="AB82" i="17" s="1"/>
  <c r="Z103" i="26"/>
  <c r="Z115" i="26"/>
  <c r="Z59" i="26"/>
  <c r="Z58" i="26" s="1"/>
  <c r="Z97" i="26"/>
  <c r="Z24" i="26"/>
  <c r="AB173" i="17"/>
  <c r="Z124" i="26"/>
  <c r="AB160" i="17"/>
  <c r="Z111" i="26"/>
  <c r="AB88" i="17"/>
  <c r="Z64" i="26"/>
  <c r="AB505" i="17"/>
  <c r="Z421" i="26"/>
  <c r="AB498" i="17"/>
  <c r="Z414" i="26"/>
  <c r="AB486" i="17"/>
  <c r="Z401" i="26"/>
  <c r="AB429" i="17"/>
  <c r="Z347" i="26"/>
  <c r="AB391" i="17"/>
  <c r="Z309" i="26"/>
  <c r="AB316" i="17"/>
  <c r="Z237" i="26"/>
  <c r="AB311" i="17"/>
  <c r="Z232" i="26"/>
  <c r="Z520" i="26"/>
  <c r="Z330" i="26"/>
  <c r="Z206" i="26"/>
  <c r="AB547" i="17"/>
  <c r="AB285" i="17"/>
  <c r="Z258" i="26"/>
  <c r="AB533" i="17"/>
  <c r="Z487" i="26"/>
  <c r="Z372" i="26"/>
  <c r="Z353" i="26"/>
  <c r="Z292" i="26"/>
  <c r="Z105" i="26"/>
  <c r="Z267" i="26"/>
  <c r="Z239" i="26"/>
  <c r="Z426" i="26"/>
  <c r="Z322" i="26"/>
  <c r="Z315" i="26"/>
  <c r="Z324" i="26"/>
  <c r="Z379" i="26"/>
  <c r="Z503" i="26"/>
  <c r="Z428" i="26"/>
  <c r="Z450" i="26"/>
  <c r="Z144" i="26"/>
  <c r="Z404" i="26"/>
  <c r="Z458" i="26"/>
  <c r="Z137" i="26"/>
  <c r="Z78" i="26"/>
  <c r="Z211" i="26"/>
  <c r="Z192" i="26"/>
  <c r="Z177" i="26"/>
  <c r="Z122" i="26"/>
  <c r="Z277" i="26"/>
  <c r="Z62" i="26"/>
  <c r="Z136" i="26"/>
  <c r="Z300" i="26"/>
  <c r="Z63" i="26"/>
  <c r="Z282" i="26"/>
  <c r="Z471" i="26"/>
  <c r="Z51" i="26"/>
  <c r="Z290" i="26"/>
  <c r="Z169" i="26"/>
  <c r="Z170" i="26"/>
  <c r="Z308" i="26"/>
  <c r="Z420" i="26"/>
  <c r="Z163" i="26"/>
  <c r="Z351" i="26"/>
  <c r="Z166" i="26"/>
  <c r="Z424" i="26"/>
  <c r="Z418" i="26"/>
  <c r="Z156" i="26"/>
  <c r="Z94" i="26"/>
  <c r="AB119" i="17"/>
  <c r="Z191" i="26"/>
  <c r="Z377" i="26"/>
  <c r="AB21" i="17"/>
  <c r="Z313" i="26"/>
  <c r="Z42" i="26"/>
  <c r="AB344" i="17"/>
  <c r="Z49" i="26"/>
  <c r="Z127" i="26"/>
  <c r="Z154" i="26"/>
  <c r="Z104" i="26"/>
  <c r="Z410" i="26"/>
  <c r="Z288" i="26"/>
  <c r="Z360" i="26"/>
  <c r="Z344" i="26"/>
  <c r="Z275" i="26"/>
  <c r="AB482" i="17"/>
  <c r="Z247" i="26"/>
  <c r="Z306" i="26"/>
  <c r="Z394" i="26"/>
  <c r="Z228" i="26"/>
  <c r="Z298" i="26"/>
  <c r="Z338" i="26"/>
  <c r="Z509" i="26"/>
  <c r="Z363" i="26"/>
  <c r="AB500" i="17"/>
  <c r="Z416" i="26"/>
  <c r="Z349" i="26"/>
  <c r="AB431" i="17"/>
  <c r="AB266" i="17"/>
  <c r="Z189" i="26"/>
  <c r="AB601" i="17"/>
  <c r="Z504" i="26"/>
  <c r="AB568" i="17"/>
  <c r="Z472" i="26"/>
  <c r="AB514" i="17"/>
  <c r="Z429" i="26"/>
  <c r="AB490" i="17"/>
  <c r="Z405" i="26"/>
  <c r="AB458" i="17"/>
  <c r="Z374" i="26"/>
  <c r="AB438" i="17"/>
  <c r="Z356" i="26"/>
  <c r="Z494" i="26"/>
  <c r="AB599" i="17"/>
  <c r="Z502" i="26"/>
  <c r="Z301" i="26"/>
  <c r="AB359" i="17"/>
  <c r="Z278" i="26"/>
  <c r="AB244" i="17"/>
  <c r="AB181" i="17"/>
  <c r="AB167" i="17"/>
  <c r="Z118" i="26"/>
  <c r="AB156" i="17"/>
  <c r="Z107" i="26"/>
  <c r="AB525" i="17"/>
  <c r="Z435" i="26"/>
  <c r="AB520" i="17"/>
  <c r="AB151" i="17"/>
  <c r="Z102" i="26"/>
  <c r="AB123" i="17"/>
  <c r="AB80" i="17"/>
  <c r="AB79" i="17" s="1"/>
  <c r="Z56" i="26"/>
  <c r="Z55" i="26" s="1"/>
  <c r="Z145" i="26"/>
  <c r="AB216" i="17"/>
  <c r="Z231" i="26"/>
  <c r="Z440" i="26"/>
  <c r="Z187" i="26"/>
  <c r="Z171" i="26"/>
  <c r="Z193" i="26"/>
  <c r="Z489" i="26"/>
  <c r="AB585" i="17"/>
  <c r="AB559" i="17"/>
  <c r="Z463" i="26"/>
  <c r="Z406" i="26"/>
  <c r="AB491" i="17"/>
  <c r="AB475" i="17"/>
  <c r="Z390" i="26"/>
  <c r="AB393" i="17"/>
  <c r="Z311" i="26"/>
  <c r="AB313" i="17"/>
  <c r="Z234" i="26"/>
  <c r="AB298" i="17"/>
  <c r="Z219" i="26"/>
  <c r="AB296" i="17"/>
  <c r="Z217" i="26"/>
  <c r="AB267" i="17"/>
  <c r="Z190" i="26"/>
  <c r="AB254" i="17"/>
  <c r="Z181" i="26"/>
  <c r="AB233" i="17"/>
  <c r="Z158" i="26"/>
  <c r="AB227" i="17"/>
  <c r="Z155" i="26"/>
  <c r="AB184" i="17"/>
  <c r="Z135" i="26"/>
  <c r="AB170" i="17"/>
  <c r="Z121" i="26"/>
  <c r="AB71" i="17"/>
  <c r="Z52" i="26"/>
  <c r="AB63" i="17"/>
  <c r="Z44" i="26"/>
  <c r="Z345" i="26"/>
  <c r="AB421" i="17"/>
  <c r="AB427" i="17"/>
  <c r="Z491" i="26"/>
  <c r="Z307" i="26"/>
  <c r="Z462" i="26"/>
  <c r="Z507" i="26"/>
  <c r="Z229" i="26"/>
  <c r="Z474" i="26"/>
  <c r="Z299" i="26"/>
  <c r="Z220" i="26"/>
  <c r="Z384" i="26"/>
  <c r="Z364" i="26"/>
  <c r="Z289" i="26"/>
  <c r="Z268" i="26"/>
  <c r="Z139" i="26"/>
  <c r="AB188" i="17"/>
  <c r="Z316" i="26"/>
  <c r="Z90" i="26"/>
  <c r="Z222" i="26"/>
  <c r="Z248" i="26"/>
  <c r="AB301" i="17"/>
  <c r="Z331" i="26"/>
  <c r="Z129" i="26"/>
  <c r="Z112" i="26"/>
  <c r="Z259" i="26"/>
  <c r="Z179" i="26"/>
  <c r="AB470" i="17"/>
  <c r="Z385" i="26"/>
  <c r="AB456" i="17"/>
  <c r="Z373" i="26"/>
  <c r="AB319" i="17"/>
  <c r="Z240" i="26"/>
  <c r="AB280" i="17"/>
  <c r="Z201" i="26"/>
  <c r="AB253" i="17"/>
  <c r="Z180" i="26"/>
  <c r="Z425" i="26"/>
  <c r="Z33" i="26"/>
  <c r="Z455" i="26"/>
  <c r="AB603" i="17"/>
  <c r="Z506" i="26"/>
  <c r="AB508" i="17"/>
  <c r="Z423" i="26"/>
  <c r="AB468" i="17"/>
  <c r="Z383" i="26"/>
  <c r="AB487" i="17"/>
  <c r="Z402" i="26"/>
  <c r="AB441" i="17"/>
  <c r="Z359" i="26"/>
  <c r="Z449" i="26"/>
  <c r="AB535" i="17"/>
  <c r="AB472" i="17"/>
  <c r="Z387" i="26"/>
  <c r="AB447" i="17"/>
  <c r="Z365" i="26"/>
  <c r="Z346" i="26"/>
  <c r="AB428" i="17"/>
  <c r="AB422" i="17"/>
  <c r="Z340" i="26"/>
  <c r="AB399" i="17"/>
  <c r="Z317" i="26"/>
  <c r="AB348" i="17"/>
  <c r="Z269" i="26"/>
  <c r="AB339" i="17"/>
  <c r="Z260" i="26"/>
  <c r="AB331" i="17"/>
  <c r="AB320" i="17"/>
  <c r="Z241" i="26"/>
  <c r="AB302" i="17"/>
  <c r="Z223" i="26"/>
  <c r="AB274" i="17"/>
  <c r="Z195" i="26"/>
  <c r="AB265" i="17"/>
  <c r="Z188" i="26"/>
  <c r="AB255" i="17"/>
  <c r="AB246" i="17"/>
  <c r="Z173" i="26"/>
  <c r="AB245" i="17"/>
  <c r="Z172" i="26"/>
  <c r="AB231" i="17"/>
  <c r="Z159" i="26"/>
  <c r="Z133" i="26"/>
  <c r="AB168" i="17"/>
  <c r="Z119" i="26"/>
  <c r="AB29" i="17"/>
  <c r="Z31" i="26"/>
  <c r="Z417" i="26"/>
  <c r="Z460" i="26"/>
  <c r="AB551" i="17"/>
  <c r="AB147" i="17"/>
  <c r="AB44" i="17"/>
  <c r="AB314" i="17"/>
  <c r="Z235" i="26"/>
  <c r="AB291" i="17"/>
  <c r="Z212" i="26"/>
  <c r="AB278" i="17"/>
  <c r="Z199" i="26"/>
  <c r="AB465" i="17"/>
  <c r="Z380" i="26"/>
  <c r="AB401" i="17"/>
  <c r="Z319" i="26"/>
  <c r="AB385" i="17"/>
  <c r="Z303" i="26"/>
  <c r="AB378" i="17"/>
  <c r="Z296" i="26"/>
  <c r="AB368" i="17"/>
  <c r="Z286" i="26"/>
  <c r="AB354" i="17"/>
  <c r="Z273" i="26"/>
  <c r="AB342" i="17"/>
  <c r="Z263" i="26"/>
  <c r="AB334" i="17"/>
  <c r="Z255" i="26"/>
  <c r="AB323" i="17"/>
  <c r="Z244" i="26"/>
  <c r="AB580" i="17"/>
  <c r="AB566" i="17"/>
  <c r="Z470" i="26"/>
  <c r="AB512" i="17"/>
  <c r="Z427" i="26"/>
  <c r="AB497" i="17"/>
  <c r="Z413" i="26"/>
  <c r="AB484" i="17"/>
  <c r="Z399" i="26"/>
  <c r="AB619" i="17"/>
  <c r="Z519" i="26"/>
  <c r="AB563" i="17"/>
  <c r="Z467" i="26"/>
  <c r="AB503" i="17"/>
  <c r="Z419" i="26"/>
  <c r="AB495" i="17"/>
  <c r="Z411" i="26"/>
  <c r="AB483" i="17"/>
  <c r="Z398" i="26"/>
  <c r="AB449" i="17"/>
  <c r="Z367" i="26"/>
  <c r="AB375" i="17"/>
  <c r="Z293" i="26"/>
  <c r="AB349" i="17"/>
  <c r="Z270" i="26"/>
  <c r="AB340" i="17"/>
  <c r="Z261" i="26"/>
  <c r="AB312" i="17"/>
  <c r="Z233" i="26"/>
  <c r="AB287" i="17"/>
  <c r="Z208" i="26"/>
  <c r="AB282" i="17"/>
  <c r="Z203" i="26"/>
  <c r="AB258" i="17"/>
  <c r="AB60" i="17"/>
  <c r="Z41" i="26"/>
  <c r="AB40" i="17"/>
  <c r="AB30" i="17"/>
  <c r="Z32" i="26"/>
  <c r="AB19" i="17"/>
  <c r="Z21" i="26"/>
  <c r="AB588" i="17"/>
  <c r="Z492" i="26"/>
  <c r="AB572" i="17"/>
  <c r="Z476" i="26"/>
  <c r="AB471" i="17"/>
  <c r="Z386" i="26"/>
  <c r="AB457" i="17"/>
  <c r="AB437" i="17"/>
  <c r="Z355" i="26"/>
  <c r="AB414" i="17"/>
  <c r="Z332" i="26"/>
  <c r="AB360" i="17"/>
  <c r="Z490" i="26"/>
  <c r="AB529" i="17"/>
  <c r="Z443" i="26"/>
  <c r="AB522" i="17"/>
  <c r="Z437" i="26"/>
  <c r="AB515" i="17"/>
  <c r="Z430" i="26"/>
  <c r="AB478" i="17"/>
  <c r="Z393" i="26"/>
  <c r="AB436" i="17"/>
  <c r="Z354" i="26"/>
  <c r="AB405" i="17"/>
  <c r="Z323" i="26"/>
  <c r="AB598" i="17"/>
  <c r="Z501" i="26"/>
  <c r="AB564" i="17"/>
  <c r="Z468" i="26"/>
  <c r="AB562" i="17"/>
  <c r="Z466" i="26"/>
  <c r="AB466" i="17"/>
  <c r="Z381" i="26"/>
  <c r="AB432" i="17"/>
  <c r="Z350" i="26"/>
  <c r="AB524" i="17"/>
  <c r="Z439" i="26"/>
  <c r="AB519" i="17"/>
  <c r="Z434" i="26"/>
  <c r="AB496" i="17"/>
  <c r="Z412" i="26"/>
  <c r="Z459" i="26"/>
  <c r="Z464" i="26"/>
  <c r="Z475" i="26"/>
  <c r="AB571" i="17"/>
  <c r="AB125" i="17"/>
  <c r="AB33" i="17"/>
  <c r="AB37" i="17"/>
  <c r="Z484" i="26"/>
  <c r="Z396" i="26"/>
  <c r="Z508" i="26"/>
  <c r="Z495" i="26"/>
  <c r="AB591" i="17"/>
  <c r="AB383" i="17"/>
  <c r="AB366" i="17"/>
  <c r="Z284" i="26"/>
  <c r="AB560" i="17"/>
  <c r="AB542" i="17"/>
  <c r="Z452" i="26"/>
  <c r="H277" i="27"/>
  <c r="H245" i="27"/>
  <c r="AD6" i="37"/>
  <c r="C16" i="31" l="1"/>
  <c r="L247" i="17"/>
  <c r="N247" i="17"/>
  <c r="AB247" i="17"/>
  <c r="AC247" i="17"/>
  <c r="W268" i="26"/>
  <c r="R465" i="17"/>
  <c r="Z598" i="17"/>
  <c r="V337" i="17"/>
  <c r="X337" i="17"/>
  <c r="X258" i="26"/>
  <c r="W322" i="26"/>
  <c r="Z404" i="17"/>
  <c r="J574" i="17"/>
  <c r="U508" i="17"/>
  <c r="T508" i="17"/>
  <c r="R508" i="17"/>
  <c r="T434" i="17"/>
  <c r="U331" i="17"/>
  <c r="T331" i="17"/>
  <c r="Y364" i="17"/>
  <c r="X592" i="17"/>
  <c r="R592" i="17"/>
  <c r="N205" i="26"/>
  <c r="AD257" i="17"/>
  <c r="AD201" i="17"/>
  <c r="AD194" i="17"/>
  <c r="F194" i="17" s="1"/>
  <c r="AD156" i="17"/>
  <c r="AD238" i="17"/>
  <c r="AD218" i="17"/>
  <c r="AD185" i="17"/>
  <c r="AD208" i="17"/>
  <c r="F208" i="17" s="1"/>
  <c r="AD157" i="17"/>
  <c r="AD203" i="17"/>
  <c r="AD176" i="17"/>
  <c r="AD169" i="17"/>
  <c r="AD168" i="17"/>
  <c r="AD145" i="17"/>
  <c r="AD139" i="17"/>
  <c r="AD252" i="17"/>
  <c r="AD237" i="17"/>
  <c r="F237" i="17" s="1"/>
  <c r="D164" i="26" s="1"/>
  <c r="AD228" i="17"/>
  <c r="AD207" i="17"/>
  <c r="AD226" i="17"/>
  <c r="AD209" i="17"/>
  <c r="AD147" i="17"/>
  <c r="AD227" i="17"/>
  <c r="AD190" i="17"/>
  <c r="AD173" i="17"/>
  <c r="AD164" i="17"/>
  <c r="AD248" i="17"/>
  <c r="AD247" i="17" s="1"/>
  <c r="AD199" i="17"/>
  <c r="AD197" i="17"/>
  <c r="AD193" i="17"/>
  <c r="AD174" i="17"/>
  <c r="AD166" i="17"/>
  <c r="AD163" i="17"/>
  <c r="AD256" i="17"/>
  <c r="AD242" i="17"/>
  <c r="AD196" i="17"/>
  <c r="AD153" i="17"/>
  <c r="AD253" i="17"/>
  <c r="AD211" i="17"/>
  <c r="AD233" i="17"/>
  <c r="AD206" i="17"/>
  <c r="AD204" i="17"/>
  <c r="AD182" i="17"/>
  <c r="AD195" i="17"/>
  <c r="AD152" i="17"/>
  <c r="AD144" i="17"/>
  <c r="AD259" i="17"/>
  <c r="F259" i="17" s="1"/>
  <c r="AD258" i="17"/>
  <c r="AD245" i="17"/>
  <c r="AD202" i="17"/>
  <c r="AD151" i="17"/>
  <c r="Z562" i="17"/>
  <c r="Z561" i="17" s="1"/>
  <c r="AD246" i="17"/>
  <c r="AD244" i="17"/>
  <c r="AD236" i="17"/>
  <c r="AD232" i="17"/>
  <c r="AD180" i="17"/>
  <c r="AD162" i="17"/>
  <c r="AD150" i="17"/>
  <c r="AD146" i="17"/>
  <c r="AD143" i="17"/>
  <c r="AD255" i="17"/>
  <c r="AD215" i="17"/>
  <c r="AD189" i="17"/>
  <c r="AD188" i="17"/>
  <c r="AD171" i="17"/>
  <c r="AD210" i="17"/>
  <c r="AD155" i="17"/>
  <c r="AD181" i="17"/>
  <c r="AD250" i="17"/>
  <c r="AD235" i="17"/>
  <c r="AD187" i="17"/>
  <c r="AD178" i="17"/>
  <c r="AD161" i="17"/>
  <c r="AD154" i="17"/>
  <c r="AD239" i="17"/>
  <c r="F239" i="17" s="1"/>
  <c r="D166" i="26" s="1"/>
  <c r="AD234" i="17"/>
  <c r="AD192" i="17"/>
  <c r="AD186" i="17"/>
  <c r="AD158" i="17"/>
  <c r="AD148" i="17"/>
  <c r="AD243" i="17"/>
  <c r="AD205" i="17"/>
  <c r="AD198" i="17"/>
  <c r="AD191" i="17"/>
  <c r="AD170" i="17"/>
  <c r="AD160" i="17"/>
  <c r="AD142" i="17"/>
  <c r="AC592" i="17"/>
  <c r="AD449" i="17"/>
  <c r="M592" i="17"/>
  <c r="T449" i="17"/>
  <c r="U449" i="17"/>
  <c r="V449" i="17"/>
  <c r="AC449" i="17"/>
  <c r="Q478" i="26"/>
  <c r="O574" i="17"/>
  <c r="Q247" i="17"/>
  <c r="AD583" i="17"/>
  <c r="AD16" i="17"/>
  <c r="Q592" i="17"/>
  <c r="Y592" i="17"/>
  <c r="K574" i="17"/>
  <c r="Q102" i="17"/>
  <c r="O247" i="17"/>
  <c r="P77" i="26"/>
  <c r="AR459" i="17"/>
  <c r="AM424" i="17"/>
  <c r="AC216" i="17"/>
  <c r="P198" i="26"/>
  <c r="E205" i="26"/>
  <c r="R447" i="26"/>
  <c r="AC533" i="17"/>
  <c r="AC63" i="17"/>
  <c r="Z198" i="26"/>
  <c r="W68" i="17"/>
  <c r="AD460" i="17"/>
  <c r="AD459" i="17" s="1"/>
  <c r="Z486" i="17"/>
  <c r="X331" i="17"/>
  <c r="V153" i="26"/>
  <c r="V149" i="26" s="1"/>
  <c r="AD12" i="37"/>
  <c r="Y301" i="17"/>
  <c r="Y264" i="17"/>
  <c r="W168" i="26"/>
  <c r="Y337" i="17"/>
  <c r="Y299" i="17"/>
  <c r="Y366" i="17"/>
  <c r="Z549" i="17"/>
  <c r="Z224" i="17"/>
  <c r="Z220" i="17" s="1"/>
  <c r="AL247" i="17"/>
  <c r="AD138" i="17"/>
  <c r="AR230" i="17"/>
  <c r="G277" i="17"/>
  <c r="AD580" i="17"/>
  <c r="G277" i="27"/>
  <c r="N574" i="17"/>
  <c r="Y144" i="26"/>
  <c r="M574" i="17"/>
  <c r="G98" i="27"/>
  <c r="G94" i="27" s="1"/>
  <c r="AA508" i="17"/>
  <c r="AD388" i="17"/>
  <c r="AC215" i="17"/>
  <c r="AC277" i="17"/>
  <c r="V478" i="26"/>
  <c r="F478" i="26"/>
  <c r="S574" i="17"/>
  <c r="E256" i="27"/>
  <c r="E192" i="27"/>
  <c r="E106" i="27"/>
  <c r="E43" i="27"/>
  <c r="E15" i="27"/>
  <c r="AD533" i="17"/>
  <c r="AD508" i="17"/>
  <c r="AD489" i="17"/>
  <c r="AD546" i="17"/>
  <c r="AD545" i="17" s="1"/>
  <c r="AD425" i="17"/>
  <c r="AD424" i="17" s="1"/>
  <c r="AD560" i="17"/>
  <c r="AD500" i="17"/>
  <c r="AC486" i="17"/>
  <c r="AC485" i="17" s="1"/>
  <c r="AC549" i="17"/>
  <c r="AK430" i="17"/>
  <c r="AD277" i="17"/>
  <c r="AP597" i="17"/>
  <c r="AT499" i="17"/>
  <c r="AC138" i="17"/>
  <c r="AC214" i="17"/>
  <c r="AM618" i="17"/>
  <c r="AD364" i="17"/>
  <c r="AD214" i="17"/>
  <c r="AR485" i="17"/>
  <c r="N478" i="26"/>
  <c r="J445" i="17"/>
  <c r="E170" i="27"/>
  <c r="E64" i="27"/>
  <c r="H41" i="15"/>
  <c r="I486" i="17"/>
  <c r="I478" i="26"/>
  <c r="N26" i="26"/>
  <c r="G609" i="17"/>
  <c r="U592" i="17"/>
  <c r="V26" i="26"/>
  <c r="F26" i="26"/>
  <c r="M26" i="26"/>
  <c r="P205" i="26"/>
  <c r="AT273" i="17"/>
  <c r="AS240" i="17"/>
  <c r="I138" i="17"/>
  <c r="I101" i="17"/>
  <c r="I454" i="17"/>
  <c r="I86" i="17"/>
  <c r="AQ609" i="17"/>
  <c r="W609" i="17"/>
  <c r="I16" i="17"/>
  <c r="G313" i="26"/>
  <c r="I445" i="17"/>
  <c r="I337" i="17"/>
  <c r="J354" i="17"/>
  <c r="H376" i="26"/>
  <c r="J224" i="17"/>
  <c r="J220" i="17" s="1"/>
  <c r="J299" i="17"/>
  <c r="J60" i="17"/>
  <c r="H158" i="26"/>
  <c r="AA375" i="26"/>
  <c r="M101" i="17"/>
  <c r="D22" i="25"/>
  <c r="C22" i="25"/>
  <c r="AA295" i="26"/>
  <c r="K56" i="17"/>
  <c r="AA343" i="26"/>
  <c r="AA342" i="26" s="1"/>
  <c r="AA43" i="26"/>
  <c r="M119" i="17"/>
  <c r="M118" i="17" s="1"/>
  <c r="I308" i="26"/>
  <c r="I18" i="26"/>
  <c r="K148" i="17"/>
  <c r="L354" i="17"/>
  <c r="L138" i="17"/>
  <c r="L364" i="17"/>
  <c r="L542" i="17"/>
  <c r="J18" i="26"/>
  <c r="L86" i="17"/>
  <c r="L533" i="17"/>
  <c r="J376" i="26"/>
  <c r="J41" i="26"/>
  <c r="L337" i="17"/>
  <c r="E268" i="27"/>
  <c r="E226" i="27"/>
  <c r="E252" i="27"/>
  <c r="E77" i="27"/>
  <c r="E183" i="27"/>
  <c r="E119" i="27"/>
  <c r="E117" i="27"/>
  <c r="AL284" i="17"/>
  <c r="K117" i="26"/>
  <c r="AL485" i="17"/>
  <c r="P478" i="26"/>
  <c r="G198" i="26"/>
  <c r="M337" i="17"/>
  <c r="M580" i="17"/>
  <c r="M214" i="17"/>
  <c r="M56" i="17"/>
  <c r="K455" i="26"/>
  <c r="K282" i="26"/>
  <c r="K447" i="26"/>
  <c r="M224" i="17"/>
  <c r="M220" i="17" s="1"/>
  <c r="M16" i="17"/>
  <c r="N86" i="17"/>
  <c r="N542" i="17"/>
  <c r="N214" i="17"/>
  <c r="N224" i="17"/>
  <c r="N220" i="17" s="1"/>
  <c r="N101" i="17"/>
  <c r="N460" i="17"/>
  <c r="N459" i="17" s="1"/>
  <c r="N445" i="17"/>
  <c r="N299" i="17"/>
  <c r="N354" i="17"/>
  <c r="N16" i="17"/>
  <c r="H34" i="15"/>
  <c r="H63" i="15"/>
  <c r="E96" i="27"/>
  <c r="E34" i="27"/>
  <c r="H50" i="15"/>
  <c r="E91" i="27"/>
  <c r="E33" i="27"/>
  <c r="E29" i="27"/>
  <c r="AK477" i="17"/>
  <c r="AT118" i="17"/>
  <c r="Y572" i="17"/>
  <c r="O533" i="17"/>
  <c r="O119" i="17"/>
  <c r="O118" i="17" s="1"/>
  <c r="S572" i="17"/>
  <c r="U476" i="26"/>
  <c r="O445" i="17"/>
  <c r="O77" i="26"/>
  <c r="O86" i="17"/>
  <c r="O232" i="17"/>
  <c r="O124" i="17"/>
  <c r="O148" i="17"/>
  <c r="O138" i="17"/>
  <c r="O364" i="17"/>
  <c r="M143" i="26"/>
  <c r="AO440" i="17"/>
  <c r="O354" i="17"/>
  <c r="F271" i="27"/>
  <c r="J32" i="15"/>
  <c r="N376" i="26"/>
  <c r="G271" i="27"/>
  <c r="P138" i="17"/>
  <c r="N62" i="26"/>
  <c r="P16" i="17"/>
  <c r="P60" i="17"/>
  <c r="P364" i="17"/>
  <c r="I45" i="15"/>
  <c r="E71" i="27"/>
  <c r="E22" i="27"/>
  <c r="H21" i="15"/>
  <c r="E274" i="27"/>
  <c r="E233" i="27"/>
  <c r="P574" i="17"/>
  <c r="Q395" i="17"/>
  <c r="N92" i="17"/>
  <c r="Z174" i="26"/>
  <c r="Y80" i="26"/>
  <c r="Q555" i="17"/>
  <c r="L478" i="26"/>
  <c r="Q433" i="17"/>
  <c r="O331" i="26"/>
  <c r="O228" i="26"/>
  <c r="Q216" i="17"/>
  <c r="Q138" i="17"/>
  <c r="Q16" i="17"/>
  <c r="AO31" i="17"/>
  <c r="Q580" i="17"/>
  <c r="Q533" i="17"/>
  <c r="Q364" i="17"/>
  <c r="O371" i="26"/>
  <c r="Q264" i="17"/>
  <c r="Q337" i="17"/>
  <c r="AR247" i="17"/>
  <c r="Q354" i="17"/>
  <c r="R138" i="17"/>
  <c r="R86" i="17"/>
  <c r="R85" i="17" s="1"/>
  <c r="R16" i="17"/>
  <c r="R337" i="17"/>
  <c r="E163" i="27"/>
  <c r="Q80" i="26"/>
  <c r="AD318" i="17"/>
  <c r="AD320" i="17"/>
  <c r="AD322" i="17"/>
  <c r="AD324" i="17"/>
  <c r="AD323" i="17"/>
  <c r="AD321" i="17"/>
  <c r="H71" i="15"/>
  <c r="E90" i="27"/>
  <c r="S232" i="17"/>
  <c r="E35" i="27"/>
  <c r="H40" i="15"/>
  <c r="E118" i="27"/>
  <c r="E149" i="27"/>
  <c r="E107" i="27"/>
  <c r="E16" i="27"/>
  <c r="C227" i="27"/>
  <c r="E132" i="27"/>
  <c r="AO618" i="17"/>
  <c r="AK480" i="17"/>
  <c r="J478" i="26"/>
  <c r="AK574" i="17"/>
  <c r="AS247" i="17"/>
  <c r="Z80" i="26"/>
  <c r="AC104" i="17"/>
  <c r="AD574" i="17"/>
  <c r="AI424" i="17"/>
  <c r="AH288" i="17"/>
  <c r="AR477" i="17"/>
  <c r="AA574" i="17"/>
  <c r="AI569" i="17"/>
  <c r="AO536" i="17"/>
  <c r="S582" i="17"/>
  <c r="U582" i="17"/>
  <c r="AH130" i="17"/>
  <c r="L49" i="15"/>
  <c r="L58" i="15"/>
  <c r="S445" i="17"/>
  <c r="AN459" i="17"/>
  <c r="AP273" i="17"/>
  <c r="AO240" i="17"/>
  <c r="AJ230" i="17"/>
  <c r="E117" i="17"/>
  <c r="D117" i="17" s="1"/>
  <c r="S56" i="17"/>
  <c r="S364" i="17"/>
  <c r="AL480" i="17"/>
  <c r="S354" i="17"/>
  <c r="S214" i="17"/>
  <c r="Q474" i="26"/>
  <c r="AH620" i="17"/>
  <c r="S16" i="17"/>
  <c r="S299" i="17"/>
  <c r="AO284" i="17"/>
  <c r="S101" i="17"/>
  <c r="T337" i="17"/>
  <c r="AA48" i="26"/>
  <c r="AE213" i="17"/>
  <c r="AI220" i="17"/>
  <c r="AM220" i="17"/>
  <c r="AJ179" i="17"/>
  <c r="AR179" i="17"/>
  <c r="AI165" i="17"/>
  <c r="AQ165" i="17"/>
  <c r="AM165" i="17"/>
  <c r="AS109" i="17"/>
  <c r="T101" i="17"/>
  <c r="T60" i="17"/>
  <c r="AA370" i="26"/>
  <c r="T264" i="17"/>
  <c r="AA422" i="26"/>
  <c r="O478" i="26"/>
  <c r="AE387" i="17"/>
  <c r="I40" i="15"/>
  <c r="H33" i="15"/>
  <c r="AE493" i="17"/>
  <c r="R282" i="26"/>
  <c r="AA26" i="26"/>
  <c r="B205" i="27"/>
  <c r="AC9" i="37"/>
  <c r="AA257" i="26"/>
  <c r="AA35" i="26"/>
  <c r="M104" i="17"/>
  <c r="E148" i="27"/>
  <c r="E185" i="27"/>
  <c r="H22" i="15"/>
  <c r="E11" i="27"/>
  <c r="E48" i="27"/>
  <c r="H61" i="15"/>
  <c r="AA505" i="26"/>
  <c r="AA499" i="26" s="1"/>
  <c r="AA465" i="26"/>
  <c r="AA378" i="26"/>
  <c r="AA272" i="26"/>
  <c r="AE507" i="17"/>
  <c r="D278" i="27"/>
  <c r="AD9" i="37"/>
  <c r="AA291" i="26"/>
  <c r="AA198" i="26"/>
  <c r="AE473" i="17"/>
  <c r="AQ424" i="17"/>
  <c r="AE317" i="17"/>
  <c r="AE448" i="17"/>
  <c r="AJ440" i="17"/>
  <c r="AG15" i="17"/>
  <c r="R104" i="17"/>
  <c r="AG444" i="17"/>
  <c r="AE419" i="17"/>
  <c r="AF15" i="17"/>
  <c r="Z205" i="26"/>
  <c r="AA441" i="26"/>
  <c r="AA246" i="26"/>
  <c r="AA61" i="26"/>
  <c r="AE596" i="17"/>
  <c r="AE463" i="17"/>
  <c r="AF444" i="17"/>
  <c r="AG137" i="17"/>
  <c r="AE15" i="17"/>
  <c r="AA305" i="26"/>
  <c r="AA266" i="26"/>
  <c r="AE430" i="17"/>
  <c r="AF137" i="17"/>
  <c r="AA488" i="26"/>
  <c r="AE499" i="17"/>
  <c r="AJ485" i="17"/>
  <c r="AO480" i="17"/>
  <c r="AJ477" i="17"/>
  <c r="AE377" i="17"/>
  <c r="AN373" i="17"/>
  <c r="AE345" i="17"/>
  <c r="AG329" i="17"/>
  <c r="AE309" i="17"/>
  <c r="AE263" i="17" s="1"/>
  <c r="AE137" i="17"/>
  <c r="AG100" i="17"/>
  <c r="AG13" i="17" s="1"/>
  <c r="AA321" i="26"/>
  <c r="AF329" i="17"/>
  <c r="AG263" i="17"/>
  <c r="AF100" i="17"/>
  <c r="AA433" i="26"/>
  <c r="AA283" i="26"/>
  <c r="AA116" i="26"/>
  <c r="AA68" i="26"/>
  <c r="AE544" i="17"/>
  <c r="AF263" i="17"/>
  <c r="AE100" i="17"/>
  <c r="AA337" i="26"/>
  <c r="AA85" i="26"/>
  <c r="AA80" i="26"/>
  <c r="AE403" i="17"/>
  <c r="AE394" i="17"/>
  <c r="AE330" i="17"/>
  <c r="AS31" i="17"/>
  <c r="R247" i="17"/>
  <c r="AA512" i="26"/>
  <c r="AA238" i="26"/>
  <c r="AR440" i="17"/>
  <c r="AG363" i="17"/>
  <c r="AE517" i="17"/>
  <c r="AE410" i="17"/>
  <c r="AF363" i="17"/>
  <c r="AE300" i="17"/>
  <c r="AA478" i="26"/>
  <c r="AA230" i="26"/>
  <c r="AG517" i="17"/>
  <c r="AE453" i="17"/>
  <c r="AE373" i="17"/>
  <c r="AE365" i="17"/>
  <c r="AG59" i="17"/>
  <c r="AF517" i="17"/>
  <c r="AE488" i="17"/>
  <c r="AE444" i="17" s="1"/>
  <c r="AE480" i="17"/>
  <c r="AG213" i="17"/>
  <c r="AF59" i="17"/>
  <c r="AA395" i="26"/>
  <c r="AA167" i="26"/>
  <c r="AA149" i="26"/>
  <c r="AA20" i="26"/>
  <c r="AF213" i="17"/>
  <c r="AH207" i="17"/>
  <c r="AE59" i="17"/>
  <c r="E60" i="27"/>
  <c r="E200" i="27"/>
  <c r="E112" i="27"/>
  <c r="U231" i="17"/>
  <c r="U230" i="17" s="1"/>
  <c r="I47" i="15"/>
  <c r="D234" i="27"/>
  <c r="D40" i="27"/>
  <c r="D156" i="27"/>
  <c r="H38" i="15"/>
  <c r="L32" i="15"/>
  <c r="F45" i="27"/>
  <c r="J28" i="15"/>
  <c r="M28" i="15" s="1"/>
  <c r="H56" i="15"/>
  <c r="H28" i="15"/>
  <c r="C205" i="27"/>
  <c r="B156" i="27"/>
  <c r="I53" i="15"/>
  <c r="E126" i="27"/>
  <c r="E198" i="27"/>
  <c r="E110" i="27"/>
  <c r="E69" i="27"/>
  <c r="E18" i="27"/>
  <c r="E134" i="27"/>
  <c r="H49" i="15"/>
  <c r="H26" i="15"/>
  <c r="U148" i="17"/>
  <c r="U26" i="26"/>
  <c r="E26" i="26"/>
  <c r="T26" i="26"/>
  <c r="AM31" i="17"/>
  <c r="AT618" i="17"/>
  <c r="AI473" i="17"/>
  <c r="AI440" i="17"/>
  <c r="AL403" i="17"/>
  <c r="AN394" i="17"/>
  <c r="AT373" i="17"/>
  <c r="AP289" i="17"/>
  <c r="AH255" i="17"/>
  <c r="AS230" i="17"/>
  <c r="AP62" i="17"/>
  <c r="AO62" i="17"/>
  <c r="AQ31" i="17"/>
  <c r="N24" i="17"/>
  <c r="AM247" i="17"/>
  <c r="AS424" i="17"/>
  <c r="AN419" i="17"/>
  <c r="AS597" i="17"/>
  <c r="AT569" i="17"/>
  <c r="AK565" i="17"/>
  <c r="AI548" i="17"/>
  <c r="AM548" i="17"/>
  <c r="AN536" i="17"/>
  <c r="AK499" i="17"/>
  <c r="AI493" i="17"/>
  <c r="AN453" i="17"/>
  <c r="AT448" i="17"/>
  <c r="AK403" i="17"/>
  <c r="AK345" i="17"/>
  <c r="AK330" i="17"/>
  <c r="AR325" i="17"/>
  <c r="AI247" i="17"/>
  <c r="S24" i="17"/>
  <c r="U454" i="17"/>
  <c r="S41" i="26"/>
  <c r="U16" i="17"/>
  <c r="U366" i="17"/>
  <c r="S363" i="26"/>
  <c r="U264" i="17"/>
  <c r="AH532" i="17"/>
  <c r="AN54" i="17"/>
  <c r="AL240" i="17"/>
  <c r="S175" i="26"/>
  <c r="S174" i="26" s="1"/>
  <c r="AQ477" i="17"/>
  <c r="AO268" i="17"/>
  <c r="AJ493" i="17"/>
  <c r="AM448" i="17"/>
  <c r="U364" i="17"/>
  <c r="AK536" i="17"/>
  <c r="U214" i="17"/>
  <c r="U138" i="17"/>
  <c r="U546" i="17"/>
  <c r="U545" i="17" s="1"/>
  <c r="S455" i="26"/>
  <c r="AN18" i="17"/>
  <c r="T220" i="26"/>
  <c r="V60" i="17"/>
  <c r="V16" i="17"/>
  <c r="T363" i="26"/>
  <c r="X264" i="17"/>
  <c r="V214" i="17"/>
  <c r="V138" i="17"/>
  <c r="T452" i="26"/>
  <c r="E250" i="27"/>
  <c r="E249" i="27"/>
  <c r="E76" i="27"/>
  <c r="E220" i="27"/>
  <c r="F275" i="27"/>
  <c r="H202" i="27"/>
  <c r="E25" i="15"/>
  <c r="F235" i="27"/>
  <c r="H118" i="27"/>
  <c r="AI277" i="17"/>
  <c r="AR85" i="17"/>
  <c r="H190" i="27"/>
  <c r="AQ289" i="17"/>
  <c r="AO281" i="17"/>
  <c r="AI268" i="17"/>
  <c r="T536" i="17"/>
  <c r="AK92" i="17"/>
  <c r="AI92" i="17"/>
  <c r="AH210" i="17"/>
  <c r="G478" i="26"/>
  <c r="AK273" i="17"/>
  <c r="H228" i="27"/>
  <c r="AJ247" i="17"/>
  <c r="AI240" i="17"/>
  <c r="AA247" i="17"/>
  <c r="Z92" i="17"/>
  <c r="AS284" i="17"/>
  <c r="AM277" i="17"/>
  <c r="AL268" i="17"/>
  <c r="AI527" i="17"/>
  <c r="AD75" i="17"/>
  <c r="F75" i="17" s="1"/>
  <c r="E176" i="27"/>
  <c r="I71" i="15"/>
  <c r="E157" i="27"/>
  <c r="E216" i="27"/>
  <c r="E263" i="27"/>
  <c r="E243" i="27"/>
  <c r="E221" i="27"/>
  <c r="E21" i="27"/>
  <c r="I38" i="15"/>
  <c r="I31" i="15"/>
  <c r="H31" i="15"/>
  <c r="H73" i="15"/>
  <c r="E175" i="27"/>
  <c r="C40" i="27"/>
  <c r="B139" i="27"/>
  <c r="B137" i="27" s="1"/>
  <c r="B40" i="27"/>
  <c r="C17" i="27"/>
  <c r="D246" i="27"/>
  <c r="B238" i="27"/>
  <c r="E113" i="27"/>
  <c r="I42" i="15"/>
  <c r="E123" i="27"/>
  <c r="E14" i="27"/>
  <c r="E81" i="27"/>
  <c r="I57" i="15"/>
  <c r="C10" i="27"/>
  <c r="E228" i="27"/>
  <c r="B222" i="27"/>
  <c r="E62" i="27"/>
  <c r="E247" i="27"/>
  <c r="B10" i="27"/>
  <c r="B199" i="27"/>
  <c r="B196" i="27" s="1"/>
  <c r="C184" i="27"/>
  <c r="I22" i="15"/>
  <c r="AM273" i="17"/>
  <c r="AR448" i="17"/>
  <c r="AI394" i="17"/>
  <c r="AJ220" i="17"/>
  <c r="AJ165" i="17"/>
  <c r="AR165" i="17"/>
  <c r="AN165" i="17"/>
  <c r="O26" i="26"/>
  <c r="AK609" i="17"/>
  <c r="U609" i="17"/>
  <c r="AM597" i="17"/>
  <c r="AD592" i="17"/>
  <c r="N592" i="17"/>
  <c r="AO569" i="17"/>
  <c r="AP493" i="17"/>
  <c r="AP473" i="17"/>
  <c r="AQ448" i="17"/>
  <c r="AP440" i="17"/>
  <c r="AK373" i="17"/>
  <c r="AT365" i="17"/>
  <c r="AN365" i="17"/>
  <c r="AI325" i="17"/>
  <c r="AJ284" i="17"/>
  <c r="AH257" i="17"/>
  <c r="AO477" i="17"/>
  <c r="AF596" i="17"/>
  <c r="AT574" i="17"/>
  <c r="Z574" i="17"/>
  <c r="AL574" i="17"/>
  <c r="R574" i="17"/>
  <c r="AS480" i="17"/>
  <c r="AR373" i="17"/>
  <c r="AT289" i="17"/>
  <c r="AP268" i="17"/>
  <c r="AN565" i="17"/>
  <c r="K80" i="26"/>
  <c r="AG544" i="17"/>
  <c r="AF544" i="17"/>
  <c r="AH515" i="17"/>
  <c r="AH312" i="17"/>
  <c r="AP284" i="17"/>
  <c r="S476" i="26"/>
  <c r="AK284" i="17"/>
  <c r="AQ597" i="17"/>
  <c r="AP488" i="17"/>
  <c r="AT473" i="17"/>
  <c r="AT440" i="17"/>
  <c r="AN289" i="17"/>
  <c r="AR273" i="17"/>
  <c r="AH187" i="17"/>
  <c r="AJ597" i="17"/>
  <c r="AO565" i="17"/>
  <c r="AR453" i="17"/>
  <c r="AK419" i="17"/>
  <c r="AN410" i="17"/>
  <c r="AO403" i="17"/>
  <c r="AH258" i="17"/>
  <c r="AM240" i="17"/>
  <c r="AN118" i="17"/>
  <c r="AL104" i="17"/>
  <c r="N28" i="15"/>
  <c r="AR565" i="17"/>
  <c r="AM561" i="17"/>
  <c r="AM118" i="17"/>
  <c r="AQ565" i="17"/>
  <c r="AQ618" i="17"/>
  <c r="AL62" i="17"/>
  <c r="AJ18" i="17"/>
  <c r="W269" i="17"/>
  <c r="W268" i="17" s="1"/>
  <c r="U478" i="26"/>
  <c r="E478" i="26"/>
  <c r="V592" i="17"/>
  <c r="AT67" i="17"/>
  <c r="AJ54" i="17"/>
  <c r="X24" i="17"/>
  <c r="H24" i="17"/>
  <c r="AQ18" i="17"/>
  <c r="S247" i="17"/>
  <c r="M478" i="26"/>
  <c r="AP18" i="17"/>
  <c r="H58" i="27"/>
  <c r="J33" i="15"/>
  <c r="U198" i="26"/>
  <c r="AH76" i="17"/>
  <c r="AT277" i="17"/>
  <c r="AH122" i="17"/>
  <c r="AJ618" i="17"/>
  <c r="X574" i="17"/>
  <c r="H574" i="17"/>
  <c r="AN273" i="17"/>
  <c r="AP247" i="17"/>
  <c r="AB284" i="17"/>
  <c r="U501" i="26"/>
  <c r="AI289" i="17"/>
  <c r="AH157" i="17"/>
  <c r="E80" i="26"/>
  <c r="T574" i="17"/>
  <c r="AO277" i="17"/>
  <c r="AH77" i="17"/>
  <c r="AM62" i="17"/>
  <c r="AL54" i="17"/>
  <c r="AH42" i="17"/>
  <c r="AH39" i="17"/>
  <c r="AH35" i="17"/>
  <c r="AH29" i="17"/>
  <c r="AT24" i="17"/>
  <c r="AT15" i="17" s="1"/>
  <c r="AR536" i="17"/>
  <c r="AN507" i="17"/>
  <c r="AL499" i="17"/>
  <c r="AN485" i="17"/>
  <c r="AN477" i="17"/>
  <c r="AI419" i="17"/>
  <c r="AP403" i="17"/>
  <c r="AM403" i="17"/>
  <c r="AQ277" i="17"/>
  <c r="AH246" i="17"/>
  <c r="AH233" i="17"/>
  <c r="AJ92" i="17"/>
  <c r="AT584" i="17"/>
  <c r="AI561" i="17"/>
  <c r="AL548" i="17"/>
  <c r="AT548" i="17"/>
  <c r="AP548" i="17"/>
  <c r="AH188" i="17"/>
  <c r="I80" i="26"/>
  <c r="AI609" i="17"/>
  <c r="O609" i="17"/>
  <c r="AM609" i="17"/>
  <c r="S609" i="17"/>
  <c r="AH204" i="17"/>
  <c r="AM67" i="17"/>
  <c r="AI67" i="17"/>
  <c r="AT62" i="17"/>
  <c r="AS54" i="17"/>
  <c r="Q24" i="17"/>
  <c r="U24" i="17"/>
  <c r="AM18" i="17"/>
  <c r="AT325" i="17"/>
  <c r="AO67" i="17"/>
  <c r="AJ62" i="17"/>
  <c r="AI54" i="17"/>
  <c r="AQ54" i="17"/>
  <c r="AL18" i="17"/>
  <c r="AM230" i="17"/>
  <c r="AO104" i="17"/>
  <c r="AH294" i="17"/>
  <c r="AT403" i="17"/>
  <c r="W264" i="17"/>
  <c r="W224" i="17"/>
  <c r="W220" i="17" s="1"/>
  <c r="W56" i="17"/>
  <c r="U481" i="26"/>
  <c r="U282" i="26"/>
  <c r="W354" i="17"/>
  <c r="W166" i="17"/>
  <c r="W138" i="17"/>
  <c r="U455" i="26"/>
  <c r="W454" i="17"/>
  <c r="W101" i="17"/>
  <c r="U18" i="26"/>
  <c r="AR507" i="17"/>
  <c r="AR317" i="17"/>
  <c r="AR300" i="17"/>
  <c r="AR281" i="17"/>
  <c r="AH66" i="17"/>
  <c r="AR24" i="17"/>
  <c r="D139" i="27"/>
  <c r="D137" i="27" s="1"/>
  <c r="D273" i="27"/>
  <c r="AQ485" i="17"/>
  <c r="AQ499" i="17"/>
  <c r="I28" i="15"/>
  <c r="D46" i="27"/>
  <c r="D17" i="27"/>
  <c r="I27" i="15"/>
  <c r="I81" i="15"/>
  <c r="AQ453" i="17"/>
  <c r="AQ480" i="17"/>
  <c r="AQ353" i="17"/>
  <c r="AQ109" i="17"/>
  <c r="AQ24" i="17"/>
  <c r="E261" i="27"/>
  <c r="E242" i="27"/>
  <c r="E245" i="27"/>
  <c r="C46" i="27"/>
  <c r="E41" i="27"/>
  <c r="I26" i="15"/>
  <c r="I25" i="15" s="1"/>
  <c r="E147" i="27"/>
  <c r="I44" i="15"/>
  <c r="H39" i="15"/>
  <c r="H32" i="15"/>
  <c r="E102" i="27"/>
  <c r="E101" i="27" s="1"/>
  <c r="I49" i="15"/>
  <c r="E275" i="27"/>
  <c r="H108" i="27"/>
  <c r="AH211" i="17"/>
  <c r="AH131" i="17"/>
  <c r="N512" i="26"/>
  <c r="AB104" i="17"/>
  <c r="G536" i="17"/>
  <c r="W536" i="17"/>
  <c r="W592" i="17"/>
  <c r="AH208" i="17"/>
  <c r="Y284" i="17"/>
  <c r="AH161" i="17"/>
  <c r="AH128" i="17"/>
  <c r="V363" i="26"/>
  <c r="S277" i="17"/>
  <c r="X86" i="17"/>
  <c r="V77" i="26"/>
  <c r="F73" i="17"/>
  <c r="AB24" i="17"/>
  <c r="AH64" i="17"/>
  <c r="AH299" i="17"/>
  <c r="AJ277" i="17"/>
  <c r="AQ273" i="17"/>
  <c r="AH237" i="17"/>
  <c r="AT220" i="17"/>
  <c r="AH205" i="17"/>
  <c r="AQ179" i="17"/>
  <c r="AS118" i="17"/>
  <c r="AJ109" i="17"/>
  <c r="AN109" i="17"/>
  <c r="Q104" i="17"/>
  <c r="U104" i="17"/>
  <c r="I104" i="17"/>
  <c r="AR62" i="17"/>
  <c r="AH506" i="17"/>
  <c r="AR473" i="17"/>
  <c r="AQ459" i="17"/>
  <c r="AI459" i="17"/>
  <c r="AM453" i="17"/>
  <c r="AJ453" i="17"/>
  <c r="AS448" i="17"/>
  <c r="AN430" i="17"/>
  <c r="AL424" i="17"/>
  <c r="AH416" i="17"/>
  <c r="AM394" i="17"/>
  <c r="AJ394" i="17"/>
  <c r="AT394" i="17"/>
  <c r="AQ387" i="17"/>
  <c r="AN387" i="17"/>
  <c r="AO377" i="17"/>
  <c r="AP373" i="17"/>
  <c r="AM373" i="17"/>
  <c r="AJ373" i="17"/>
  <c r="AP365" i="17"/>
  <c r="AM365" i="17"/>
  <c r="AJ365" i="17"/>
  <c r="AM317" i="17"/>
  <c r="AH301" i="17"/>
  <c r="AH300" i="17" s="1"/>
  <c r="AT230" i="17"/>
  <c r="E116" i="17"/>
  <c r="D116" i="17" s="1"/>
  <c r="E112" i="17"/>
  <c r="D112" i="17" s="1"/>
  <c r="AN104" i="17"/>
  <c r="AN92" i="17"/>
  <c r="AQ85" i="17"/>
  <c r="AR67" i="17"/>
  <c r="AI62" i="17"/>
  <c r="AH56" i="17"/>
  <c r="AP24" i="17"/>
  <c r="AH27" i="17"/>
  <c r="AB92" i="17"/>
  <c r="X16" i="17"/>
  <c r="K26" i="26"/>
  <c r="Y26" i="26"/>
  <c r="AL618" i="17"/>
  <c r="AT609" i="17"/>
  <c r="Z609" i="17"/>
  <c r="AH582" i="17"/>
  <c r="AR574" i="17"/>
  <c r="AB574" i="17"/>
  <c r="AR569" i="17"/>
  <c r="AI565" i="17"/>
  <c r="AT561" i="17"/>
  <c r="E558" i="17"/>
  <c r="D558" i="17" s="1"/>
  <c r="AJ499" i="17"/>
  <c r="AS499" i="17"/>
  <c r="AL493" i="17"/>
  <c r="AT493" i="17"/>
  <c r="AS488" i="17"/>
  <c r="AI485" i="17"/>
  <c r="AN480" i="17"/>
  <c r="AJ480" i="17"/>
  <c r="AI477" i="17"/>
  <c r="AP459" i="17"/>
  <c r="AM281" i="17"/>
  <c r="AS273" i="17"/>
  <c r="AT240" i="17"/>
  <c r="AO230" i="17"/>
  <c r="U80" i="26"/>
  <c r="S80" i="26"/>
  <c r="AH250" i="17"/>
  <c r="AH248" i="17"/>
  <c r="AN440" i="17"/>
  <c r="AH415" i="17"/>
  <c r="AQ403" i="17"/>
  <c r="AK387" i="17"/>
  <c r="AI373" i="17"/>
  <c r="AK353" i="17"/>
  <c r="AR309" i="17"/>
  <c r="AN247" i="17"/>
  <c r="L48" i="15"/>
  <c r="AO424" i="17"/>
  <c r="F423" i="17"/>
  <c r="D341" i="26" s="1"/>
  <c r="AQ365" i="17"/>
  <c r="AM330" i="17"/>
  <c r="AM325" i="17"/>
  <c r="AM493" i="17"/>
  <c r="AN488" i="17"/>
  <c r="AP485" i="17"/>
  <c r="AP477" i="17"/>
  <c r="AL440" i="17"/>
  <c r="L57" i="15"/>
  <c r="X214" i="17"/>
  <c r="X138" i="17"/>
  <c r="L26" i="26"/>
  <c r="AA592" i="17"/>
  <c r="AO485" i="17"/>
  <c r="AT480" i="17"/>
  <c r="AH327" i="17"/>
  <c r="AS281" i="17"/>
  <c r="G485" i="17"/>
  <c r="Y454" i="17"/>
  <c r="AA166" i="17"/>
  <c r="Y577" i="17"/>
  <c r="Y574" i="17" s="1"/>
  <c r="Y274" i="17"/>
  <c r="Y273" i="17" s="1"/>
  <c r="Y546" i="17"/>
  <c r="Y545" i="17" s="1"/>
  <c r="Y16" i="17"/>
  <c r="Y248" i="17"/>
  <c r="Y247" i="17" s="1"/>
  <c r="I21" i="15"/>
  <c r="I18" i="15"/>
  <c r="E237" i="27"/>
  <c r="E172" i="27"/>
  <c r="E141" i="27"/>
  <c r="C156" i="27"/>
  <c r="H79" i="15"/>
  <c r="D87" i="27"/>
  <c r="I56" i="15"/>
  <c r="D120" i="27"/>
  <c r="I51" i="15"/>
  <c r="I63" i="15"/>
  <c r="B189" i="27"/>
  <c r="B171" i="27"/>
  <c r="E128" i="27"/>
  <c r="Y620" i="17"/>
  <c r="Y310" i="17"/>
  <c r="Y621" i="17"/>
  <c r="Y500" i="17"/>
  <c r="Y499" i="17" s="1"/>
  <c r="Y450" i="17"/>
  <c r="Y442" i="17"/>
  <c r="Y414" i="17"/>
  <c r="W323" i="26"/>
  <c r="Y401" i="17"/>
  <c r="AH264" i="17"/>
  <c r="AP230" i="17"/>
  <c r="AK220" i="17"/>
  <c r="AH146" i="17"/>
  <c r="AH133" i="17"/>
  <c r="AI109" i="17"/>
  <c r="AM109" i="17"/>
  <c r="AR104" i="17"/>
  <c r="H104" i="17"/>
  <c r="AM85" i="17"/>
  <c r="AI85" i="17"/>
  <c r="L24" i="17"/>
  <c r="AJ24" i="17"/>
  <c r="P24" i="17"/>
  <c r="AN24" i="17"/>
  <c r="T24" i="17"/>
  <c r="AK230" i="17"/>
  <c r="AK213" i="17" s="1"/>
  <c r="AH194" i="17"/>
  <c r="AK67" i="17"/>
  <c r="I92" i="17"/>
  <c r="H478" i="26"/>
  <c r="AH573" i="17"/>
  <c r="AJ289" i="17"/>
  <c r="AI284" i="17"/>
  <c r="AH285" i="17"/>
  <c r="AP92" i="17"/>
  <c r="AN67" i="17"/>
  <c r="AN59" i="17" s="1"/>
  <c r="AH68" i="17"/>
  <c r="J609" i="17"/>
  <c r="AO602" i="17"/>
  <c r="AL561" i="17"/>
  <c r="AO527" i="17"/>
  <c r="AO518" i="17"/>
  <c r="AK518" i="17"/>
  <c r="AS518" i="17"/>
  <c r="AS517" i="17" s="1"/>
  <c r="AQ507" i="17"/>
  <c r="AO499" i="17"/>
  <c r="AH475" i="17"/>
  <c r="AK473" i="17"/>
  <c r="AM459" i="17"/>
  <c r="AH438" i="17"/>
  <c r="AJ430" i="17"/>
  <c r="AO430" i="17"/>
  <c r="AT424" i="17"/>
  <c r="AP424" i="17"/>
  <c r="AL394" i="17"/>
  <c r="AT387" i="17"/>
  <c r="AI377" i="17"/>
  <c r="AP353" i="17"/>
  <c r="AT353" i="17"/>
  <c r="AN345" i="17"/>
  <c r="AH337" i="17"/>
  <c r="AN330" i="17"/>
  <c r="AJ330" i="17"/>
  <c r="AH321" i="17"/>
  <c r="AL300" i="17"/>
  <c r="AO300" i="17"/>
  <c r="E293" i="17"/>
  <c r="D293" i="17" s="1"/>
  <c r="AH291" i="17"/>
  <c r="J536" i="17"/>
  <c r="Z536" i="17"/>
  <c r="AH583" i="17"/>
  <c r="AH580" i="17"/>
  <c r="AH578" i="17"/>
  <c r="AN548" i="17"/>
  <c r="AN499" i="17"/>
  <c r="AM473" i="17"/>
  <c r="AR463" i="17"/>
  <c r="AN448" i="17"/>
  <c r="AK448" i="17"/>
  <c r="AT377" i="17"/>
  <c r="S26" i="26"/>
  <c r="AR618" i="17"/>
  <c r="AI602" i="17"/>
  <c r="T592" i="17"/>
  <c r="F575" i="17"/>
  <c r="D479" i="26" s="1"/>
  <c r="AL569" i="17"/>
  <c r="AM518" i="17"/>
  <c r="AM499" i="17"/>
  <c r="AM488" i="17"/>
  <c r="AJ488" i="17"/>
  <c r="AO473" i="17"/>
  <c r="AL473" i="17"/>
  <c r="AT453" i="17"/>
  <c r="AJ448" i="17"/>
  <c r="AS430" i="17"/>
  <c r="T478" i="26"/>
  <c r="AH526" i="17"/>
  <c r="AH522" i="17"/>
  <c r="AH520" i="17"/>
  <c r="AH276" i="17"/>
  <c r="U512" i="26"/>
  <c r="N536" i="17"/>
  <c r="M512" i="26"/>
  <c r="T512" i="26"/>
  <c r="K478" i="26"/>
  <c r="H26" i="26"/>
  <c r="AS289" i="17"/>
  <c r="AK104" i="17"/>
  <c r="AJ410" i="17"/>
  <c r="L574" i="17"/>
  <c r="AN597" i="17"/>
  <c r="AH614" i="17"/>
  <c r="AH359" i="17"/>
  <c r="AH343" i="17"/>
  <c r="AH339" i="17"/>
  <c r="AT330" i="17"/>
  <c r="AB277" i="17"/>
  <c r="L277" i="17"/>
  <c r="AQ536" i="17"/>
  <c r="AH189" i="17"/>
  <c r="Y266" i="17"/>
  <c r="Y231" i="17"/>
  <c r="Y230" i="17" s="1"/>
  <c r="Y124" i="17"/>
  <c r="Y148" i="17"/>
  <c r="AH436" i="17"/>
  <c r="AI430" i="17"/>
  <c r="AH409" i="17"/>
  <c r="AH404" i="17"/>
  <c r="AH402" i="17"/>
  <c r="AH397" i="17"/>
  <c r="AH390" i="17"/>
  <c r="AH380" i="17"/>
  <c r="AH364" i="17"/>
  <c r="AH361" i="17"/>
  <c r="AH357" i="17"/>
  <c r="AH341" i="17"/>
  <c r="AH338" i="17"/>
  <c r="AH186" i="17"/>
  <c r="AH16" i="17"/>
  <c r="AT247" i="17"/>
  <c r="K512" i="26"/>
  <c r="R512" i="26"/>
  <c r="Y512" i="26"/>
  <c r="I512" i="26"/>
  <c r="Y478" i="26"/>
  <c r="AI518" i="17"/>
  <c r="E521" i="17"/>
  <c r="D521" i="17" s="1"/>
  <c r="AM507" i="17"/>
  <c r="AH513" i="17"/>
  <c r="AP499" i="17"/>
  <c r="AH495" i="17"/>
  <c r="AH487" i="17"/>
  <c r="AS477" i="17"/>
  <c r="AH470" i="17"/>
  <c r="AN463" i="17"/>
  <c r="AJ463" i="17"/>
  <c r="AH466" i="17"/>
  <c r="AK459" i="17"/>
  <c r="AH458" i="17"/>
  <c r="AH451" i="17"/>
  <c r="AH445" i="17"/>
  <c r="F94" i="17"/>
  <c r="D70" i="26" s="1"/>
  <c r="AT92" i="17"/>
  <c r="AO85" i="17"/>
  <c r="AK85" i="17"/>
  <c r="E74" i="17"/>
  <c r="D74" i="17" s="1"/>
  <c r="F72" i="17"/>
  <c r="D53" i="26" s="1"/>
  <c r="AJ67" i="17"/>
  <c r="AQ62" i="17"/>
  <c r="AP54" i="17"/>
  <c r="F28" i="17"/>
  <c r="D30" i="26" s="1"/>
  <c r="F27" i="17"/>
  <c r="D29" i="26" s="1"/>
  <c r="J24" i="17"/>
  <c r="F26" i="17"/>
  <c r="D28" i="26" s="1"/>
  <c r="AH23" i="17"/>
  <c r="Y166" i="17"/>
  <c r="Y165" i="17" s="1"/>
  <c r="P104" i="17"/>
  <c r="H92" i="17"/>
  <c r="Q512" i="26"/>
  <c r="AS618" i="17"/>
  <c r="AH308" i="17"/>
  <c r="I536" i="17"/>
  <c r="Y536" i="17"/>
  <c r="Y138" i="17"/>
  <c r="AT597" i="17"/>
  <c r="AN527" i="17"/>
  <c r="AK31" i="17"/>
  <c r="AH87" i="17"/>
  <c r="AQ268" i="17"/>
  <c r="AH594" i="17"/>
  <c r="AH592" i="17" s="1"/>
  <c r="H71" i="27"/>
  <c r="AH540" i="17"/>
  <c r="Q609" i="17"/>
  <c r="AO609" i="17"/>
  <c r="E612" i="17"/>
  <c r="C515" i="26" s="1"/>
  <c r="B515" i="26" s="1"/>
  <c r="E611" i="17"/>
  <c r="D611" i="17" s="1"/>
  <c r="I609" i="17"/>
  <c r="E610" i="17"/>
  <c r="D610" i="17" s="1"/>
  <c r="F608" i="17"/>
  <c r="D511" i="26" s="1"/>
  <c r="AR602" i="17"/>
  <c r="AK118" i="17"/>
  <c r="F274" i="27"/>
  <c r="AH242" i="17"/>
  <c r="AH616" i="17"/>
  <c r="AJ609" i="17"/>
  <c r="P609" i="17"/>
  <c r="AN609" i="17"/>
  <c r="T609" i="17"/>
  <c r="AR609" i="17"/>
  <c r="AQ602" i="17"/>
  <c r="AH598" i="17"/>
  <c r="AH557" i="17"/>
  <c r="L30" i="15"/>
  <c r="AH559" i="17"/>
  <c r="F539" i="17"/>
  <c r="F538" i="17"/>
  <c r="AH529" i="17"/>
  <c r="AI118" i="17"/>
  <c r="F112" i="17"/>
  <c r="D88" i="26" s="1"/>
  <c r="E107" i="17"/>
  <c r="D107" i="17" s="1"/>
  <c r="R26" i="26"/>
  <c r="F534" i="17"/>
  <c r="D448" i="26" s="1"/>
  <c r="F532" i="17"/>
  <c r="D446" i="26" s="1"/>
  <c r="AH531" i="17"/>
  <c r="F531" i="17"/>
  <c r="D445" i="26" s="1"/>
  <c r="F530" i="17"/>
  <c r="D444" i="26" s="1"/>
  <c r="AK109" i="17"/>
  <c r="AP104" i="17"/>
  <c r="H277" i="17"/>
  <c r="AP536" i="17"/>
  <c r="H185" i="27"/>
  <c r="Y180" i="17"/>
  <c r="AS565" i="17"/>
  <c r="AH556" i="17"/>
  <c r="F159" i="17"/>
  <c r="D110" i="26" s="1"/>
  <c r="L46" i="15"/>
  <c r="AA609" i="17"/>
  <c r="K609" i="17"/>
  <c r="AO574" i="17"/>
  <c r="U574" i="17"/>
  <c r="AH564" i="17"/>
  <c r="AH563" i="17"/>
  <c r="AJ561" i="17"/>
  <c r="AQ548" i="17"/>
  <c r="L50" i="15"/>
  <c r="AH570" i="17"/>
  <c r="AH569" i="17" s="1"/>
  <c r="F251" i="17"/>
  <c r="D178" i="26" s="1"/>
  <c r="AJ317" i="17"/>
  <c r="AS309" i="17"/>
  <c r="AI309" i="17"/>
  <c r="AH310" i="17"/>
  <c r="AH309" i="17" s="1"/>
  <c r="AJ300" i="17"/>
  <c r="AP300" i="17"/>
  <c r="AH297" i="17"/>
  <c r="F293" i="17"/>
  <c r="D214" i="26" s="1"/>
  <c r="F292" i="17"/>
  <c r="D213" i="26" s="1"/>
  <c r="AH287" i="17"/>
  <c r="AH254" i="17"/>
  <c r="AL230" i="17"/>
  <c r="E223" i="17"/>
  <c r="D223" i="17" s="1"/>
  <c r="E222" i="17"/>
  <c r="D222" i="17" s="1"/>
  <c r="E221" i="17"/>
  <c r="D221" i="17" s="1"/>
  <c r="E512" i="26"/>
  <c r="L512" i="26"/>
  <c r="AH129" i="17"/>
  <c r="AH117" i="17"/>
  <c r="AS62" i="17"/>
  <c r="AI18" i="17"/>
  <c r="G80" i="26"/>
  <c r="AH158" i="17"/>
  <c r="AH154" i="17"/>
  <c r="AH150" i="17"/>
  <c r="AH142" i="17"/>
  <c r="AH138" i="17"/>
  <c r="F66" i="17"/>
  <c r="D47" i="26" s="1"/>
  <c r="AA24" i="17"/>
  <c r="K24" i="17"/>
  <c r="AI24" i="17"/>
  <c r="O24" i="17"/>
  <c r="AM24" i="17"/>
  <c r="F80" i="26"/>
  <c r="M80" i="26"/>
  <c r="Z592" i="17"/>
  <c r="AH174" i="17"/>
  <c r="AS85" i="17"/>
  <c r="AH40" i="17"/>
  <c r="AL24" i="17"/>
  <c r="R24" i="17"/>
  <c r="E23" i="17"/>
  <c r="C25" i="26" s="1"/>
  <c r="B25" i="26" s="1"/>
  <c r="P512" i="26"/>
  <c r="W512" i="26"/>
  <c r="G512" i="26"/>
  <c r="S478" i="26"/>
  <c r="AH553" i="17"/>
  <c r="AH195" i="17"/>
  <c r="E95" i="17"/>
  <c r="C71" i="26" s="1"/>
  <c r="B71" i="26" s="1"/>
  <c r="AO92" i="17"/>
  <c r="AS92" i="17"/>
  <c r="AN85" i="17"/>
  <c r="AH88" i="17"/>
  <c r="E72" i="17"/>
  <c r="D72" i="17" s="1"/>
  <c r="AQ67" i="17"/>
  <c r="X512" i="26"/>
  <c r="H512" i="26"/>
  <c r="O512" i="26"/>
  <c r="V512" i="26"/>
  <c r="F512" i="26"/>
  <c r="Z478" i="26"/>
  <c r="N609" i="17"/>
  <c r="AK602" i="17"/>
  <c r="AJ536" i="17"/>
  <c r="AJ517" i="17" s="1"/>
  <c r="E534" i="17"/>
  <c r="C448" i="26" s="1"/>
  <c r="B448" i="26" s="1"/>
  <c r="AH177" i="17"/>
  <c r="AT281" i="17"/>
  <c r="AS548" i="17"/>
  <c r="AO548" i="17"/>
  <c r="AK548" i="17"/>
  <c r="AH546" i="17"/>
  <c r="AH545" i="17" s="1"/>
  <c r="AH542" i="17"/>
  <c r="AH192" i="17"/>
  <c r="Y119" i="17"/>
  <c r="AK561" i="17"/>
  <c r="AH552" i="17"/>
  <c r="AR527" i="17"/>
  <c r="AT345" i="17"/>
  <c r="AH200" i="17"/>
  <c r="AH196" i="17"/>
  <c r="X26" i="26"/>
  <c r="AP109" i="17"/>
  <c r="K104" i="17"/>
  <c r="AN220" i="17"/>
  <c r="AH214" i="17"/>
  <c r="AI179" i="17"/>
  <c r="F177" i="17"/>
  <c r="D128" i="26" s="1"/>
  <c r="AT165" i="17"/>
  <c r="AT137" i="17" s="1"/>
  <c r="AP165" i="17"/>
  <c r="AL165" i="17"/>
  <c r="AH162" i="17"/>
  <c r="AH144" i="17"/>
  <c r="AH124" i="17"/>
  <c r="AH120" i="17"/>
  <c r="AH115" i="17"/>
  <c r="AH113" i="17"/>
  <c r="AO109" i="17"/>
  <c r="E111" i="17"/>
  <c r="D111" i="17" s="1"/>
  <c r="E110" i="17"/>
  <c r="D110" i="17" s="1"/>
  <c r="AJ104" i="17"/>
  <c r="F107" i="17"/>
  <c r="D83" i="26" s="1"/>
  <c r="AT104" i="17"/>
  <c r="F106" i="17"/>
  <c r="D82" i="26" s="1"/>
  <c r="AH103" i="17"/>
  <c r="E103" i="17"/>
  <c r="C79" i="26" s="1"/>
  <c r="B79" i="26" s="1"/>
  <c r="AH101" i="17"/>
  <c r="AQ574" i="17"/>
  <c r="W574" i="17"/>
  <c r="G574" i="17"/>
  <c r="AQ473" i="17"/>
  <c r="AH191" i="17"/>
  <c r="AN179" i="17"/>
  <c r="AS179" i="17"/>
  <c r="AO179" i="17"/>
  <c r="AK179" i="17"/>
  <c r="AH172" i="17"/>
  <c r="AH156" i="17"/>
  <c r="AH152" i="17"/>
  <c r="AH148" i="17"/>
  <c r="AH140" i="17"/>
  <c r="AP574" i="17"/>
  <c r="V574" i="17"/>
  <c r="F249" i="17"/>
  <c r="D176" i="26" s="1"/>
  <c r="AH243" i="17"/>
  <c r="AR240" i="17"/>
  <c r="AH235" i="17"/>
  <c r="AQ230" i="17"/>
  <c r="AL220" i="17"/>
  <c r="AP220" i="17"/>
  <c r="AH203" i="17"/>
  <c r="AH199" i="17"/>
  <c r="Y101" i="17"/>
  <c r="P592" i="17"/>
  <c r="AH586" i="17"/>
  <c r="F582" i="17"/>
  <c r="D486" i="26" s="1"/>
  <c r="E579" i="17"/>
  <c r="D579" i="17" s="1"/>
  <c r="AC574" i="17"/>
  <c r="E576" i="17"/>
  <c r="D576" i="17" s="1"/>
  <c r="AH533" i="17"/>
  <c r="AQ527" i="17"/>
  <c r="AI317" i="17"/>
  <c r="AQ309" i="17"/>
  <c r="AI300" i="17"/>
  <c r="AN284" i="17"/>
  <c r="AI281" i="17"/>
  <c r="F279" i="17"/>
  <c r="D200" i="26" s="1"/>
  <c r="AH271" i="17"/>
  <c r="E251" i="17"/>
  <c r="D251" i="17" s="1"/>
  <c r="E249" i="17"/>
  <c r="D249" i="17" s="1"/>
  <c r="AH225" i="17"/>
  <c r="AO220" i="17"/>
  <c r="AS220" i="17"/>
  <c r="M609" i="17"/>
  <c r="AN602" i="17"/>
  <c r="AJ602" i="17"/>
  <c r="O592" i="17"/>
  <c r="AL584" i="17"/>
  <c r="F581" i="17"/>
  <c r="D485" i="26" s="1"/>
  <c r="F579" i="17"/>
  <c r="D483" i="26" s="1"/>
  <c r="F578" i="17"/>
  <c r="D482" i="26" s="1"/>
  <c r="AS419" i="17"/>
  <c r="AP419" i="17"/>
  <c r="AM419" i="17"/>
  <c r="AR410" i="17"/>
  <c r="AO410" i="17"/>
  <c r="AL410" i="17"/>
  <c r="AS403" i="17"/>
  <c r="AS394" i="17"/>
  <c r="AP394" i="17"/>
  <c r="AJ387" i="17"/>
  <c r="AK377" i="17"/>
  <c r="AM377" i="17"/>
  <c r="AS365" i="17"/>
  <c r="AL353" i="17"/>
  <c r="AJ345" i="17"/>
  <c r="AL336" i="17"/>
  <c r="AT336" i="17"/>
  <c r="AP336" i="17"/>
  <c r="AJ325" i="17"/>
  <c r="AT317" i="17"/>
  <c r="AH315" i="17"/>
  <c r="AM309" i="17"/>
  <c r="AH304" i="17"/>
  <c r="AH296" i="17"/>
  <c r="AH283" i="17"/>
  <c r="AH206" i="17"/>
  <c r="AH190" i="17"/>
  <c r="Z26" i="26"/>
  <c r="J26" i="26"/>
  <c r="Q26" i="26"/>
  <c r="X609" i="17"/>
  <c r="H609" i="17"/>
  <c r="AB609" i="17"/>
  <c r="L609" i="17"/>
  <c r="AH608" i="17"/>
  <c r="AM602" i="17"/>
  <c r="AT507" i="17"/>
  <c r="AO493" i="17"/>
  <c r="AK488" i="17"/>
  <c r="AJ473" i="17"/>
  <c r="AP463" i="17"/>
  <c r="AM463" i="17"/>
  <c r="AT459" i="17"/>
  <c r="AH422" i="17"/>
  <c r="AO419" i="17"/>
  <c r="AL419" i="17"/>
  <c r="AQ410" i="17"/>
  <c r="AK410" i="17"/>
  <c r="AT410" i="17"/>
  <c r="AI403" i="17"/>
  <c r="AO394" i="17"/>
  <c r="AS387" i="17"/>
  <c r="AL387" i="17"/>
  <c r="AQ377" i="17"/>
  <c r="AH379" i="17"/>
  <c r="AS353" i="17"/>
  <c r="AH352" i="17"/>
  <c r="AR345" i="17"/>
  <c r="AO345" i="17"/>
  <c r="AK336" i="17"/>
  <c r="AO336" i="17"/>
  <c r="AR330" i="17"/>
  <c r="AO330" i="17"/>
  <c r="I26" i="26"/>
  <c r="AQ518" i="17"/>
  <c r="AS507" i="17"/>
  <c r="AT488" i="17"/>
  <c r="AL463" i="17"/>
  <c r="AS459" i="17"/>
  <c r="AT430" i="17"/>
  <c r="AP430" i="17"/>
  <c r="AH428" i="17"/>
  <c r="AH426" i="17"/>
  <c r="AN424" i="17"/>
  <c r="AH619" i="17"/>
  <c r="AH618" i="17" s="1"/>
  <c r="AH256" i="17"/>
  <c r="AH252" i="17"/>
  <c r="AH251" i="17"/>
  <c r="AH244" i="17"/>
  <c r="AH241" i="17"/>
  <c r="AH566" i="17"/>
  <c r="AH168" i="17"/>
  <c r="F611" i="17"/>
  <c r="D514" i="26" s="1"/>
  <c r="AD24" i="17"/>
  <c r="AM284" i="17"/>
  <c r="AP448" i="17"/>
  <c r="AH371" i="17"/>
  <c r="AJ569" i="17"/>
  <c r="L53" i="15"/>
  <c r="O198" i="26"/>
  <c r="AH360" i="17"/>
  <c r="AH326" i="17"/>
  <c r="AH325" i="17" s="1"/>
  <c r="AH266" i="17"/>
  <c r="AH265" i="17"/>
  <c r="AH209" i="17"/>
  <c r="AC609" i="17"/>
  <c r="AH437" i="17"/>
  <c r="AH384" i="17"/>
  <c r="AK597" i="17"/>
  <c r="AH591" i="17"/>
  <c r="AH589" i="17"/>
  <c r="F589" i="17"/>
  <c r="D493" i="26" s="1"/>
  <c r="AO561" i="17"/>
  <c r="AM440" i="17"/>
  <c r="AH227" i="17"/>
  <c r="AQ220" i="17"/>
  <c r="AH132" i="17"/>
  <c r="E94" i="17"/>
  <c r="C70" i="26" s="1"/>
  <c r="B70" i="26" s="1"/>
  <c r="AH90" i="17"/>
  <c r="AT85" i="17"/>
  <c r="AH460" i="17"/>
  <c r="AH511" i="17"/>
  <c r="AS336" i="17"/>
  <c r="V24" i="17"/>
  <c r="AH479" i="17"/>
  <c r="Z24" i="17"/>
  <c r="AH272" i="17"/>
  <c r="F95" i="17"/>
  <c r="D71" i="26" s="1"/>
  <c r="AH45" i="17"/>
  <c r="AJ31" i="17"/>
  <c r="X536" i="17"/>
  <c r="F25" i="17"/>
  <c r="D27" i="26" s="1"/>
  <c r="AI584" i="17"/>
  <c r="AH95" i="17"/>
  <c r="AH501" i="17"/>
  <c r="AL281" i="17"/>
  <c r="AH183" i="17"/>
  <c r="AR493" i="17"/>
  <c r="AH612" i="17"/>
  <c r="AR394" i="17"/>
  <c r="L536" i="17"/>
  <c r="AB536" i="17"/>
  <c r="E279" i="17"/>
  <c r="D279" i="17" s="1"/>
  <c r="AI31" i="17"/>
  <c r="AH599" i="17"/>
  <c r="F286" i="17"/>
  <c r="D207" i="26" s="1"/>
  <c r="AH280" i="17"/>
  <c r="AS18" i="17"/>
  <c r="H263" i="27"/>
  <c r="AJ85" i="17"/>
  <c r="AO353" i="17"/>
  <c r="AH621" i="17"/>
  <c r="R609" i="17"/>
  <c r="E608" i="17"/>
  <c r="D608" i="17" s="1"/>
  <c r="AH607" i="17"/>
  <c r="E607" i="17"/>
  <c r="D607" i="17" s="1"/>
  <c r="AH600" i="17"/>
  <c r="AH298" i="17"/>
  <c r="AH295" i="17"/>
  <c r="F288" i="17"/>
  <c r="D209" i="26" s="1"/>
  <c r="F98" i="17"/>
  <c r="AH396" i="17"/>
  <c r="F594" i="17"/>
  <c r="AH617" i="17"/>
  <c r="F617" i="17"/>
  <c r="D517" i="26" s="1"/>
  <c r="AH615" i="17"/>
  <c r="AH155" i="17"/>
  <c r="AH153" i="17"/>
  <c r="AH151" i="17"/>
  <c r="AH149" i="17"/>
  <c r="AH147" i="17"/>
  <c r="AH145" i="17"/>
  <c r="AH143" i="17"/>
  <c r="AH141" i="17"/>
  <c r="AH139" i="17"/>
  <c r="AH127" i="17"/>
  <c r="AH126" i="17"/>
  <c r="AH123" i="17"/>
  <c r="F117" i="17"/>
  <c r="D93" i="26" s="1"/>
  <c r="AH116" i="17"/>
  <c r="F116" i="17"/>
  <c r="D92" i="26" s="1"/>
  <c r="F115" i="17"/>
  <c r="D91" i="26" s="1"/>
  <c r="AH114" i="17"/>
  <c r="F111" i="17"/>
  <c r="D87" i="26" s="1"/>
  <c r="O104" i="17"/>
  <c r="G104" i="17"/>
  <c r="F103" i="17"/>
  <c r="D79" i="26" s="1"/>
  <c r="AH102" i="17"/>
  <c r="AO317" i="17"/>
  <c r="AQ561" i="17"/>
  <c r="AQ240" i="17"/>
  <c r="AH432" i="17"/>
  <c r="P536" i="17"/>
  <c r="R478" i="26"/>
  <c r="AP618" i="17"/>
  <c r="AH322" i="17"/>
  <c r="AP317" i="17"/>
  <c r="AL309" i="17"/>
  <c r="AT300" i="17"/>
  <c r="AH305" i="17"/>
  <c r="AH302" i="17"/>
  <c r="AM300" i="17"/>
  <c r="E175" i="17"/>
  <c r="C126" i="26" s="1"/>
  <c r="B126" i="26" s="1"/>
  <c r="AH171" i="17"/>
  <c r="AH164" i="17"/>
  <c r="AH163" i="17"/>
  <c r="AH160" i="17"/>
  <c r="AH159" i="17"/>
  <c r="AH111" i="17"/>
  <c r="AH221" i="17"/>
  <c r="AN309" i="17"/>
  <c r="AR545" i="17"/>
  <c r="AO309" i="17"/>
  <c r="Q574" i="17"/>
  <c r="AD104" i="17"/>
  <c r="W26" i="26"/>
  <c r="G26" i="26"/>
  <c r="AH358" i="17"/>
  <c r="F352" i="17"/>
  <c r="AH346" i="17"/>
  <c r="AH342" i="17"/>
  <c r="V174" i="26"/>
  <c r="X478" i="26"/>
  <c r="AH389" i="17"/>
  <c r="E286" i="17"/>
  <c r="E177" i="17"/>
  <c r="C128" i="26" s="1"/>
  <c r="B128" i="26" s="1"/>
  <c r="AH282" i="17"/>
  <c r="AH281" i="17" s="1"/>
  <c r="H536" i="17"/>
  <c r="AM289" i="17"/>
  <c r="AS485" i="17"/>
  <c r="E532" i="17"/>
  <c r="D532" i="17" s="1"/>
  <c r="E531" i="17"/>
  <c r="C445" i="26" s="1"/>
  <c r="B445" i="26" s="1"/>
  <c r="AH530" i="17"/>
  <c r="AH505" i="17"/>
  <c r="AH504" i="17"/>
  <c r="AT485" i="17"/>
  <c r="AH484" i="17"/>
  <c r="AH482" i="17"/>
  <c r="AT477" i="17"/>
  <c r="AT463" i="17"/>
  <c r="AQ463" i="17"/>
  <c r="AH457" i="17"/>
  <c r="AH454" i="17"/>
  <c r="AH450" i="17"/>
  <c r="AO448" i="17"/>
  <c r="AH439" i="17"/>
  <c r="AL430" i="17"/>
  <c r="AH433" i="17"/>
  <c r="AH429" i="17"/>
  <c r="AH425" i="17"/>
  <c r="AH418" i="17"/>
  <c r="AH417" i="17"/>
  <c r="AH400" i="17"/>
  <c r="AH399" i="17"/>
  <c r="AH185" i="17"/>
  <c r="AH182" i="17"/>
  <c r="AH178" i="17"/>
  <c r="AN31" i="17"/>
  <c r="AQ345" i="17"/>
  <c r="S512" i="26"/>
  <c r="J512" i="26"/>
  <c r="AM569" i="17"/>
  <c r="AH568" i="17"/>
  <c r="AR561" i="17"/>
  <c r="AH562" i="17"/>
  <c r="AH561" i="17" s="1"/>
  <c r="AH560" i="17"/>
  <c r="F558" i="17"/>
  <c r="AH555" i="17"/>
  <c r="AH554" i="17"/>
  <c r="AH550" i="17"/>
  <c r="AH541" i="17"/>
  <c r="F541" i="17"/>
  <c r="D451" i="26" s="1"/>
  <c r="E539" i="17"/>
  <c r="D539" i="17" s="1"/>
  <c r="E538" i="17"/>
  <c r="D538" i="17" s="1"/>
  <c r="E537" i="17"/>
  <c r="D537" i="17" s="1"/>
  <c r="AH534" i="17"/>
  <c r="AH525" i="17"/>
  <c r="AH521" i="17"/>
  <c r="AP507" i="17"/>
  <c r="AL507" i="17"/>
  <c r="AH510" i="17"/>
  <c r="AH202" i="17"/>
  <c r="AH201" i="17"/>
  <c r="AH197" i="17"/>
  <c r="AL118" i="17"/>
  <c r="AH331" i="17"/>
  <c r="AI507" i="17"/>
  <c r="E581" i="17"/>
  <c r="D581" i="17" s="1"/>
  <c r="AH577" i="17"/>
  <c r="AH575" i="17"/>
  <c r="E575" i="17"/>
  <c r="D575" i="17" s="1"/>
  <c r="I574" i="17"/>
  <c r="AH572" i="17"/>
  <c r="AH571" i="17"/>
  <c r="AH224" i="17"/>
  <c r="F223" i="17"/>
  <c r="D152" i="26" s="1"/>
  <c r="F222" i="17"/>
  <c r="D151" i="26" s="1"/>
  <c r="F221" i="17"/>
  <c r="D150" i="26" s="1"/>
  <c r="AH219" i="17"/>
  <c r="E219" i="17"/>
  <c r="D219" i="17" s="1"/>
  <c r="AH218" i="17"/>
  <c r="AH217" i="17"/>
  <c r="E217" i="17"/>
  <c r="D217" i="17" s="1"/>
  <c r="AH216" i="17"/>
  <c r="AH215" i="17"/>
  <c r="F175" i="17"/>
  <c r="D126" i="26" s="1"/>
  <c r="AH44" i="17"/>
  <c r="AH43" i="17"/>
  <c r="AH41" i="17"/>
  <c r="AH38" i="17"/>
  <c r="AH37" i="17"/>
  <c r="AH36" i="17"/>
  <c r="AH34" i="17"/>
  <c r="AH30" i="17"/>
  <c r="AS24" i="17"/>
  <c r="I24" i="17"/>
  <c r="M24" i="17"/>
  <c r="E26" i="17"/>
  <c r="D26" i="17" s="1"/>
  <c r="E25" i="17"/>
  <c r="D25" i="17" s="1"/>
  <c r="AH22" i="17"/>
  <c r="S205" i="26"/>
  <c r="AH232" i="17"/>
  <c r="E229" i="17"/>
  <c r="AH75" i="17"/>
  <c r="F74" i="17"/>
  <c r="E73" i="17"/>
  <c r="D73" i="17" s="1"/>
  <c r="AH72" i="17"/>
  <c r="AH60" i="17"/>
  <c r="AH57" i="17"/>
  <c r="F55" i="17"/>
  <c r="D36" i="26" s="1"/>
  <c r="L63" i="26"/>
  <c r="W106" i="26"/>
  <c r="I119" i="17"/>
  <c r="H31" i="26"/>
  <c r="I42" i="26"/>
  <c r="Z138" i="17"/>
  <c r="Z445" i="17"/>
  <c r="Z508" i="17"/>
  <c r="Z101" i="17"/>
  <c r="Z60" i="17"/>
  <c r="Z364" i="17"/>
  <c r="X18" i="26"/>
  <c r="Z214" i="17"/>
  <c r="E92" i="27"/>
  <c r="H17" i="15"/>
  <c r="B227" i="27"/>
  <c r="B54" i="27"/>
  <c r="B25" i="27"/>
  <c r="B87" i="27"/>
  <c r="E55" i="27"/>
  <c r="B46" i="27"/>
  <c r="E27" i="27"/>
  <c r="W31" i="26"/>
  <c r="W32" i="26"/>
  <c r="J61" i="17"/>
  <c r="O23" i="26"/>
  <c r="X42" i="26"/>
  <c r="K63" i="26"/>
  <c r="G32" i="26"/>
  <c r="W156" i="26"/>
  <c r="S160" i="26"/>
  <c r="G144" i="26"/>
  <c r="O214" i="17"/>
  <c r="M89" i="26"/>
  <c r="P125" i="26"/>
  <c r="N138" i="26"/>
  <c r="V99" i="26"/>
  <c r="F90" i="26"/>
  <c r="V139" i="26"/>
  <c r="V108" i="17"/>
  <c r="V104" i="17" s="1"/>
  <c r="M254" i="17"/>
  <c r="P164" i="26"/>
  <c r="V242" i="17"/>
  <c r="V240" i="17" s="1"/>
  <c r="Y23" i="26"/>
  <c r="U254" i="26"/>
  <c r="S339" i="17"/>
  <c r="L253" i="26"/>
  <c r="E216" i="26"/>
  <c r="M228" i="26"/>
  <c r="J263" i="26"/>
  <c r="W256" i="26"/>
  <c r="H222" i="26"/>
  <c r="N344" i="17"/>
  <c r="Q311" i="17"/>
  <c r="Q297" i="26"/>
  <c r="V383" i="17"/>
  <c r="I259" i="26"/>
  <c r="W241" i="26"/>
  <c r="L211" i="26"/>
  <c r="L210" i="26" s="1"/>
  <c r="U303" i="26"/>
  <c r="K248" i="26"/>
  <c r="Y388" i="17"/>
  <c r="V356" i="17"/>
  <c r="R302" i="17"/>
  <c r="R225" i="26"/>
  <c r="G239" i="26"/>
  <c r="Q244" i="26"/>
  <c r="AC598" i="17"/>
  <c r="AC19" i="17"/>
  <c r="AC18" i="17" s="1"/>
  <c r="E80" i="27"/>
  <c r="B266" i="27"/>
  <c r="E239" i="27"/>
  <c r="E265" i="27"/>
  <c r="E271" i="27"/>
  <c r="C94" i="27"/>
  <c r="F36" i="15"/>
  <c r="F35" i="15" s="1"/>
  <c r="Y322" i="26"/>
  <c r="E254" i="27"/>
  <c r="E168" i="27"/>
  <c r="H37" i="15"/>
  <c r="E161" i="27"/>
  <c r="H43" i="15"/>
  <c r="H47" i="15"/>
  <c r="H42" i="15"/>
  <c r="I34" i="15"/>
  <c r="I48" i="15"/>
  <c r="I43" i="15"/>
  <c r="E219" i="27"/>
  <c r="E197" i="27"/>
  <c r="D160" i="27"/>
  <c r="E260" i="27"/>
  <c r="E259" i="27" s="1"/>
  <c r="I17" i="15"/>
  <c r="C278" i="27"/>
  <c r="D178" i="27"/>
  <c r="H216" i="27"/>
  <c r="I77" i="15"/>
  <c r="H77" i="15"/>
  <c r="K32" i="15"/>
  <c r="H279" i="27"/>
  <c r="E190" i="27"/>
  <c r="D105" i="27"/>
  <c r="C105" i="27"/>
  <c r="E248" i="27"/>
  <c r="I55" i="15"/>
  <c r="E240" i="27"/>
  <c r="I16" i="15"/>
  <c r="D212" i="27"/>
  <c r="C87" i="27"/>
  <c r="B160" i="27"/>
  <c r="C111" i="27"/>
  <c r="D94" i="27"/>
  <c r="D74" i="27"/>
  <c r="C70" i="27"/>
  <c r="B63" i="27"/>
  <c r="D54" i="27"/>
  <c r="D25" i="27"/>
  <c r="B17" i="27"/>
  <c r="D10" i="27"/>
  <c r="H51" i="15"/>
  <c r="B246" i="27"/>
  <c r="C222" i="27"/>
  <c r="C178" i="27"/>
  <c r="I75" i="15"/>
  <c r="E277" i="27"/>
  <c r="E166" i="27"/>
  <c r="E86" i="27"/>
  <c r="E67" i="27"/>
  <c r="F97" i="27"/>
  <c r="L21" i="15"/>
  <c r="F256" i="27"/>
  <c r="B273" i="27"/>
  <c r="C262" i="27"/>
  <c r="L37" i="15"/>
  <c r="L51" i="15"/>
  <c r="E29" i="15"/>
  <c r="D63" i="27"/>
  <c r="I61" i="15"/>
  <c r="H55" i="15"/>
  <c r="I50" i="15"/>
  <c r="G15" i="15"/>
  <c r="H46" i="15"/>
  <c r="E218" i="27"/>
  <c r="D127" i="27"/>
  <c r="C63" i="27"/>
  <c r="E202" i="27"/>
  <c r="H157" i="27"/>
  <c r="I54" i="15"/>
  <c r="D189" i="27"/>
  <c r="B178" i="27"/>
  <c r="F126" i="27"/>
  <c r="D70" i="27"/>
  <c r="E225" i="27"/>
  <c r="I58" i="15"/>
  <c r="G29" i="15"/>
  <c r="L20" i="15"/>
  <c r="E255" i="27"/>
  <c r="L42" i="15"/>
  <c r="H30" i="15"/>
  <c r="E116" i="27"/>
  <c r="E279" i="27"/>
  <c r="C171" i="27"/>
  <c r="E122" i="27"/>
  <c r="C151" i="27"/>
  <c r="H16" i="15"/>
  <c r="I52" i="15"/>
  <c r="H52" i="15"/>
  <c r="E232" i="27"/>
  <c r="C120" i="27"/>
  <c r="E20" i="27"/>
  <c r="E95" i="27"/>
  <c r="E75" i="27"/>
  <c r="E162" i="27"/>
  <c r="E97" i="27"/>
  <c r="E224" i="27"/>
  <c r="E72" i="27"/>
  <c r="E98" i="27"/>
  <c r="H54" i="15"/>
  <c r="C199" i="27"/>
  <c r="C196" i="27" s="1"/>
  <c r="E203" i="27"/>
  <c r="C238" i="27"/>
  <c r="H58" i="15"/>
  <c r="I73" i="15"/>
  <c r="C251" i="27"/>
  <c r="E109" i="27"/>
  <c r="H53" i="15"/>
  <c r="H19" i="15"/>
  <c r="E186" i="27"/>
  <c r="E59" i="27"/>
  <c r="AA523" i="17"/>
  <c r="Y501" i="26"/>
  <c r="AA570" i="17"/>
  <c r="AA569" i="17" s="1"/>
  <c r="AA566" i="17"/>
  <c r="Y417" i="26"/>
  <c r="Y410" i="26"/>
  <c r="AA487" i="17"/>
  <c r="AA485" i="17" s="1"/>
  <c r="AA441" i="17"/>
  <c r="AA440" i="17" s="1"/>
  <c r="AA406" i="17"/>
  <c r="Y308" i="26"/>
  <c r="AA347" i="17"/>
  <c r="AA322" i="17"/>
  <c r="AA304" i="17"/>
  <c r="E173" i="27"/>
  <c r="C127" i="27"/>
  <c r="D222" i="27"/>
  <c r="C246" i="27"/>
  <c r="I37" i="15"/>
  <c r="C74" i="27"/>
  <c r="I41" i="15"/>
  <c r="D241" i="27"/>
  <c r="L31" i="15"/>
  <c r="L33" i="15"/>
  <c r="F15" i="15"/>
  <c r="B278" i="27"/>
  <c r="I19" i="15"/>
  <c r="L52" i="15"/>
  <c r="E257" i="27"/>
  <c r="E264" i="27"/>
  <c r="E114" i="27"/>
  <c r="E269" i="27"/>
  <c r="E83" i="27"/>
  <c r="E44" i="27"/>
  <c r="F29" i="15"/>
  <c r="H81" i="15"/>
  <c r="I69" i="15"/>
  <c r="H57" i="15"/>
  <c r="E124" i="27"/>
  <c r="E58" i="27"/>
  <c r="H75" i="15"/>
  <c r="I30" i="15"/>
  <c r="H69" i="15"/>
  <c r="H48" i="15"/>
  <c r="C273" i="27"/>
  <c r="I46" i="15"/>
  <c r="E57" i="27"/>
  <c r="E129" i="27"/>
  <c r="E153" i="27"/>
  <c r="E56" i="27"/>
  <c r="H27" i="15"/>
  <c r="I32" i="15"/>
  <c r="E88" i="27"/>
  <c r="E99" i="27"/>
  <c r="E79" i="27"/>
  <c r="E12" i="27"/>
  <c r="F67" i="15"/>
  <c r="E108" i="27"/>
  <c r="E45" i="27"/>
  <c r="C241" i="27"/>
  <c r="E15" i="15"/>
  <c r="L41" i="15"/>
  <c r="B120" i="27"/>
  <c r="D111" i="27"/>
  <c r="C234" i="27"/>
  <c r="C139" i="27"/>
  <c r="C137" i="27" s="1"/>
  <c r="E131" i="27"/>
  <c r="D251" i="27"/>
  <c r="B234" i="27"/>
  <c r="B212" i="27"/>
  <c r="D205" i="27"/>
  <c r="C189" i="27"/>
  <c r="B184" i="27"/>
  <c r="C160" i="27"/>
  <c r="B70" i="27"/>
  <c r="E121" i="27"/>
  <c r="E179" i="27"/>
  <c r="H45" i="15"/>
  <c r="C266" i="27"/>
  <c r="E130" i="27"/>
  <c r="I79" i="15"/>
  <c r="B262" i="27"/>
  <c r="H45" i="27"/>
  <c r="B251" i="27"/>
  <c r="E152" i="27"/>
  <c r="H44" i="15"/>
  <c r="G36" i="15"/>
  <c r="G35" i="15" s="1"/>
  <c r="E115" i="27"/>
  <c r="E68" i="27"/>
  <c r="B74" i="27"/>
  <c r="E140" i="27"/>
  <c r="H20" i="15"/>
  <c r="E191" i="27"/>
  <c r="H96" i="27"/>
  <c r="B127" i="27"/>
  <c r="B111" i="27"/>
  <c r="L38" i="15"/>
  <c r="C212" i="27"/>
  <c r="E164" i="27"/>
  <c r="E158" i="27"/>
  <c r="E280" i="27"/>
  <c r="C25" i="27"/>
  <c r="I20" i="15"/>
  <c r="F25" i="15"/>
  <c r="G67" i="15"/>
  <c r="I39" i="15"/>
  <c r="H95" i="27"/>
  <c r="E235" i="27"/>
  <c r="E194" i="27"/>
  <c r="E211" i="27"/>
  <c r="B94" i="27"/>
  <c r="C54" i="27"/>
  <c r="B151" i="27"/>
  <c r="E89" i="27"/>
  <c r="H159" i="27"/>
  <c r="E67" i="15"/>
  <c r="E47" i="27"/>
  <c r="L44" i="15"/>
  <c r="B241" i="27"/>
  <c r="F272" i="27"/>
  <c r="E36" i="15"/>
  <c r="E35" i="15" s="1"/>
  <c r="H122" i="27"/>
  <c r="Y187" i="26"/>
  <c r="K33" i="15"/>
  <c r="AR220" i="17"/>
  <c r="AH222" i="17"/>
  <c r="E159" i="17"/>
  <c r="AP31" i="17"/>
  <c r="AH33" i="17"/>
  <c r="AL31" i="17"/>
  <c r="AH32" i="17"/>
  <c r="E28" i="17"/>
  <c r="C30" i="26" s="1"/>
  <c r="B30" i="26" s="1"/>
  <c r="Y24" i="17"/>
  <c r="AC24" i="17"/>
  <c r="E27" i="17"/>
  <c r="AH26" i="17"/>
  <c r="AK24" i="17"/>
  <c r="AH25" i="17"/>
  <c r="AO24" i="17"/>
  <c r="AR18" i="17"/>
  <c r="AH21" i="17"/>
  <c r="AH20" i="17"/>
  <c r="AO18" i="17"/>
  <c r="AK18" i="17"/>
  <c r="AH19" i="17"/>
  <c r="AH17" i="17"/>
  <c r="L56" i="15"/>
  <c r="L47" i="15"/>
  <c r="P527" i="17"/>
  <c r="F528" i="17"/>
  <c r="AH234" i="17"/>
  <c r="AH231" i="17"/>
  <c r="AN230" i="17"/>
  <c r="AH228" i="17"/>
  <c r="AH226" i="17"/>
  <c r="AH176" i="17"/>
  <c r="AH71" i="17"/>
  <c r="AS67" i="17"/>
  <c r="AP67" i="17"/>
  <c r="AH70" i="17"/>
  <c r="AH69" i="17"/>
  <c r="AL67" i="17"/>
  <c r="AH65" i="17"/>
  <c r="AK62" i="17"/>
  <c r="AH61" i="17"/>
  <c r="AR54" i="17"/>
  <c r="AH55" i="17"/>
  <c r="AH46" i="17"/>
  <c r="AH249" i="17"/>
  <c r="AQ247" i="17"/>
  <c r="AH239" i="17"/>
  <c r="AH236" i="17"/>
  <c r="AS79" i="17"/>
  <c r="AH80" i="17"/>
  <c r="AH79" i="17" s="1"/>
  <c r="H131" i="27"/>
  <c r="H125" i="27"/>
  <c r="AH585" i="17"/>
  <c r="AH584" i="17" s="1"/>
  <c r="AM584" i="17"/>
  <c r="AR268" i="17"/>
  <c r="AH269" i="17"/>
  <c r="AH267" i="17"/>
  <c r="AH590" i="17"/>
  <c r="AK584" i="17"/>
  <c r="AH588" i="17"/>
  <c r="AN584" i="17"/>
  <c r="AH587" i="17"/>
  <c r="AJ584" i="17"/>
  <c r="AP82" i="17"/>
  <c r="AH83" i="17"/>
  <c r="AH82" i="17" s="1"/>
  <c r="H215" i="27"/>
  <c r="F593" i="17"/>
  <c r="AB592" i="17"/>
  <c r="AO273" i="17"/>
  <c r="AH275" i="17"/>
  <c r="AL273" i="17"/>
  <c r="AH274" i="17"/>
  <c r="AT268" i="17"/>
  <c r="AH270" i="17"/>
  <c r="AH93" i="17"/>
  <c r="AQ92" i="17"/>
  <c r="AH89" i="17"/>
  <c r="AL85" i="17"/>
  <c r="AH86" i="17"/>
  <c r="AP85" i="17"/>
  <c r="AS277" i="17"/>
  <c r="AH278" i="17"/>
  <c r="AH277" i="17" s="1"/>
  <c r="G97" i="17"/>
  <c r="E98" i="17"/>
  <c r="AH94" i="17"/>
  <c r="AL92" i="17"/>
  <c r="H224" i="27"/>
  <c r="H62" i="27"/>
  <c r="F612" i="17"/>
  <c r="D515" i="26" s="1"/>
  <c r="AD609" i="17"/>
  <c r="AL609" i="17"/>
  <c r="AH611" i="17"/>
  <c r="AP609" i="17"/>
  <c r="AH610" i="17"/>
  <c r="F610" i="17"/>
  <c r="D513" i="26" s="1"/>
  <c r="V609" i="17"/>
  <c r="AS602" i="17"/>
  <c r="AH603" i="17"/>
  <c r="AH286" i="17"/>
  <c r="AR284" i="17"/>
  <c r="H233" i="27"/>
  <c r="H73" i="27"/>
  <c r="H186" i="27"/>
  <c r="AH613" i="17"/>
  <c r="AS609" i="17"/>
  <c r="E613" i="17"/>
  <c r="Y609" i="17"/>
  <c r="H97" i="27"/>
  <c r="H89" i="27"/>
  <c r="G235" i="27"/>
  <c r="AQ317" i="17"/>
  <c r="AH324" i="17"/>
  <c r="AN317" i="17"/>
  <c r="AH323" i="17"/>
  <c r="AS317" i="17"/>
  <c r="AH320" i="17"/>
  <c r="AL317" i="17"/>
  <c r="AH318" i="17"/>
  <c r="AJ309" i="17"/>
  <c r="AH316" i="17"/>
  <c r="AH314" i="17"/>
  <c r="AT309" i="17"/>
  <c r="AH313" i="17"/>
  <c r="AP309" i="17"/>
  <c r="AQ300" i="17"/>
  <c r="AH307" i="17"/>
  <c r="AN300" i="17"/>
  <c r="AH306" i="17"/>
  <c r="AH303" i="17"/>
  <c r="AS300" i="17"/>
  <c r="AH134" i="17"/>
  <c r="AH121" i="17"/>
  <c r="AQ118" i="17"/>
  <c r="AH119" i="17"/>
  <c r="AT109" i="17"/>
  <c r="AH112" i="17"/>
  <c r="AH110" i="17"/>
  <c r="AL109" i="17"/>
  <c r="AS104" i="17"/>
  <c r="AH108" i="17"/>
  <c r="AI104" i="17"/>
  <c r="AH107" i="17"/>
  <c r="AM104" i="17"/>
  <c r="AH106" i="17"/>
  <c r="S104" i="17"/>
  <c r="E106" i="17"/>
  <c r="AQ104" i="17"/>
  <c r="AH105" i="17"/>
  <c r="W104" i="17"/>
  <c r="E105" i="17"/>
  <c r="AT97" i="17"/>
  <c r="AH98" i="17"/>
  <c r="AH97" i="17" s="1"/>
  <c r="G256" i="27"/>
  <c r="P26" i="26"/>
  <c r="AH375" i="17"/>
  <c r="AO373" i="17"/>
  <c r="AH374" i="17"/>
  <c r="AL373" i="17"/>
  <c r="AH372" i="17"/>
  <c r="AK365" i="17"/>
  <c r="AH369" i="17"/>
  <c r="AR365" i="17"/>
  <c r="AH368" i="17"/>
  <c r="AO365" i="17"/>
  <c r="AL365" i="17"/>
  <c r="AH367" i="17"/>
  <c r="AH366" i="17"/>
  <c r="AI365" i="17"/>
  <c r="AR353" i="17"/>
  <c r="AH356" i="17"/>
  <c r="AH355" i="17"/>
  <c r="AN353" i="17"/>
  <c r="AJ353" i="17"/>
  <c r="AH354" i="17"/>
  <c r="AH350" i="17"/>
  <c r="AP345" i="17"/>
  <c r="AL345" i="17"/>
  <c r="AH349" i="17"/>
  <c r="AI345" i="17"/>
  <c r="AH348" i="17"/>
  <c r="AQ336" i="17"/>
  <c r="AH344" i="17"/>
  <c r="AR336" i="17"/>
  <c r="AH340" i="17"/>
  <c r="AJ336" i="17"/>
  <c r="AH334" i="17"/>
  <c r="AP330" i="17"/>
  <c r="AH333" i="17"/>
  <c r="AL330" i="17"/>
  <c r="AH332" i="17"/>
  <c r="AI330" i="17"/>
  <c r="AH169" i="17"/>
  <c r="AK165" i="17"/>
  <c r="AH167" i="17"/>
  <c r="AS165" i="17"/>
  <c r="AO165" i="17"/>
  <c r="AH166" i="17"/>
  <c r="G276" i="27"/>
  <c r="AH398" i="17"/>
  <c r="AK394" i="17"/>
  <c r="AH395" i="17"/>
  <c r="AQ394" i="17"/>
  <c r="AP387" i="17"/>
  <c r="AH393" i="17"/>
  <c r="AH392" i="17"/>
  <c r="AM387" i="17"/>
  <c r="AH391" i="17"/>
  <c r="AI387" i="17"/>
  <c r="AH388" i="17"/>
  <c r="AO387" i="17"/>
  <c r="AN377" i="17"/>
  <c r="AH386" i="17"/>
  <c r="AH385" i="17"/>
  <c r="AJ377" i="17"/>
  <c r="AS377" i="17"/>
  <c r="AH383" i="17"/>
  <c r="AH382" i="17"/>
  <c r="AP377" i="17"/>
  <c r="AH381" i="17"/>
  <c r="AL377" i="17"/>
  <c r="AR377" i="17"/>
  <c r="AH378" i="17"/>
  <c r="AQ373" i="17"/>
  <c r="AH376" i="17"/>
  <c r="AH175" i="17"/>
  <c r="AH502" i="17"/>
  <c r="AI499" i="17"/>
  <c r="AR499" i="17"/>
  <c r="AH500" i="17"/>
  <c r="AH498" i="17"/>
  <c r="AQ493" i="17"/>
  <c r="AN493" i="17"/>
  <c r="AH497" i="17"/>
  <c r="AH496" i="17"/>
  <c r="AK493" i="17"/>
  <c r="AS493" i="17"/>
  <c r="AH494" i="17"/>
  <c r="AR488" i="17"/>
  <c r="AH492" i="17"/>
  <c r="AH491" i="17"/>
  <c r="AO488" i="17"/>
  <c r="AL488" i="17"/>
  <c r="AH490" i="17"/>
  <c r="AI488" i="17"/>
  <c r="AH489" i="17"/>
  <c r="AH483" i="17"/>
  <c r="AP480" i="17"/>
  <c r="AI480" i="17"/>
  <c r="AH481" i="17"/>
  <c r="AH476" i="17"/>
  <c r="AS473" i="17"/>
  <c r="AH474" i="17"/>
  <c r="AN473" i="17"/>
  <c r="AH472" i="17"/>
  <c r="AI463" i="17"/>
  <c r="AH471" i="17"/>
  <c r="AH469" i="17"/>
  <c r="AS463" i="17"/>
  <c r="AO463" i="17"/>
  <c r="AH468" i="17"/>
  <c r="AK463" i="17"/>
  <c r="AH467" i="17"/>
  <c r="AH461" i="17"/>
  <c r="AL459" i="17"/>
  <c r="AP453" i="17"/>
  <c r="AH456" i="17"/>
  <c r="AH455" i="17"/>
  <c r="AL453" i="17"/>
  <c r="AH447" i="17"/>
  <c r="AH446" i="17"/>
  <c r="AH441" i="17"/>
  <c r="AQ440" i="17"/>
  <c r="AH435" i="17"/>
  <c r="AQ430" i="17"/>
  <c r="AM430" i="17"/>
  <c r="AH434" i="17"/>
  <c r="AR430" i="17"/>
  <c r="AH431" i="17"/>
  <c r="AK424" i="17"/>
  <c r="AH427" i="17"/>
  <c r="AR419" i="17"/>
  <c r="AH423" i="17"/>
  <c r="AT419" i="17"/>
  <c r="AH421" i="17"/>
  <c r="AQ419" i="17"/>
  <c r="AH420" i="17"/>
  <c r="AH414" i="17"/>
  <c r="AS410" i="17"/>
  <c r="AH413" i="17"/>
  <c r="AP410" i="17"/>
  <c r="AH412" i="17"/>
  <c r="AM410" i="17"/>
  <c r="AH411" i="17"/>
  <c r="AI410" i="17"/>
  <c r="AH407" i="17"/>
  <c r="AR403" i="17"/>
  <c r="AH406" i="17"/>
  <c r="AN403" i="17"/>
  <c r="AJ403" i="17"/>
  <c r="AH405" i="17"/>
  <c r="AH567" i="17"/>
  <c r="AJ565" i="17"/>
  <c r="AR548" i="17"/>
  <c r="AH551" i="17"/>
  <c r="AH549" i="17"/>
  <c r="AJ548" i="17"/>
  <c r="AH547" i="17"/>
  <c r="AT536" i="17"/>
  <c r="AH539" i="17"/>
  <c r="AH538" i="17"/>
  <c r="AI536" i="17"/>
  <c r="AH537" i="17"/>
  <c r="AM536" i="17"/>
  <c r="G527" i="17"/>
  <c r="E528" i="17"/>
  <c r="D528" i="17" s="1"/>
  <c r="D527" i="17" s="1"/>
  <c r="AH524" i="17"/>
  <c r="AP518" i="17"/>
  <c r="AL518" i="17"/>
  <c r="AL517" i="17" s="1"/>
  <c r="AH523" i="17"/>
  <c r="AT518" i="17"/>
  <c r="AH519" i="17"/>
  <c r="AJ507" i="17"/>
  <c r="AH512" i="17"/>
  <c r="AO507" i="17"/>
  <c r="AH509" i="17"/>
  <c r="AH508" i="17"/>
  <c r="AK507" i="17"/>
  <c r="AL179" i="17"/>
  <c r="AH184" i="17"/>
  <c r="AH181" i="17"/>
  <c r="AP179" i="17"/>
  <c r="AM179" i="17"/>
  <c r="AH180" i="17"/>
  <c r="AH179" i="17" s="1"/>
  <c r="AH576" i="17"/>
  <c r="AM574" i="17"/>
  <c r="AH198" i="17"/>
  <c r="AH193" i="17"/>
  <c r="H191" i="27"/>
  <c r="H229" i="27"/>
  <c r="H183" i="27"/>
  <c r="H47" i="27"/>
  <c r="H33" i="27"/>
  <c r="H26" i="27"/>
  <c r="H22" i="27"/>
  <c r="H18" i="27"/>
  <c r="H126" i="27"/>
  <c r="H121" i="27"/>
  <c r="L28" i="15"/>
  <c r="O28" i="15" s="1"/>
  <c r="AH351" i="17"/>
  <c r="AH335" i="17"/>
  <c r="AH259" i="17"/>
  <c r="F229" i="17"/>
  <c r="D157" i="26" s="1"/>
  <c r="AP118" i="17"/>
  <c r="H272" i="27"/>
  <c r="H270" i="27"/>
  <c r="H261" i="27"/>
  <c r="H243" i="27"/>
  <c r="H67" i="27"/>
  <c r="H174" i="27"/>
  <c r="H117" i="27"/>
  <c r="H113" i="27"/>
  <c r="L43" i="15"/>
  <c r="AH601" i="17"/>
  <c r="AH581" i="17"/>
  <c r="E578" i="17"/>
  <c r="E530" i="17"/>
  <c r="AH408" i="17"/>
  <c r="AH173" i="17"/>
  <c r="AO118" i="17"/>
  <c r="Y484" i="26"/>
  <c r="H83" i="27"/>
  <c r="H80" i="27"/>
  <c r="H76" i="27"/>
  <c r="H218" i="27"/>
  <c r="H169" i="27"/>
  <c r="H165" i="27"/>
  <c r="H161" i="27"/>
  <c r="H147" i="27"/>
  <c r="H140" i="27"/>
  <c r="H109" i="27"/>
  <c r="L55" i="15"/>
  <c r="E589" i="17"/>
  <c r="AM480" i="17"/>
  <c r="AH347" i="17"/>
  <c r="E115" i="17"/>
  <c r="F261" i="27"/>
  <c r="H250" i="27"/>
  <c r="H92" i="27"/>
  <c r="H88" i="27"/>
  <c r="H72" i="27"/>
  <c r="H188" i="27"/>
  <c r="H206" i="27"/>
  <c r="H61" i="27"/>
  <c r="H57" i="27"/>
  <c r="H223" i="27"/>
  <c r="H214" i="27"/>
  <c r="H211" i="27"/>
  <c r="H134" i="27"/>
  <c r="H130" i="27"/>
  <c r="H124" i="27"/>
  <c r="AP325" i="17"/>
  <c r="AM92" i="17"/>
  <c r="E66" i="17"/>
  <c r="AA364" i="17"/>
  <c r="H275" i="27"/>
  <c r="H255" i="27"/>
  <c r="H237" i="27"/>
  <c r="H194" i="27"/>
  <c r="H153" i="27"/>
  <c r="H50" i="27"/>
  <c r="H39" i="27"/>
  <c r="H29" i="27"/>
  <c r="H21" i="27"/>
  <c r="AH223" i="17"/>
  <c r="H269" i="27"/>
  <c r="H258" i="27"/>
  <c r="H66" i="27"/>
  <c r="H221" i="27"/>
  <c r="H177" i="27"/>
  <c r="H173" i="27"/>
  <c r="H16" i="27"/>
  <c r="H13" i="27"/>
  <c r="H116" i="27"/>
  <c r="H112" i="27"/>
  <c r="AH514" i="17"/>
  <c r="AH370" i="17"/>
  <c r="AH319" i="17"/>
  <c r="AH253" i="17"/>
  <c r="AH170" i="17"/>
  <c r="W24" i="17"/>
  <c r="G24" i="17"/>
  <c r="H265" i="27"/>
  <c r="H79" i="27"/>
  <c r="H75" i="27"/>
  <c r="H217" i="27"/>
  <c r="H168" i="27"/>
  <c r="H164" i="27"/>
  <c r="H143" i="27"/>
  <c r="AN561" i="17"/>
  <c r="AH462" i="17"/>
  <c r="AI453" i="17"/>
  <c r="H271" i="27"/>
  <c r="H260" i="27"/>
  <c r="H259" i="27" s="1"/>
  <c r="F96" i="27"/>
  <c r="H249" i="27"/>
  <c r="H91" i="27"/>
  <c r="H232" i="27"/>
  <c r="H60" i="27"/>
  <c r="H56" i="27"/>
  <c r="H213" i="27"/>
  <c r="H44" i="27"/>
  <c r="H138" i="27"/>
  <c r="H133" i="27"/>
  <c r="H129" i="27"/>
  <c r="H123" i="27"/>
  <c r="AA214" i="17"/>
  <c r="AA16" i="17"/>
  <c r="H280" i="27"/>
  <c r="H254" i="27"/>
  <c r="H93" i="27"/>
  <c r="H236" i="27"/>
  <c r="H193" i="27"/>
  <c r="H226" i="27"/>
  <c r="H152" i="27"/>
  <c r="H198" i="27"/>
  <c r="H180" i="27"/>
  <c r="H49" i="27"/>
  <c r="H35" i="27"/>
  <c r="H28" i="27"/>
  <c r="H102" i="27"/>
  <c r="H101" i="27" s="1"/>
  <c r="H20" i="27"/>
  <c r="AR424" i="17"/>
  <c r="AN281" i="17"/>
  <c r="J284" i="17"/>
  <c r="Z284" i="17"/>
  <c r="H268" i="27"/>
  <c r="F260" i="27"/>
  <c r="F259" i="27" s="1"/>
  <c r="H257" i="27"/>
  <c r="H98" i="27"/>
  <c r="H64" i="27"/>
  <c r="H208" i="27"/>
  <c r="H201" i="27"/>
  <c r="H220" i="27"/>
  <c r="H176" i="27"/>
  <c r="H172" i="27"/>
  <c r="H15" i="27"/>
  <c r="H12" i="27"/>
  <c r="H149" i="27"/>
  <c r="H119" i="27"/>
  <c r="H115" i="27"/>
  <c r="AH401" i="17"/>
  <c r="AH125" i="17"/>
  <c r="AA445" i="17"/>
  <c r="H274" i="27"/>
  <c r="H264" i="27"/>
  <c r="F236" i="27"/>
  <c r="H82" i="27"/>
  <c r="H78" i="27"/>
  <c r="H225" i="27"/>
  <c r="H167" i="27"/>
  <c r="H163" i="27"/>
  <c r="H142" i="27"/>
  <c r="H110" i="27"/>
  <c r="H107" i="27"/>
  <c r="L40" i="15"/>
  <c r="E617" i="17"/>
  <c r="D617" i="17" s="1"/>
  <c r="AH535" i="17"/>
  <c r="AH465" i="17"/>
  <c r="AH442" i="17"/>
  <c r="AR387" i="17"/>
  <c r="AM345" i="17"/>
  <c r="E288" i="17"/>
  <c r="E55" i="17"/>
  <c r="F98" i="27"/>
  <c r="H247" i="27"/>
  <c r="H246" i="27" s="1"/>
  <c r="H90" i="27"/>
  <c r="H230" i="27"/>
  <c r="H187" i="27"/>
  <c r="H59" i="27"/>
  <c r="H55" i="27"/>
  <c r="H43" i="27"/>
  <c r="H132" i="27"/>
  <c r="H128" i="27"/>
  <c r="L45" i="15"/>
  <c r="AH449" i="17"/>
  <c r="E423" i="17"/>
  <c r="E292" i="17"/>
  <c r="H253" i="27"/>
  <c r="H86" i="27"/>
  <c r="H192" i="27"/>
  <c r="H197" i="27"/>
  <c r="H179" i="27"/>
  <c r="H51" i="27"/>
  <c r="H48" i="27"/>
  <c r="H34" i="27"/>
  <c r="H27" i="27"/>
  <c r="H19" i="27"/>
  <c r="H158" i="27"/>
  <c r="O80" i="26"/>
  <c r="H276" i="27"/>
  <c r="H267" i="27"/>
  <c r="H256" i="27"/>
  <c r="H242" i="27"/>
  <c r="H239" i="27"/>
  <c r="H68" i="27"/>
  <c r="H203" i="27"/>
  <c r="H200" i="27"/>
  <c r="H175" i="27"/>
  <c r="H14" i="27"/>
  <c r="H11" i="27"/>
  <c r="H114" i="27"/>
  <c r="L39" i="15"/>
  <c r="L26" i="15"/>
  <c r="AH503" i="17"/>
  <c r="AK453" i="17"/>
  <c r="AH238" i="17"/>
  <c r="AA56" i="17"/>
  <c r="AA54" i="17" s="1"/>
  <c r="H235" i="27"/>
  <c r="H81" i="27"/>
  <c r="H77" i="27"/>
  <c r="H207" i="27"/>
  <c r="H219" i="27"/>
  <c r="H170" i="27"/>
  <c r="H166" i="27"/>
  <c r="H162" i="27"/>
  <c r="H148" i="27"/>
  <c r="H141" i="27"/>
  <c r="H106" i="27"/>
  <c r="E541" i="17"/>
  <c r="AS268" i="17"/>
  <c r="AR118" i="17"/>
  <c r="E236" i="17"/>
  <c r="D236" i="17" s="1"/>
  <c r="E22" i="17"/>
  <c r="D22" i="17" s="1"/>
  <c r="Y156" i="26"/>
  <c r="AA264" i="17"/>
  <c r="S180" i="26"/>
  <c r="O563" i="17"/>
  <c r="P185" i="17"/>
  <c r="E175" i="26"/>
  <c r="E174" i="26" s="1"/>
  <c r="I156" i="26"/>
  <c r="E160" i="26"/>
  <c r="L117" i="26"/>
  <c r="P226" i="17"/>
  <c r="V169" i="26"/>
  <c r="W248" i="17"/>
  <c r="W247" i="17" s="1"/>
  <c r="U160" i="26"/>
  <c r="U175" i="26"/>
  <c r="U174" i="26" s="1"/>
  <c r="E172" i="26"/>
  <c r="F169" i="26"/>
  <c r="M177" i="26"/>
  <c r="M181" i="26"/>
  <c r="V287" i="26"/>
  <c r="T173" i="26"/>
  <c r="T161" i="26"/>
  <c r="O98" i="26"/>
  <c r="J371" i="17"/>
  <c r="AA155" i="17"/>
  <c r="T166" i="26"/>
  <c r="K165" i="26"/>
  <c r="U172" i="26"/>
  <c r="W184" i="17"/>
  <c r="R179" i="26"/>
  <c r="L159" i="26"/>
  <c r="N163" i="26"/>
  <c r="Q188" i="26"/>
  <c r="H99" i="26"/>
  <c r="V112" i="26"/>
  <c r="J42" i="26"/>
  <c r="E170" i="26"/>
  <c r="R164" i="26"/>
  <c r="O241" i="17"/>
  <c r="O240" i="17" s="1"/>
  <c r="P155" i="26"/>
  <c r="L162" i="26"/>
  <c r="F204" i="26"/>
  <c r="M171" i="26"/>
  <c r="U170" i="26"/>
  <c r="G248" i="17"/>
  <c r="G247" i="17" s="1"/>
  <c r="P176" i="17"/>
  <c r="R23" i="26"/>
  <c r="L30" i="17"/>
  <c r="H19" i="26"/>
  <c r="N203" i="26"/>
  <c r="L56" i="17"/>
  <c r="L54" i="17" s="1"/>
  <c r="I22" i="26"/>
  <c r="E394" i="26"/>
  <c r="Y22" i="26"/>
  <c r="V51" i="26"/>
  <c r="P21" i="26"/>
  <c r="I31" i="17"/>
  <c r="Y31" i="17"/>
  <c r="M50" i="26"/>
  <c r="L29" i="17"/>
  <c r="F51" i="26"/>
  <c r="L378" i="17"/>
  <c r="S38" i="26"/>
  <c r="W160" i="26"/>
  <c r="S113" i="17"/>
  <c r="S109" i="17" s="1"/>
  <c r="T125" i="26"/>
  <c r="U60" i="17"/>
  <c r="F62" i="26"/>
  <c r="O171" i="26"/>
  <c r="J212" i="26"/>
  <c r="V154" i="17"/>
  <c r="K391" i="17"/>
  <c r="L393" i="17"/>
  <c r="U315" i="26"/>
  <c r="I402" i="17"/>
  <c r="P380" i="26"/>
  <c r="U153" i="26"/>
  <c r="U149" i="26" s="1"/>
  <c r="K426" i="26"/>
  <c r="Q501" i="26"/>
  <c r="Q500" i="26" s="1"/>
  <c r="H77" i="26"/>
  <c r="X179" i="26"/>
  <c r="S89" i="26"/>
  <c r="K383" i="17"/>
  <c r="X166" i="26"/>
  <c r="J101" i="26"/>
  <c r="I191" i="17"/>
  <c r="H299" i="26"/>
  <c r="V345" i="26"/>
  <c r="P352" i="26"/>
  <c r="N335" i="17"/>
  <c r="Y353" i="26"/>
  <c r="W458" i="26"/>
  <c r="H379" i="26"/>
  <c r="Q78" i="26"/>
  <c r="G425" i="17"/>
  <c r="G424" i="17" s="1"/>
  <c r="W391" i="26"/>
  <c r="V125" i="26"/>
  <c r="Y100" i="26"/>
  <c r="R102" i="26"/>
  <c r="Z182" i="17"/>
  <c r="F105" i="26"/>
  <c r="H133" i="26"/>
  <c r="G310" i="26"/>
  <c r="G160" i="26"/>
  <c r="X169" i="26"/>
  <c r="P154" i="26"/>
  <c r="R138" i="26"/>
  <c r="L42" i="26"/>
  <c r="F166" i="26"/>
  <c r="F173" i="26"/>
  <c r="G51" i="26"/>
  <c r="Y245" i="17"/>
  <c r="G220" i="17"/>
  <c r="L243" i="26"/>
  <c r="L114" i="17"/>
  <c r="L109" i="17" s="1"/>
  <c r="I248" i="17"/>
  <c r="I247" i="17" s="1"/>
  <c r="V166" i="26"/>
  <c r="E180" i="26"/>
  <c r="M59" i="26"/>
  <c r="M58" i="26" s="1"/>
  <c r="G64" i="17"/>
  <c r="W253" i="17"/>
  <c r="V62" i="26"/>
  <c r="Y437" i="17"/>
  <c r="N46" i="26"/>
  <c r="I19" i="26"/>
  <c r="Q18" i="26"/>
  <c r="K107" i="26"/>
  <c r="G175" i="26"/>
  <c r="G174" i="26" s="1"/>
  <c r="K94" i="26"/>
  <c r="T38" i="26"/>
  <c r="X101" i="26"/>
  <c r="T44" i="26"/>
  <c r="W170" i="26"/>
  <c r="I243" i="17"/>
  <c r="Y19" i="26"/>
  <c r="W51" i="26"/>
  <c r="K37" i="26"/>
  <c r="K35" i="26" s="1"/>
  <c r="AC54" i="17"/>
  <c r="O181" i="26"/>
  <c r="H169" i="26"/>
  <c r="G135" i="26"/>
  <c r="X246" i="17"/>
  <c r="Q21" i="26"/>
  <c r="Z31" i="17"/>
  <c r="W175" i="26"/>
  <c r="W174" i="26" s="1"/>
  <c r="O78" i="26"/>
  <c r="O63" i="26"/>
  <c r="AB109" i="17"/>
  <c r="AA108" i="17"/>
  <c r="AA104" i="17" s="1"/>
  <c r="W135" i="26"/>
  <c r="W124" i="26"/>
  <c r="U45" i="26"/>
  <c r="U56" i="26"/>
  <c r="U55" i="26" s="1"/>
  <c r="V179" i="26"/>
  <c r="W80" i="17"/>
  <c r="W79" i="17" s="1"/>
  <c r="R155" i="26"/>
  <c r="W64" i="26"/>
  <c r="F161" i="26"/>
  <c r="E56" i="26"/>
  <c r="E55" i="26" s="1"/>
  <c r="K32" i="26"/>
  <c r="H112" i="26"/>
  <c r="Y137" i="26"/>
  <c r="N159" i="26"/>
  <c r="J49" i="26"/>
  <c r="R52" i="26"/>
  <c r="G80" i="17"/>
  <c r="G79" i="17" s="1"/>
  <c r="N50" i="26"/>
  <c r="O177" i="26"/>
  <c r="J139" i="26"/>
  <c r="O168" i="26"/>
  <c r="G172" i="26"/>
  <c r="S382" i="17"/>
  <c r="O393" i="26"/>
  <c r="P248" i="26"/>
  <c r="E153" i="26"/>
  <c r="E149" i="26" s="1"/>
  <c r="H166" i="26"/>
  <c r="W164" i="17"/>
  <c r="H173" i="26"/>
  <c r="Y285" i="26"/>
  <c r="H118" i="26"/>
  <c r="L139" i="26"/>
  <c r="L99" i="26"/>
  <c r="P117" i="26"/>
  <c r="O69" i="26"/>
  <c r="O68" i="26" s="1"/>
  <c r="K367" i="26"/>
  <c r="G391" i="26"/>
  <c r="Q269" i="26"/>
  <c r="J303" i="26"/>
  <c r="L318" i="26"/>
  <c r="K435" i="17"/>
  <c r="U294" i="26"/>
  <c r="S113" i="26"/>
  <c r="F125" i="26"/>
  <c r="Q134" i="26"/>
  <c r="S143" i="26"/>
  <c r="T240" i="26"/>
  <c r="P147" i="26"/>
  <c r="W120" i="26"/>
  <c r="K66" i="26"/>
  <c r="R181" i="26"/>
  <c r="X394" i="26"/>
  <c r="M369" i="26"/>
  <c r="U402" i="26"/>
  <c r="S241" i="17"/>
  <c r="S240" i="17" s="1"/>
  <c r="V412" i="26"/>
  <c r="E294" i="26"/>
  <c r="Q111" i="26"/>
  <c r="R201" i="26"/>
  <c r="N69" i="26"/>
  <c r="N68" i="26" s="1"/>
  <c r="M94" i="26"/>
  <c r="O121" i="26"/>
  <c r="L90" i="26"/>
  <c r="F262" i="26"/>
  <c r="I383" i="26"/>
  <c r="X282" i="26"/>
  <c r="Z202" i="26"/>
  <c r="U386" i="17"/>
  <c r="I234" i="17"/>
  <c r="Q171" i="26"/>
  <c r="K248" i="17"/>
  <c r="K247" i="17" s="1"/>
  <c r="M109" i="26"/>
  <c r="R127" i="26"/>
  <c r="L233" i="26"/>
  <c r="Y525" i="17"/>
  <c r="X118" i="26"/>
  <c r="V56" i="26"/>
  <c r="V55" i="26" s="1"/>
  <c r="Y396" i="26"/>
  <c r="H122" i="26"/>
  <c r="U343" i="26"/>
  <c r="T108" i="26"/>
  <c r="AA184" i="17"/>
  <c r="H394" i="26"/>
  <c r="L404" i="26"/>
  <c r="J270" i="26"/>
  <c r="R386" i="26"/>
  <c r="E402" i="26"/>
  <c r="P162" i="26"/>
  <c r="Y336" i="26"/>
  <c r="O376" i="26"/>
  <c r="O375" i="26" s="1"/>
  <c r="S98" i="26"/>
  <c r="I396" i="26"/>
  <c r="S288" i="26"/>
  <c r="T89" i="17"/>
  <c r="V376" i="17"/>
  <c r="R384" i="26"/>
  <c r="L306" i="26"/>
  <c r="G323" i="17"/>
  <c r="N129" i="26"/>
  <c r="M411" i="17"/>
  <c r="X77" i="26"/>
  <c r="F140" i="26"/>
  <c r="AA173" i="17"/>
  <c r="K103" i="26"/>
  <c r="M296" i="26"/>
  <c r="T405" i="26"/>
  <c r="P325" i="26"/>
  <c r="S271" i="26"/>
  <c r="V163" i="26"/>
  <c r="I336" i="26"/>
  <c r="L144" i="26"/>
  <c r="T145" i="26"/>
  <c r="O301" i="17"/>
  <c r="V302" i="17"/>
  <c r="K88" i="17"/>
  <c r="K85" i="17" s="1"/>
  <c r="O432" i="17"/>
  <c r="N291" i="17"/>
  <c r="N289" i="17" s="1"/>
  <c r="K435" i="26"/>
  <c r="U307" i="26"/>
  <c r="N350" i="26"/>
  <c r="N390" i="26"/>
  <c r="L161" i="17"/>
  <c r="I175" i="26"/>
  <c r="I174" i="26" s="1"/>
  <c r="W131" i="26"/>
  <c r="I135" i="26"/>
  <c r="O156" i="17"/>
  <c r="V297" i="26"/>
  <c r="Q354" i="26"/>
  <c r="K216" i="26"/>
  <c r="U401" i="26"/>
  <c r="I218" i="26"/>
  <c r="V164" i="26"/>
  <c r="K364" i="26"/>
  <c r="V410" i="26"/>
  <c r="E223" i="26"/>
  <c r="E307" i="26"/>
  <c r="Q219" i="26"/>
  <c r="W351" i="26"/>
  <c r="G131" i="26"/>
  <c r="W482" i="17"/>
  <c r="T190" i="26"/>
  <c r="O97" i="26"/>
  <c r="G492" i="17"/>
  <c r="F410" i="26"/>
  <c r="F373" i="26"/>
  <c r="H379" i="17"/>
  <c r="P423" i="26"/>
  <c r="O475" i="26"/>
  <c r="E401" i="26"/>
  <c r="F164" i="26"/>
  <c r="M398" i="26"/>
  <c r="Q265" i="26"/>
  <c r="E397" i="26"/>
  <c r="T429" i="26"/>
  <c r="X122" i="26"/>
  <c r="I100" i="26"/>
  <c r="T104" i="26"/>
  <c r="O298" i="26"/>
  <c r="I424" i="26"/>
  <c r="Y301" i="26"/>
  <c r="N308" i="26"/>
  <c r="J359" i="26"/>
  <c r="G351" i="26"/>
  <c r="S340" i="26"/>
  <c r="M106" i="26"/>
  <c r="O132" i="26"/>
  <c r="F374" i="26"/>
  <c r="Y196" i="26"/>
  <c r="K317" i="26"/>
  <c r="G120" i="26"/>
  <c r="K137" i="26"/>
  <c r="R136" i="26"/>
  <c r="Q93" i="17"/>
  <c r="Q92" i="17" s="1"/>
  <c r="R425" i="26"/>
  <c r="X379" i="26"/>
  <c r="Y175" i="26"/>
  <c r="Y174" i="26" s="1"/>
  <c r="O165" i="26"/>
  <c r="F412" i="26"/>
  <c r="E115" i="26"/>
  <c r="S292" i="26"/>
  <c r="R255" i="26"/>
  <c r="Y191" i="17"/>
  <c r="Q123" i="26"/>
  <c r="X299" i="26"/>
  <c r="S360" i="26"/>
  <c r="Z194" i="26"/>
  <c r="P119" i="26"/>
  <c r="T138" i="26"/>
  <c r="S197" i="26"/>
  <c r="I492" i="26"/>
  <c r="Q585" i="17"/>
  <c r="I461" i="17"/>
  <c r="K306" i="26"/>
  <c r="T407" i="26"/>
  <c r="K416" i="26"/>
  <c r="M309" i="26"/>
  <c r="H285" i="26"/>
  <c r="K320" i="26"/>
  <c r="J468" i="17"/>
  <c r="G394" i="26"/>
  <c r="G392" i="26" s="1"/>
  <c r="P460" i="17"/>
  <c r="G460" i="26"/>
  <c r="F324" i="26"/>
  <c r="U437" i="26"/>
  <c r="E260" i="26"/>
  <c r="H396" i="26"/>
  <c r="U373" i="26"/>
  <c r="T343" i="26"/>
  <c r="J426" i="26"/>
  <c r="K318" i="26"/>
  <c r="V324" i="26"/>
  <c r="X533" i="17"/>
  <c r="AD402" i="17"/>
  <c r="E419" i="26"/>
  <c r="Y270" i="26"/>
  <c r="V482" i="17"/>
  <c r="H490" i="26"/>
  <c r="L399" i="26"/>
  <c r="Q217" i="26"/>
  <c r="P324" i="17"/>
  <c r="Q384" i="26"/>
  <c r="W264" i="26"/>
  <c r="H549" i="17"/>
  <c r="M308" i="26"/>
  <c r="O46" i="26"/>
  <c r="W313" i="26"/>
  <c r="X80" i="17"/>
  <c r="X79" i="17" s="1"/>
  <c r="V310" i="26"/>
  <c r="W282" i="26"/>
  <c r="Q65" i="26"/>
  <c r="K235" i="26"/>
  <c r="J437" i="17"/>
  <c r="K293" i="26"/>
  <c r="V220" i="17"/>
  <c r="W590" i="17"/>
  <c r="P461" i="26"/>
  <c r="M344" i="26"/>
  <c r="W161" i="26"/>
  <c r="Y326" i="17"/>
  <c r="O380" i="26"/>
  <c r="N476" i="26"/>
  <c r="T417" i="26"/>
  <c r="H275" i="26"/>
  <c r="P83" i="17"/>
  <c r="P82" i="17" s="1"/>
  <c r="X326" i="26"/>
  <c r="L411" i="17"/>
  <c r="O248" i="26"/>
  <c r="P211" i="26"/>
  <c r="S307" i="17"/>
  <c r="P78" i="26"/>
  <c r="H64" i="26"/>
  <c r="I287" i="26"/>
  <c r="L222" i="26"/>
  <c r="U419" i="26"/>
  <c r="Y218" i="26"/>
  <c r="G247" i="26"/>
  <c r="U389" i="26"/>
  <c r="N263" i="26"/>
  <c r="M413" i="26"/>
  <c r="Q338" i="26"/>
  <c r="I385" i="26"/>
  <c r="F45" i="26"/>
  <c r="H424" i="26"/>
  <c r="E105" i="26"/>
  <c r="U297" i="26"/>
  <c r="V45" i="26"/>
  <c r="J173" i="17"/>
  <c r="J165" i="17" s="1"/>
  <c r="M390" i="26"/>
  <c r="Y462" i="26"/>
  <c r="I23" i="26"/>
  <c r="X336" i="26"/>
  <c r="M418" i="26"/>
  <c r="V440" i="26"/>
  <c r="Q136" i="26"/>
  <c r="R316" i="26"/>
  <c r="S429" i="26"/>
  <c r="U374" i="26"/>
  <c r="L208" i="26"/>
  <c r="Q417" i="17"/>
  <c r="L187" i="26"/>
  <c r="V140" i="26"/>
  <c r="E345" i="26"/>
  <c r="T236" i="26"/>
  <c r="J495" i="26"/>
  <c r="K484" i="26"/>
  <c r="V351" i="26"/>
  <c r="U414" i="26"/>
  <c r="I462" i="26"/>
  <c r="T371" i="26"/>
  <c r="G474" i="17"/>
  <c r="L398" i="26"/>
  <c r="K231" i="26"/>
  <c r="M261" i="26"/>
  <c r="J229" i="26"/>
  <c r="J339" i="26"/>
  <c r="P253" i="26"/>
  <c r="W494" i="17"/>
  <c r="S232" i="26"/>
  <c r="F440" i="26"/>
  <c r="I315" i="26"/>
  <c r="Y315" i="26"/>
  <c r="W394" i="26"/>
  <c r="M347" i="26"/>
  <c r="V391" i="26"/>
  <c r="M323" i="26"/>
  <c r="H416" i="17"/>
  <c r="X64" i="26"/>
  <c r="P63" i="26"/>
  <c r="J367" i="26"/>
  <c r="J364" i="26"/>
  <c r="O459" i="26"/>
  <c r="U322" i="26"/>
  <c r="J435" i="26"/>
  <c r="I196" i="26"/>
  <c r="T242" i="26"/>
  <c r="L399" i="17"/>
  <c r="P177" i="26"/>
  <c r="R271" i="26"/>
  <c r="K233" i="26"/>
  <c r="F225" i="26"/>
  <c r="L90" i="17"/>
  <c r="P134" i="26"/>
  <c r="K212" i="26"/>
  <c r="G77" i="26"/>
  <c r="O352" i="26"/>
  <c r="E414" i="26"/>
  <c r="E437" i="26"/>
  <c r="X170" i="26"/>
  <c r="S108" i="26"/>
  <c r="T41" i="26"/>
  <c r="V458" i="26"/>
  <c r="O226" i="26"/>
  <c r="Y254" i="26"/>
  <c r="U44" i="26"/>
  <c r="M243" i="26"/>
  <c r="I395" i="17"/>
  <c r="Q255" i="26"/>
  <c r="X355" i="26"/>
  <c r="G122" i="26"/>
  <c r="W62" i="26"/>
  <c r="U345" i="26"/>
  <c r="P504" i="17"/>
  <c r="P356" i="26"/>
  <c r="R340" i="26"/>
  <c r="V334" i="26"/>
  <c r="N451" i="17"/>
  <c r="U71" i="17"/>
  <c r="T307" i="26"/>
  <c r="M346" i="26"/>
  <c r="K241" i="26"/>
  <c r="V273" i="26"/>
  <c r="W133" i="26"/>
  <c r="W381" i="26"/>
  <c r="U412" i="17"/>
  <c r="J216" i="26"/>
  <c r="R450" i="26"/>
  <c r="X353" i="26"/>
  <c r="N438" i="26"/>
  <c r="H170" i="26"/>
  <c r="R278" i="26"/>
  <c r="Y359" i="26"/>
  <c r="S285" i="17"/>
  <c r="S284" i="17" s="1"/>
  <c r="M333" i="26"/>
  <c r="I254" i="26"/>
  <c r="L189" i="26"/>
  <c r="P219" i="26"/>
  <c r="R304" i="26"/>
  <c r="R427" i="26"/>
  <c r="S471" i="17"/>
  <c r="I169" i="26"/>
  <c r="I167" i="26" s="1"/>
  <c r="X424" i="26"/>
  <c r="H227" i="26"/>
  <c r="K430" i="26"/>
  <c r="T290" i="26"/>
  <c r="K289" i="26"/>
  <c r="M372" i="26"/>
  <c r="Y357" i="26"/>
  <c r="H353" i="26"/>
  <c r="S234" i="26"/>
  <c r="L296" i="26"/>
  <c r="Y385" i="26"/>
  <c r="W431" i="17"/>
  <c r="U456" i="26"/>
  <c r="T447" i="17"/>
  <c r="G264" i="26"/>
  <c r="Q206" i="26"/>
  <c r="Q205" i="26" s="1"/>
  <c r="T332" i="26"/>
  <c r="G381" i="26"/>
  <c r="K49" i="26"/>
  <c r="F273" i="26"/>
  <c r="P314" i="26"/>
  <c r="O423" i="26"/>
  <c r="E322" i="26"/>
  <c r="M259" i="26"/>
  <c r="H301" i="26"/>
  <c r="L331" i="26"/>
  <c r="U260" i="26"/>
  <c r="R434" i="26"/>
  <c r="J199" i="26"/>
  <c r="J198" i="26" s="1"/>
  <c r="I359" i="26"/>
  <c r="L109" i="26"/>
  <c r="P111" i="26"/>
  <c r="G118" i="26"/>
  <c r="O117" i="26"/>
  <c r="E373" i="26"/>
  <c r="Y169" i="26"/>
  <c r="F310" i="26"/>
  <c r="T258" i="26"/>
  <c r="I270" i="26"/>
  <c r="G63" i="17"/>
  <c r="J272" i="17"/>
  <c r="P195" i="26"/>
  <c r="I357" i="26"/>
  <c r="Q181" i="26"/>
  <c r="W299" i="26"/>
  <c r="K279" i="26"/>
  <c r="E349" i="26"/>
  <c r="W377" i="26"/>
  <c r="E456" i="26"/>
  <c r="T188" i="26"/>
  <c r="L94" i="26"/>
  <c r="K139" i="26"/>
  <c r="X396" i="26"/>
  <c r="P267" i="26"/>
  <c r="AA161" i="17"/>
  <c r="T402" i="26"/>
  <c r="T400" i="26" s="1"/>
  <c r="X275" i="26"/>
  <c r="F56" i="26"/>
  <c r="F55" i="26" s="1"/>
  <c r="H433" i="17"/>
  <c r="P93" i="17"/>
  <c r="P92" i="17" s="1"/>
  <c r="K90" i="26"/>
  <c r="X193" i="26"/>
  <c r="H180" i="17"/>
  <c r="W77" i="26"/>
  <c r="G173" i="26"/>
  <c r="X227" i="26"/>
  <c r="Y492" i="26"/>
  <c r="X383" i="26"/>
  <c r="W460" i="26"/>
  <c r="I464" i="17"/>
  <c r="W323" i="17"/>
  <c r="R360" i="26"/>
  <c r="Q363" i="26"/>
  <c r="I112" i="26"/>
  <c r="K239" i="26"/>
  <c r="O274" i="26"/>
  <c r="K406" i="26"/>
  <c r="Q327" i="26"/>
  <c r="X301" i="26"/>
  <c r="H336" i="26"/>
  <c r="P286" i="26"/>
  <c r="R288" i="26"/>
  <c r="M387" i="26"/>
  <c r="N393" i="26"/>
  <c r="R382" i="17"/>
  <c r="Q302" i="26"/>
  <c r="M42" i="26"/>
  <c r="P265" i="26"/>
  <c r="Y268" i="26"/>
  <c r="Y303" i="26"/>
  <c r="R197" i="26"/>
  <c r="Q220" i="26"/>
  <c r="S104" i="26"/>
  <c r="O325" i="26"/>
  <c r="O192" i="26"/>
  <c r="V131" i="26"/>
  <c r="G62" i="26"/>
  <c r="U248" i="17"/>
  <c r="U247" i="17" s="1"/>
  <c r="R24" i="26"/>
  <c r="K171" i="26"/>
  <c r="R161" i="26"/>
  <c r="W109" i="26"/>
  <c r="N108" i="26"/>
  <c r="L154" i="26"/>
  <c r="N104" i="26"/>
  <c r="Y132" i="26"/>
  <c r="L235" i="17"/>
  <c r="K167" i="26"/>
  <c r="S100" i="26"/>
  <c r="O115" i="26"/>
  <c r="X68" i="17"/>
  <c r="X67" i="17" s="1"/>
  <c r="G156" i="26"/>
  <c r="X114" i="17"/>
  <c r="X109" i="17" s="1"/>
  <c r="I69" i="26"/>
  <c r="I68" i="26" s="1"/>
  <c r="R133" i="26"/>
  <c r="J117" i="26"/>
  <c r="R122" i="26"/>
  <c r="N89" i="17"/>
  <c r="H109" i="17"/>
  <c r="J159" i="26"/>
  <c r="F99" i="26"/>
  <c r="F37" i="26"/>
  <c r="G109" i="26"/>
  <c r="S253" i="17"/>
  <c r="I97" i="26"/>
  <c r="H129" i="26"/>
  <c r="K123" i="26"/>
  <c r="O153" i="26"/>
  <c r="O149" i="26" s="1"/>
  <c r="J163" i="26"/>
  <c r="W94" i="26"/>
  <c r="R154" i="17"/>
  <c r="V31" i="26"/>
  <c r="R77" i="26"/>
  <c r="S124" i="26"/>
  <c r="N179" i="26"/>
  <c r="F114" i="26"/>
  <c r="L102" i="26"/>
  <c r="AA93" i="17"/>
  <c r="AA92" i="17" s="1"/>
  <c r="M98" i="26"/>
  <c r="R118" i="26"/>
  <c r="R173" i="26"/>
  <c r="F139" i="26"/>
  <c r="S135" i="26"/>
  <c r="Q140" i="26"/>
  <c r="K111" i="26"/>
  <c r="Z178" i="17"/>
  <c r="I121" i="26"/>
  <c r="J119" i="26"/>
  <c r="V114" i="26"/>
  <c r="G106" i="26"/>
  <c r="Y121" i="26"/>
  <c r="F144" i="26"/>
  <c r="G107" i="26"/>
  <c r="U66" i="26"/>
  <c r="E103" i="26"/>
  <c r="N145" i="26"/>
  <c r="I165" i="26"/>
  <c r="H68" i="17"/>
  <c r="H67" i="17" s="1"/>
  <c r="L136" i="26"/>
  <c r="T101" i="26"/>
  <c r="R166" i="26"/>
  <c r="M113" i="26"/>
  <c r="U103" i="26"/>
  <c r="L127" i="26"/>
  <c r="K177" i="26"/>
  <c r="V32" i="26"/>
  <c r="T112" i="26"/>
  <c r="Q120" i="26"/>
  <c r="K78" i="26"/>
  <c r="T84" i="26"/>
  <c r="T80" i="26" s="1"/>
  <c r="Y69" i="26"/>
  <c r="Y68" i="26" s="1"/>
  <c r="I132" i="26"/>
  <c r="Y165" i="26"/>
  <c r="J147" i="26"/>
  <c r="S170" i="26"/>
  <c r="S172" i="26"/>
  <c r="W107" i="26"/>
  <c r="E137" i="26"/>
  <c r="N155" i="26"/>
  <c r="E66" i="26"/>
  <c r="K93" i="17"/>
  <c r="K92" i="17" s="1"/>
  <c r="M241" i="17"/>
  <c r="Q88" i="17"/>
  <c r="U228" i="17"/>
  <c r="G134" i="26"/>
  <c r="G181" i="17"/>
  <c r="N122" i="26"/>
  <c r="P19" i="26"/>
  <c r="U50" i="26"/>
  <c r="W123" i="26"/>
  <c r="R37" i="26"/>
  <c r="S109" i="26"/>
  <c r="H508" i="17"/>
  <c r="M60" i="17"/>
  <c r="F147" i="26"/>
  <c r="O80" i="17"/>
  <c r="O79" i="17" s="1"/>
  <c r="Y143" i="26"/>
  <c r="X166" i="17"/>
  <c r="X206" i="26"/>
  <c r="X205" i="26" s="1"/>
  <c r="S21" i="26"/>
  <c r="Q119" i="26"/>
  <c r="Y498" i="17"/>
  <c r="N109" i="17"/>
  <c r="AB54" i="17"/>
  <c r="R281" i="17"/>
  <c r="F145" i="26"/>
  <c r="M31" i="26"/>
  <c r="O188" i="17"/>
  <c r="G105" i="26"/>
  <c r="R69" i="17"/>
  <c r="V115" i="26"/>
  <c r="S136" i="26"/>
  <c r="E108" i="26"/>
  <c r="S18" i="26"/>
  <c r="J124" i="26"/>
  <c r="P132" i="26"/>
  <c r="K167" i="17"/>
  <c r="X131" i="26"/>
  <c r="Q426" i="17"/>
  <c r="AA239" i="17"/>
  <c r="H120" i="26"/>
  <c r="N109" i="26"/>
  <c r="S127" i="26"/>
  <c r="I166" i="26"/>
  <c r="P97" i="26"/>
  <c r="Y122" i="26"/>
  <c r="G125" i="26"/>
  <c r="M17" i="17"/>
  <c r="W105" i="26"/>
  <c r="L22" i="26"/>
  <c r="Q352" i="26"/>
  <c r="L137" i="26"/>
  <c r="N156" i="26"/>
  <c r="X572" i="17"/>
  <c r="Y133" i="26"/>
  <c r="V190" i="26"/>
  <c r="Q117" i="26"/>
  <c r="R134" i="26"/>
  <c r="E138" i="26"/>
  <c r="O129" i="26"/>
  <c r="L103" i="26"/>
  <c r="E155" i="26"/>
  <c r="U108" i="26"/>
  <c r="W125" i="26"/>
  <c r="M114" i="26"/>
  <c r="U104" i="26"/>
  <c r="U23" i="26"/>
  <c r="Y62" i="26"/>
  <c r="M99" i="26"/>
  <c r="N107" i="26"/>
  <c r="Y118" i="26"/>
  <c r="I62" i="26"/>
  <c r="T98" i="26"/>
  <c r="Y51" i="26"/>
  <c r="E104" i="26"/>
  <c r="O346" i="26"/>
  <c r="E319" i="26"/>
  <c r="X120" i="26"/>
  <c r="R123" i="26"/>
  <c r="I122" i="26"/>
  <c r="W187" i="17"/>
  <c r="E23" i="26"/>
  <c r="X224" i="17"/>
  <c r="H131" i="26"/>
  <c r="K182" i="17"/>
  <c r="J100" i="26"/>
  <c r="L184" i="17"/>
  <c r="F115" i="26"/>
  <c r="AB31" i="17"/>
  <c r="H140" i="26"/>
  <c r="P121" i="26"/>
  <c r="M439" i="17"/>
  <c r="N106" i="26"/>
  <c r="S102" i="26"/>
  <c r="M406" i="26"/>
  <c r="S491" i="26"/>
  <c r="H310" i="26"/>
  <c r="R382" i="26"/>
  <c r="E292" i="26"/>
  <c r="V232" i="26"/>
  <c r="K385" i="26"/>
  <c r="Y394" i="26"/>
  <c r="R168" i="26"/>
  <c r="H391" i="26"/>
  <c r="T288" i="26"/>
  <c r="Q162" i="26"/>
  <c r="V236" i="26"/>
  <c r="V407" i="26"/>
  <c r="L495" i="26"/>
  <c r="Y460" i="26"/>
  <c r="K359" i="26"/>
  <c r="I394" i="26"/>
  <c r="Y282" i="26"/>
  <c r="W190" i="26"/>
  <c r="I619" i="17"/>
  <c r="I618" i="17" s="1"/>
  <c r="I264" i="26"/>
  <c r="F407" i="26"/>
  <c r="O387" i="26"/>
  <c r="R354" i="26"/>
  <c r="G490" i="17"/>
  <c r="T250" i="17"/>
  <c r="X310" i="26"/>
  <c r="W311" i="17"/>
  <c r="J301" i="26"/>
  <c r="J396" i="26"/>
  <c r="V442" i="17"/>
  <c r="N399" i="26"/>
  <c r="X163" i="26"/>
  <c r="X519" i="26"/>
  <c r="M242" i="17"/>
  <c r="X458" i="26"/>
  <c r="K364" i="17"/>
  <c r="J549" i="17"/>
  <c r="U155" i="26"/>
  <c r="J468" i="26"/>
  <c r="J355" i="26"/>
  <c r="M239" i="26"/>
  <c r="Q248" i="26"/>
  <c r="X487" i="17"/>
  <c r="X485" i="17" s="1"/>
  <c r="E145" i="26"/>
  <c r="I247" i="26"/>
  <c r="I246" i="26" s="1"/>
  <c r="Q335" i="26"/>
  <c r="G414" i="26"/>
  <c r="V371" i="26"/>
  <c r="W164" i="26"/>
  <c r="Q459" i="26"/>
  <c r="J383" i="26"/>
  <c r="J424" i="26"/>
  <c r="N187" i="26"/>
  <c r="J285" i="26"/>
  <c r="U405" i="26"/>
  <c r="I460" i="26"/>
  <c r="T143" i="26"/>
  <c r="P263" i="26"/>
  <c r="I381" i="26"/>
  <c r="N369" i="26"/>
  <c r="J175" i="26"/>
  <c r="J174" i="26" s="1"/>
  <c r="F371" i="26"/>
  <c r="G164" i="26"/>
  <c r="S384" i="26"/>
  <c r="I313" i="26"/>
  <c r="R314" i="26"/>
  <c r="H273" i="26"/>
  <c r="Q380" i="26"/>
  <c r="T201" i="26"/>
  <c r="R461" i="26"/>
  <c r="X389" i="17"/>
  <c r="Y404" i="17"/>
  <c r="H334" i="26"/>
  <c r="AA466" i="17"/>
  <c r="X273" i="26"/>
  <c r="R467" i="26"/>
  <c r="R465" i="26" s="1"/>
  <c r="P165" i="26"/>
  <c r="L364" i="26"/>
  <c r="U445" i="17"/>
  <c r="V401" i="26"/>
  <c r="V400" i="26" s="1"/>
  <c r="H389" i="17"/>
  <c r="N279" i="26"/>
  <c r="Q147" i="26"/>
  <c r="I404" i="17"/>
  <c r="F332" i="26"/>
  <c r="M66" i="26"/>
  <c r="S501" i="26"/>
  <c r="K462" i="26"/>
  <c r="W412" i="17"/>
  <c r="O308" i="26"/>
  <c r="F153" i="26"/>
  <c r="F149" i="26" s="1"/>
  <c r="M144" i="26"/>
  <c r="V23" i="26"/>
  <c r="M235" i="26"/>
  <c r="O191" i="26"/>
  <c r="I299" i="26"/>
  <c r="E330" i="26"/>
  <c r="G456" i="26"/>
  <c r="Y179" i="26"/>
  <c r="W216" i="17"/>
  <c r="O243" i="26"/>
  <c r="R335" i="26"/>
  <c r="H418" i="17"/>
  <c r="I289" i="26"/>
  <c r="K259" i="26"/>
  <c r="N356" i="26"/>
  <c r="V354" i="17"/>
  <c r="Y231" i="26"/>
  <c r="O363" i="26"/>
  <c r="G395" i="17"/>
  <c r="S412" i="17"/>
  <c r="E264" i="26"/>
  <c r="G287" i="26"/>
  <c r="E377" i="26"/>
  <c r="V392" i="17"/>
  <c r="Y225" i="26"/>
  <c r="E340" i="26"/>
  <c r="W236" i="26"/>
  <c r="Y324" i="26"/>
  <c r="E503" i="26"/>
  <c r="X389" i="26"/>
  <c r="J427" i="17"/>
  <c r="W442" i="17"/>
  <c r="V445" i="17"/>
  <c r="X373" i="26"/>
  <c r="G236" i="26"/>
  <c r="V330" i="26"/>
  <c r="W401" i="26"/>
  <c r="K285" i="26"/>
  <c r="I487" i="17"/>
  <c r="W371" i="26"/>
  <c r="Y391" i="26"/>
  <c r="K226" i="26"/>
  <c r="W297" i="17"/>
  <c r="E303" i="26"/>
  <c r="S282" i="26"/>
  <c r="I243" i="26"/>
  <c r="O357" i="17"/>
  <c r="R262" i="26"/>
  <c r="J298" i="26"/>
  <c r="V367" i="17"/>
  <c r="Y323" i="26"/>
  <c r="V277" i="26"/>
  <c r="Y259" i="26"/>
  <c r="Q461" i="26"/>
  <c r="M217" i="26"/>
  <c r="K390" i="17"/>
  <c r="L219" i="26"/>
  <c r="J97" i="26"/>
  <c r="G279" i="26"/>
  <c r="Y261" i="26"/>
  <c r="Y309" i="26"/>
  <c r="T227" i="26"/>
  <c r="N304" i="26"/>
  <c r="V66" i="26"/>
  <c r="M255" i="26"/>
  <c r="G212" i="26"/>
  <c r="W212" i="26"/>
  <c r="S299" i="26"/>
  <c r="L267" i="26"/>
  <c r="M154" i="26"/>
  <c r="L181" i="17"/>
  <c r="W235" i="26"/>
  <c r="Y289" i="17"/>
  <c r="P307" i="26"/>
  <c r="M220" i="26"/>
  <c r="G256" i="26"/>
  <c r="P236" i="26"/>
  <c r="O330" i="26"/>
  <c r="J378" i="17"/>
  <c r="G235" i="26"/>
  <c r="W239" i="26"/>
  <c r="I310" i="17"/>
  <c r="U551" i="17"/>
  <c r="R550" i="17"/>
  <c r="P258" i="26"/>
  <c r="V216" i="26"/>
  <c r="I388" i="17"/>
  <c r="M166" i="17"/>
  <c r="Y224" i="26"/>
  <c r="P449" i="26"/>
  <c r="K284" i="26"/>
  <c r="S313" i="26"/>
  <c r="E268" i="26"/>
  <c r="W279" i="26"/>
  <c r="V229" i="26"/>
  <c r="S264" i="26"/>
  <c r="H208" i="26"/>
  <c r="G458" i="26"/>
  <c r="E254" i="26"/>
  <c r="G241" i="26"/>
  <c r="K274" i="26"/>
  <c r="G233" i="26"/>
  <c r="F229" i="26"/>
  <c r="V137" i="26"/>
  <c r="I224" i="26"/>
  <c r="S252" i="26"/>
  <c r="P242" i="26"/>
  <c r="L314" i="26"/>
  <c r="N382" i="17"/>
  <c r="H358" i="17"/>
  <c r="R310" i="26"/>
  <c r="V456" i="26"/>
  <c r="U171" i="17"/>
  <c r="L181" i="26"/>
  <c r="O234" i="26"/>
  <c r="O240" i="26"/>
  <c r="X222" i="26"/>
  <c r="W233" i="26"/>
  <c r="U268" i="26"/>
  <c r="M302" i="26"/>
  <c r="N278" i="26"/>
  <c r="T170" i="26"/>
  <c r="V572" i="17"/>
  <c r="M364" i="26"/>
  <c r="N306" i="26"/>
  <c r="Q438" i="26"/>
  <c r="O296" i="26"/>
  <c r="T154" i="26"/>
  <c r="Y180" i="26"/>
  <c r="P387" i="26"/>
  <c r="X244" i="26"/>
  <c r="S83" i="17"/>
  <c r="S82" i="17" s="1"/>
  <c r="R352" i="26"/>
  <c r="N428" i="26"/>
  <c r="I224" i="17"/>
  <c r="I220" i="17" s="1"/>
  <c r="V145" i="26"/>
  <c r="P402" i="17"/>
  <c r="N31" i="26"/>
  <c r="P347" i="26"/>
  <c r="M463" i="26"/>
  <c r="G371" i="26"/>
  <c r="G401" i="26"/>
  <c r="G400" i="26" s="1"/>
  <c r="Y440" i="26"/>
  <c r="E365" i="26"/>
  <c r="F52" i="26"/>
  <c r="W350" i="17"/>
  <c r="R269" i="17"/>
  <c r="R268" i="17" s="1"/>
  <c r="R226" i="26"/>
  <c r="K336" i="26"/>
  <c r="T18" i="26"/>
  <c r="Q421" i="26"/>
  <c r="Y273" i="26"/>
  <c r="I56" i="26"/>
  <c r="I55" i="26" s="1"/>
  <c r="Y224" i="17"/>
  <c r="Y220" i="17" s="1"/>
  <c r="N397" i="17"/>
  <c r="X322" i="26"/>
  <c r="W397" i="26"/>
  <c r="R325" i="26"/>
  <c r="H44" i="26"/>
  <c r="U346" i="17"/>
  <c r="H374" i="26"/>
  <c r="S356" i="26"/>
  <c r="W307" i="26"/>
  <c r="V299" i="17"/>
  <c r="R192" i="26"/>
  <c r="F155" i="26"/>
  <c r="S177" i="26"/>
  <c r="O187" i="26"/>
  <c r="X349" i="26"/>
  <c r="R497" i="17"/>
  <c r="N37" i="26"/>
  <c r="I440" i="26"/>
  <c r="V240" i="26"/>
  <c r="L385" i="26"/>
  <c r="T269" i="26"/>
  <c r="J299" i="26"/>
  <c r="K227" i="26"/>
  <c r="T338" i="26"/>
  <c r="P350" i="26"/>
  <c r="Y351" i="26"/>
  <c r="H437" i="26"/>
  <c r="Q311" i="26"/>
  <c r="Y56" i="26"/>
  <c r="Y55" i="26" s="1"/>
  <c r="J313" i="26"/>
  <c r="G41" i="26"/>
  <c r="K326" i="26"/>
  <c r="T21" i="26"/>
  <c r="I414" i="17"/>
  <c r="F23" i="26"/>
  <c r="L359" i="26"/>
  <c r="L357" i="26"/>
  <c r="G307" i="26"/>
  <c r="R449" i="26"/>
  <c r="X419" i="26"/>
  <c r="U365" i="26"/>
  <c r="O156" i="26"/>
  <c r="N235" i="26"/>
  <c r="T491" i="26"/>
  <c r="M317" i="26"/>
  <c r="S168" i="26"/>
  <c r="M277" i="26"/>
  <c r="N404" i="26"/>
  <c r="P443" i="26"/>
  <c r="N318" i="26"/>
  <c r="Q263" i="26"/>
  <c r="W38" i="26"/>
  <c r="M248" i="17"/>
  <c r="M247" i="17" s="1"/>
  <c r="K406" i="17"/>
  <c r="X374" i="26"/>
  <c r="F240" i="26"/>
  <c r="K170" i="26"/>
  <c r="T384" i="26"/>
  <c r="O399" i="26"/>
  <c r="I425" i="17"/>
  <c r="H297" i="26"/>
  <c r="T228" i="26"/>
  <c r="M339" i="26"/>
  <c r="N239" i="26"/>
  <c r="Z522" i="17"/>
  <c r="X164" i="26"/>
  <c r="G153" i="26"/>
  <c r="G149" i="26" s="1"/>
  <c r="J51" i="26"/>
  <c r="Q50" i="26"/>
  <c r="V319" i="26"/>
  <c r="G397" i="26"/>
  <c r="H401" i="17"/>
  <c r="T327" i="26"/>
  <c r="M22" i="26"/>
  <c r="T181" i="26"/>
  <c r="G38" i="26"/>
  <c r="Q376" i="26"/>
  <c r="T573" i="17"/>
  <c r="V429" i="26"/>
  <c r="T255" i="26"/>
  <c r="P308" i="26"/>
  <c r="N416" i="26"/>
  <c r="U450" i="26"/>
  <c r="H419" i="26"/>
  <c r="S461" i="26"/>
  <c r="M437" i="17"/>
  <c r="V234" i="26"/>
  <c r="L270" i="26"/>
  <c r="S211" i="26"/>
  <c r="G190" i="26"/>
  <c r="J377" i="26"/>
  <c r="K80" i="17"/>
  <c r="K79" i="17" s="1"/>
  <c r="R475" i="17"/>
  <c r="J282" i="26"/>
  <c r="K175" i="26"/>
  <c r="K174" i="26" s="1"/>
  <c r="M426" i="26"/>
  <c r="H389" i="26"/>
  <c r="Q413" i="17"/>
  <c r="T302" i="26"/>
  <c r="X410" i="26"/>
  <c r="U434" i="26"/>
  <c r="J252" i="26"/>
  <c r="M229" i="26"/>
  <c r="W332" i="26"/>
  <c r="S382" i="26"/>
  <c r="L492" i="26"/>
  <c r="K275" i="26"/>
  <c r="AA80" i="17"/>
  <c r="AA79" i="17" s="1"/>
  <c r="W153" i="26"/>
  <c r="W149" i="26" s="1"/>
  <c r="T235" i="17"/>
  <c r="K172" i="26"/>
  <c r="X412" i="26"/>
  <c r="T65" i="17"/>
  <c r="O398" i="26"/>
  <c r="K424" i="26"/>
  <c r="AB325" i="17"/>
  <c r="F429" i="26"/>
  <c r="W258" i="26"/>
  <c r="N406" i="26"/>
  <c r="W417" i="26"/>
  <c r="E450" i="26"/>
  <c r="Q420" i="26"/>
  <c r="F234" i="26"/>
  <c r="E427" i="26"/>
  <c r="U427" i="26"/>
  <c r="J394" i="26"/>
  <c r="X494" i="26"/>
  <c r="Q393" i="26"/>
  <c r="I391" i="26"/>
  <c r="N320" i="26"/>
  <c r="L19" i="26"/>
  <c r="H414" i="26"/>
  <c r="I45" i="26"/>
  <c r="Q165" i="26"/>
  <c r="J264" i="26"/>
  <c r="K354" i="17"/>
  <c r="H410" i="26"/>
  <c r="E434" i="26"/>
  <c r="L169" i="26"/>
  <c r="P309" i="26"/>
  <c r="S253" i="26"/>
  <c r="M367" i="26"/>
  <c r="P344" i="26"/>
  <c r="P333" i="26"/>
  <c r="I180" i="26"/>
  <c r="T217" i="26"/>
  <c r="J247" i="26"/>
  <c r="I351" i="26"/>
  <c r="H164" i="26"/>
  <c r="E316" i="26"/>
  <c r="R147" i="26"/>
  <c r="H412" i="26"/>
  <c r="Y265" i="17"/>
  <c r="N233" i="26"/>
  <c r="O189" i="26"/>
  <c r="L234" i="17"/>
  <c r="J381" i="26"/>
  <c r="L471" i="26"/>
  <c r="G258" i="26"/>
  <c r="G417" i="26"/>
  <c r="R487" i="26"/>
  <c r="N553" i="17"/>
  <c r="O369" i="26"/>
  <c r="V471" i="17"/>
  <c r="S524" i="17"/>
  <c r="Q59" i="26"/>
  <c r="Q58" i="26" s="1"/>
  <c r="H349" i="26"/>
  <c r="P42" i="26"/>
  <c r="N474" i="26"/>
  <c r="E360" i="26"/>
  <c r="P346" i="26"/>
  <c r="K160" i="26"/>
  <c r="T425" i="26"/>
  <c r="J339" i="17"/>
  <c r="K64" i="26"/>
  <c r="G407" i="26"/>
  <c r="Y310" i="26"/>
  <c r="L254" i="26"/>
  <c r="T366" i="17"/>
  <c r="V155" i="26"/>
  <c r="Q298" i="26"/>
  <c r="S300" i="26"/>
  <c r="Y334" i="26"/>
  <c r="M216" i="26"/>
  <c r="K353" i="26"/>
  <c r="U278" i="26"/>
  <c r="J323" i="17"/>
  <c r="T276" i="26"/>
  <c r="U316" i="26"/>
  <c r="J404" i="17"/>
  <c r="Y45" i="26"/>
  <c r="R159" i="26"/>
  <c r="H373" i="26"/>
  <c r="R423" i="26"/>
  <c r="Z63" i="17"/>
  <c r="M435" i="26"/>
  <c r="K396" i="26"/>
  <c r="AB477" i="17"/>
  <c r="X345" i="26"/>
  <c r="W402" i="26"/>
  <c r="P418" i="26"/>
  <c r="J173" i="26"/>
  <c r="N484" i="26"/>
  <c r="K301" i="26"/>
  <c r="E271" i="26"/>
  <c r="W603" i="17"/>
  <c r="Q245" i="26"/>
  <c r="N241" i="26"/>
  <c r="J166" i="26"/>
  <c r="S171" i="26"/>
  <c r="R248" i="26"/>
  <c r="R246" i="26" s="1"/>
  <c r="S63" i="26"/>
  <c r="P68" i="17"/>
  <c r="L268" i="26"/>
  <c r="Y60" i="17"/>
  <c r="T65" i="26"/>
  <c r="L502" i="26"/>
  <c r="P372" i="26"/>
  <c r="M504" i="26"/>
  <c r="I310" i="26"/>
  <c r="V52" i="26"/>
  <c r="F368" i="26"/>
  <c r="P224" i="26"/>
  <c r="I334" i="26"/>
  <c r="P291" i="17"/>
  <c r="P289" i="17" s="1"/>
  <c r="G603" i="17"/>
  <c r="G242" i="26"/>
  <c r="P243" i="26"/>
  <c r="J62" i="26"/>
  <c r="X414" i="26"/>
  <c r="G188" i="26"/>
  <c r="F330" i="26"/>
  <c r="L218" i="26"/>
  <c r="X297" i="26"/>
  <c r="P509" i="26"/>
  <c r="V405" i="26"/>
  <c r="W242" i="26"/>
  <c r="P30" i="17"/>
  <c r="R289" i="17"/>
  <c r="R273" i="17"/>
  <c r="Q268" i="17"/>
  <c r="J140" i="26"/>
  <c r="T283" i="17"/>
  <c r="K77" i="26"/>
  <c r="R50" i="26"/>
  <c r="L234" i="26"/>
  <c r="R101" i="17"/>
  <c r="U65" i="17"/>
  <c r="L296" i="17"/>
  <c r="O32" i="26"/>
  <c r="T83" i="17"/>
  <c r="T82" i="17" s="1"/>
  <c r="O90" i="26"/>
  <c r="V400" i="17"/>
  <c r="W16" i="17"/>
  <c r="V323" i="26"/>
  <c r="M86" i="17"/>
  <c r="M85" i="17" s="1"/>
  <c r="T63" i="26"/>
  <c r="AC235" i="17"/>
  <c r="U68" i="17"/>
  <c r="K104" i="26"/>
  <c r="O33" i="26"/>
  <c r="N367" i="26"/>
  <c r="O385" i="17"/>
  <c r="V316" i="26"/>
  <c r="F288" i="26"/>
  <c r="V304" i="26"/>
  <c r="P466" i="26"/>
  <c r="J334" i="26"/>
  <c r="P295" i="17"/>
  <c r="E327" i="26"/>
  <c r="U235" i="17"/>
  <c r="U217" i="26"/>
  <c r="V365" i="26"/>
  <c r="L275" i="26"/>
  <c r="N495" i="26"/>
  <c r="AA494" i="17"/>
  <c r="L468" i="26"/>
  <c r="I410" i="26"/>
  <c r="G334" i="17"/>
  <c r="R393" i="26"/>
  <c r="U276" i="26"/>
  <c r="O256" i="26"/>
  <c r="W405" i="26"/>
  <c r="L170" i="26"/>
  <c r="Y164" i="26"/>
  <c r="S455" i="17"/>
  <c r="M254" i="26"/>
  <c r="E154" i="26"/>
  <c r="I456" i="26"/>
  <c r="K456" i="17"/>
  <c r="K498" i="17"/>
  <c r="K493" i="17" s="1"/>
  <c r="Q443" i="26"/>
  <c r="AA404" i="17"/>
  <c r="Q347" i="26"/>
  <c r="I322" i="26"/>
  <c r="S423" i="26"/>
  <c r="Y519" i="26"/>
  <c r="R438" i="26"/>
  <c r="F506" i="26"/>
  <c r="X401" i="26"/>
  <c r="U425" i="26"/>
  <c r="M169" i="26"/>
  <c r="M167" i="26" s="1"/>
  <c r="X153" i="26"/>
  <c r="X149" i="26" s="1"/>
  <c r="Y418" i="26"/>
  <c r="O319" i="26"/>
  <c r="I387" i="26"/>
  <c r="W320" i="26"/>
  <c r="Y402" i="17"/>
  <c r="Q322" i="26"/>
  <c r="N365" i="26"/>
  <c r="Y515" i="17"/>
  <c r="G320" i="26"/>
  <c r="W318" i="26"/>
  <c r="N427" i="26"/>
  <c r="R324" i="26"/>
  <c r="H520" i="17"/>
  <c r="I323" i="26"/>
  <c r="E315" i="26"/>
  <c r="H446" i="17"/>
  <c r="T355" i="26"/>
  <c r="N316" i="26"/>
  <c r="K423" i="26"/>
  <c r="G591" i="17"/>
  <c r="F317" i="26"/>
  <c r="F426" i="26"/>
  <c r="K415" i="17"/>
  <c r="X399" i="17"/>
  <c r="T336" i="26"/>
  <c r="Q383" i="17"/>
  <c r="L187" i="17"/>
  <c r="R233" i="26"/>
  <c r="H269" i="26"/>
  <c r="I344" i="17"/>
  <c r="P270" i="26"/>
  <c r="Q229" i="26"/>
  <c r="Y113" i="26"/>
  <c r="J185" i="17"/>
  <c r="U311" i="26"/>
  <c r="M501" i="17"/>
  <c r="R567" i="17"/>
  <c r="G195" i="26"/>
  <c r="R139" i="26"/>
  <c r="E311" i="26"/>
  <c r="O392" i="17"/>
  <c r="L164" i="26"/>
  <c r="F384" i="26"/>
  <c r="AA359" i="17"/>
  <c r="W219" i="26"/>
  <c r="I278" i="26"/>
  <c r="R118" i="17"/>
  <c r="E276" i="26"/>
  <c r="F316" i="26"/>
  <c r="L431" i="17"/>
  <c r="K427" i="17"/>
  <c r="AA427" i="17"/>
  <c r="AA424" i="17" s="1"/>
  <c r="H371" i="26"/>
  <c r="F450" i="26"/>
  <c r="V434" i="26"/>
  <c r="F197" i="26"/>
  <c r="L424" i="26"/>
  <c r="O318" i="26"/>
  <c r="O279" i="26"/>
  <c r="Q350" i="26"/>
  <c r="S459" i="26"/>
  <c r="E21" i="26"/>
  <c r="O289" i="26"/>
  <c r="U154" i="26"/>
  <c r="U470" i="26"/>
  <c r="T168" i="26"/>
  <c r="T167" i="26" s="1"/>
  <c r="U269" i="26"/>
  <c r="O404" i="26"/>
  <c r="F304" i="26"/>
  <c r="Y437" i="26"/>
  <c r="F365" i="26"/>
  <c r="AA501" i="17"/>
  <c r="K379" i="26"/>
  <c r="L396" i="26"/>
  <c r="O507" i="26"/>
  <c r="Z337" i="17"/>
  <c r="T325" i="26"/>
  <c r="J180" i="26"/>
  <c r="T195" i="26"/>
  <c r="L175" i="26"/>
  <c r="L174" i="26" s="1"/>
  <c r="K264" i="26"/>
  <c r="M492" i="26"/>
  <c r="E425" i="26"/>
  <c r="H407" i="26"/>
  <c r="E386" i="26"/>
  <c r="L353" i="26"/>
  <c r="T253" i="26"/>
  <c r="S325" i="26"/>
  <c r="W23" i="26"/>
  <c r="X422" i="17"/>
  <c r="X419" i="17" s="1"/>
  <c r="X294" i="26"/>
  <c r="T93" i="17"/>
  <c r="T92" i="17" s="1"/>
  <c r="Q333" i="26"/>
  <c r="F143" i="26"/>
  <c r="V31" i="17"/>
  <c r="N504" i="26"/>
  <c r="X397" i="26"/>
  <c r="N463" i="26"/>
  <c r="O37" i="26"/>
  <c r="M502" i="26"/>
  <c r="N277" i="26"/>
  <c r="O484" i="26"/>
  <c r="H258" i="26"/>
  <c r="S192" i="26"/>
  <c r="G503" i="26"/>
  <c r="L301" i="26"/>
  <c r="M196" i="26"/>
  <c r="K394" i="26"/>
  <c r="S352" i="26"/>
  <c r="Y44" i="26"/>
  <c r="L285" i="26"/>
  <c r="M364" i="17"/>
  <c r="X290" i="26"/>
  <c r="R69" i="26"/>
  <c r="R68" i="26" s="1"/>
  <c r="J262" i="26"/>
  <c r="Z425" i="17"/>
  <c r="J45" i="26"/>
  <c r="P369" i="26"/>
  <c r="O306" i="26"/>
  <c r="S475" i="26"/>
  <c r="Q411" i="26"/>
  <c r="Q449" i="17"/>
  <c r="Q448" i="17" s="1"/>
  <c r="Q56" i="17"/>
  <c r="T203" i="26"/>
  <c r="T202" i="26" s="1"/>
  <c r="E501" i="26"/>
  <c r="X417" i="26"/>
  <c r="X415" i="26" s="1"/>
  <c r="P94" i="26"/>
  <c r="P399" i="26"/>
  <c r="K460" i="26"/>
  <c r="Y494" i="26"/>
  <c r="N426" i="26"/>
  <c r="G405" i="26"/>
  <c r="U327" i="26"/>
  <c r="S248" i="26"/>
  <c r="S246" i="26" s="1"/>
  <c r="G52" i="26"/>
  <c r="Q42" i="26"/>
  <c r="O428" i="26"/>
  <c r="W506" i="26"/>
  <c r="H397" i="26"/>
  <c r="T470" i="26"/>
  <c r="Q387" i="26"/>
  <c r="V503" i="26"/>
  <c r="Y374" i="26"/>
  <c r="S338" i="17"/>
  <c r="L379" i="26"/>
  <c r="W598" i="17"/>
  <c r="W597" i="17" s="1"/>
  <c r="V450" i="26"/>
  <c r="Y419" i="26"/>
  <c r="X603" i="17"/>
  <c r="K51" i="26"/>
  <c r="H290" i="26"/>
  <c r="S335" i="26"/>
  <c r="X307" i="26"/>
  <c r="M461" i="17"/>
  <c r="M459" i="17" s="1"/>
  <c r="G285" i="17"/>
  <c r="G284" i="17" s="1"/>
  <c r="O430" i="26"/>
  <c r="U206" i="26"/>
  <c r="U205" i="26" s="1"/>
  <c r="H38" i="26"/>
  <c r="H35" i="26" s="1"/>
  <c r="W368" i="26"/>
  <c r="W155" i="26"/>
  <c r="I401" i="26"/>
  <c r="H494" i="26"/>
  <c r="S284" i="26"/>
  <c r="K173" i="26"/>
  <c r="L326" i="26"/>
  <c r="Q570" i="17"/>
  <c r="Q569" i="17" s="1"/>
  <c r="N88" i="17"/>
  <c r="P331" i="26"/>
  <c r="G155" i="26"/>
  <c r="G145" i="26"/>
  <c r="E338" i="26"/>
  <c r="I412" i="26"/>
  <c r="W285" i="17"/>
  <c r="W284" i="17" s="1"/>
  <c r="M471" i="26"/>
  <c r="F503" i="26"/>
  <c r="I374" i="26"/>
  <c r="L193" i="26"/>
  <c r="F340" i="26"/>
  <c r="Y389" i="26"/>
  <c r="X407" i="26"/>
  <c r="K252" i="26"/>
  <c r="P398" i="26"/>
  <c r="N364" i="26"/>
  <c r="F89" i="26"/>
  <c r="F427" i="26"/>
  <c r="J414" i="17"/>
  <c r="H307" i="26"/>
  <c r="J412" i="26"/>
  <c r="X223" i="26"/>
  <c r="G368" i="26"/>
  <c r="R520" i="26"/>
  <c r="R518" i="26" s="1"/>
  <c r="X188" i="26"/>
  <c r="M218" i="26"/>
  <c r="N232" i="17"/>
  <c r="N230" i="17" s="1"/>
  <c r="T354" i="26"/>
  <c r="P90" i="17"/>
  <c r="Y260" i="26"/>
  <c r="V102" i="17"/>
  <c r="H294" i="26"/>
  <c r="I164" i="26"/>
  <c r="V143" i="26"/>
  <c r="J391" i="26"/>
  <c r="Q308" i="26"/>
  <c r="AA496" i="17"/>
  <c r="R376" i="26"/>
  <c r="R375" i="26" s="1"/>
  <c r="X41" i="26"/>
  <c r="H188" i="26"/>
  <c r="R421" i="26"/>
  <c r="I389" i="26"/>
  <c r="W429" i="26"/>
  <c r="J351" i="26"/>
  <c r="Q323" i="26"/>
  <c r="S380" i="26"/>
  <c r="O474" i="26"/>
  <c r="E269" i="26"/>
  <c r="O49" i="26"/>
  <c r="I437" i="26"/>
  <c r="N435" i="26"/>
  <c r="H223" i="26"/>
  <c r="T286" i="26"/>
  <c r="J273" i="26"/>
  <c r="M270" i="26"/>
  <c r="Q344" i="26"/>
  <c r="V271" i="26"/>
  <c r="U491" i="26"/>
  <c r="K161" i="26"/>
  <c r="I260" i="26"/>
  <c r="W292" i="26"/>
  <c r="S497" i="17"/>
  <c r="Q346" i="26"/>
  <c r="T171" i="26"/>
  <c r="T356" i="26"/>
  <c r="AC80" i="17"/>
  <c r="AC79" i="17" s="1"/>
  <c r="E18" i="26"/>
  <c r="S449" i="26"/>
  <c r="H41" i="26"/>
  <c r="M19" i="26"/>
  <c r="T467" i="26"/>
  <c r="O406" i="26"/>
  <c r="G429" i="26"/>
  <c r="U65" i="26"/>
  <c r="N329" i="26"/>
  <c r="V360" i="26"/>
  <c r="W52" i="26"/>
  <c r="M268" i="26"/>
  <c r="O293" i="26"/>
  <c r="N339" i="26"/>
  <c r="O144" i="26"/>
  <c r="Q500" i="17"/>
  <c r="Y373" i="26"/>
  <c r="R439" i="26"/>
  <c r="S274" i="26"/>
  <c r="W334" i="17"/>
  <c r="O320" i="26"/>
  <c r="Y414" i="26"/>
  <c r="V197" i="26"/>
  <c r="T504" i="17"/>
  <c r="U181" i="26"/>
  <c r="E65" i="26"/>
  <c r="U21" i="26"/>
  <c r="U338" i="26"/>
  <c r="O31" i="26"/>
  <c r="Y349" i="26"/>
  <c r="N418" i="17"/>
  <c r="Y456" i="26"/>
  <c r="X38" i="26"/>
  <c r="H401" i="26"/>
  <c r="Q402" i="17"/>
  <c r="M357" i="26"/>
  <c r="X371" i="26"/>
  <c r="P156" i="26"/>
  <c r="S159" i="26"/>
  <c r="I419" i="26"/>
  <c r="J56" i="26"/>
  <c r="J55" i="26" s="1"/>
  <c r="F278" i="26"/>
  <c r="N22" i="26"/>
  <c r="N20" i="26" s="1"/>
  <c r="G23" i="26"/>
  <c r="E472" i="26"/>
  <c r="M287" i="26"/>
  <c r="F360" i="26"/>
  <c r="F358" i="26" s="1"/>
  <c r="X332" i="26"/>
  <c r="T177" i="26"/>
  <c r="V288" i="26"/>
  <c r="E302" i="26"/>
  <c r="H417" i="26"/>
  <c r="F271" i="26"/>
  <c r="E467" i="26"/>
  <c r="R59" i="26"/>
  <c r="R58" i="26" s="1"/>
  <c r="V278" i="26"/>
  <c r="I44" i="26"/>
  <c r="J324" i="26"/>
  <c r="L355" i="26"/>
  <c r="W319" i="26"/>
  <c r="L490" i="26"/>
  <c r="S147" i="26"/>
  <c r="W145" i="26"/>
  <c r="Q261" i="26"/>
  <c r="V89" i="26"/>
  <c r="V85" i="26" s="1"/>
  <c r="R165" i="26"/>
  <c r="K166" i="26"/>
  <c r="K431" i="17"/>
  <c r="E363" i="26"/>
  <c r="F206" i="26"/>
  <c r="F205" i="26" s="1"/>
  <c r="G506" i="26"/>
  <c r="K458" i="26"/>
  <c r="J519" i="26"/>
  <c r="W278" i="26"/>
  <c r="M326" i="26"/>
  <c r="L427" i="17"/>
  <c r="Q49" i="26"/>
  <c r="P470" i="17"/>
  <c r="U354" i="26"/>
  <c r="W102" i="26"/>
  <c r="O112" i="26"/>
  <c r="M468" i="26"/>
  <c r="H598" i="17"/>
  <c r="L140" i="26"/>
  <c r="U461" i="26"/>
  <c r="X445" i="17"/>
  <c r="G201" i="26"/>
  <c r="V123" i="26"/>
  <c r="H89" i="26"/>
  <c r="P507" i="26"/>
  <c r="T459" i="26"/>
  <c r="N359" i="26"/>
  <c r="N358" i="26" s="1"/>
  <c r="K440" i="26"/>
  <c r="S520" i="26"/>
  <c r="Q369" i="26"/>
  <c r="V327" i="26"/>
  <c r="R346" i="26"/>
  <c r="V302" i="26"/>
  <c r="G18" i="26"/>
  <c r="L460" i="26"/>
  <c r="J373" i="26"/>
  <c r="P441" i="17"/>
  <c r="V386" i="26"/>
  <c r="N196" i="26"/>
  <c r="R372" i="26"/>
  <c r="H183" i="17"/>
  <c r="J374" i="26"/>
  <c r="E119" i="26"/>
  <c r="Y508" i="26"/>
  <c r="W360" i="26"/>
  <c r="S421" i="26"/>
  <c r="F327" i="26"/>
  <c r="T449" i="26"/>
  <c r="N303" i="26"/>
  <c r="O463" i="26"/>
  <c r="X285" i="17"/>
  <c r="X284" i="17" s="1"/>
  <c r="W274" i="17"/>
  <c r="Y402" i="26"/>
  <c r="X368" i="26"/>
  <c r="G304" i="26"/>
  <c r="W197" i="26"/>
  <c r="P212" i="26"/>
  <c r="T69" i="26"/>
  <c r="T68" i="26" s="1"/>
  <c r="L498" i="17"/>
  <c r="I108" i="26"/>
  <c r="I508" i="26"/>
  <c r="F220" i="26"/>
  <c r="O329" i="26"/>
  <c r="Y188" i="26"/>
  <c r="U117" i="26"/>
  <c r="G365" i="26"/>
  <c r="I402" i="26"/>
  <c r="S420" i="26"/>
  <c r="G197" i="26"/>
  <c r="E195" i="26"/>
  <c r="S287" i="17"/>
  <c r="E470" i="26"/>
  <c r="O495" i="26"/>
  <c r="T485" i="17"/>
  <c r="R509" i="26"/>
  <c r="L377" i="26"/>
  <c r="W304" i="26"/>
  <c r="X143" i="26"/>
  <c r="P553" i="17"/>
  <c r="Y280" i="17"/>
  <c r="T497" i="17"/>
  <c r="V465" i="17"/>
  <c r="G450" i="26"/>
  <c r="M118" i="26"/>
  <c r="E203" i="26"/>
  <c r="U203" i="26"/>
  <c r="V417" i="17"/>
  <c r="H285" i="17"/>
  <c r="H284" i="17" s="1"/>
  <c r="M383" i="26"/>
  <c r="J437" i="26"/>
  <c r="Y397" i="26"/>
  <c r="Q278" i="17"/>
  <c r="Q277" i="17" s="1"/>
  <c r="Y343" i="26"/>
  <c r="Q466" i="26"/>
  <c r="P416" i="26"/>
  <c r="N204" i="26"/>
  <c r="L503" i="17"/>
  <c r="I494" i="26"/>
  <c r="V206" i="26"/>
  <c r="V205" i="26" s="1"/>
  <c r="W450" i="26"/>
  <c r="Q398" i="26"/>
  <c r="V384" i="26"/>
  <c r="S438" i="26"/>
  <c r="I397" i="26"/>
  <c r="O504" i="26"/>
  <c r="H368" i="26"/>
  <c r="K324" i="26"/>
  <c r="X598" i="17"/>
  <c r="Y401" i="26"/>
  <c r="O435" i="26"/>
  <c r="Q187" i="26"/>
  <c r="P506" i="26"/>
  <c r="S439" i="26"/>
  <c r="E461" i="26"/>
  <c r="Y512" i="17"/>
  <c r="P428" i="26"/>
  <c r="M193" i="26"/>
  <c r="O491" i="26"/>
  <c r="N314" i="26"/>
  <c r="K509" i="26"/>
  <c r="K333" i="26"/>
  <c r="W466" i="17"/>
  <c r="K570" i="17"/>
  <c r="E299" i="26"/>
  <c r="J559" i="17"/>
  <c r="M325" i="26"/>
  <c r="T324" i="26"/>
  <c r="X229" i="26"/>
  <c r="Y235" i="26"/>
  <c r="I241" i="26"/>
  <c r="U431" i="17"/>
  <c r="K402" i="17"/>
  <c r="Q292" i="26"/>
  <c r="L376" i="26"/>
  <c r="E381" i="26"/>
  <c r="N470" i="26"/>
  <c r="V227" i="26"/>
  <c r="H216" i="26"/>
  <c r="R343" i="26"/>
  <c r="E282" i="26"/>
  <c r="X317" i="26"/>
  <c r="L263" i="26"/>
  <c r="O206" i="26"/>
  <c r="O205" i="26" s="1"/>
  <c r="W254" i="26"/>
  <c r="AA320" i="17"/>
  <c r="O325" i="17"/>
  <c r="N354" i="26"/>
  <c r="G315" i="26"/>
  <c r="T334" i="26"/>
  <c r="N300" i="26"/>
  <c r="Y406" i="26"/>
  <c r="O571" i="17"/>
  <c r="Y369" i="17"/>
  <c r="I256" i="26"/>
  <c r="Y318" i="26"/>
  <c r="J187" i="26"/>
  <c r="H229" i="26"/>
  <c r="R307" i="26"/>
  <c r="M322" i="17"/>
  <c r="M248" i="26"/>
  <c r="Y256" i="26"/>
  <c r="N253" i="26"/>
  <c r="Y233" i="26"/>
  <c r="V268" i="17"/>
  <c r="S389" i="26"/>
  <c r="N382" i="26"/>
  <c r="Y320" i="26"/>
  <c r="W471" i="26"/>
  <c r="J331" i="26"/>
  <c r="P340" i="26"/>
  <c r="X216" i="26"/>
  <c r="G218" i="26"/>
  <c r="K350" i="26"/>
  <c r="U247" i="26"/>
  <c r="U246" i="26" s="1"/>
  <c r="U252" i="26"/>
  <c r="M284" i="26"/>
  <c r="N211" i="26"/>
  <c r="N210" i="26" s="1"/>
  <c r="J466" i="26"/>
  <c r="K191" i="26"/>
  <c r="M335" i="26"/>
  <c r="O269" i="26"/>
  <c r="R258" i="26"/>
  <c r="I318" i="26"/>
  <c r="I283" i="17"/>
  <c r="I281" i="17" s="1"/>
  <c r="F227" i="26"/>
  <c r="Y599" i="17"/>
  <c r="I212" i="26"/>
  <c r="L245" i="26"/>
  <c r="W464" i="17"/>
  <c r="I320" i="26"/>
  <c r="J476" i="26"/>
  <c r="J399" i="26"/>
  <c r="G471" i="26"/>
  <c r="F326" i="26"/>
  <c r="F285" i="26"/>
  <c r="L393" i="26"/>
  <c r="G502" i="26"/>
  <c r="O302" i="26"/>
  <c r="G303" i="26"/>
  <c r="W196" i="26"/>
  <c r="O220" i="26"/>
  <c r="F353" i="26"/>
  <c r="G254" i="26"/>
  <c r="J369" i="26"/>
  <c r="N265" i="26"/>
  <c r="V336" i="26"/>
  <c r="K309" i="26"/>
  <c r="N286" i="26"/>
  <c r="X329" i="26"/>
  <c r="T262" i="26"/>
  <c r="Q307" i="17"/>
  <c r="G270" i="26"/>
  <c r="K308" i="26"/>
  <c r="P304" i="26"/>
  <c r="U313" i="26"/>
  <c r="Q319" i="26"/>
  <c r="I279" i="26"/>
  <c r="R402" i="26"/>
  <c r="Y279" i="26"/>
  <c r="Q234" i="26"/>
  <c r="F355" i="26"/>
  <c r="Q240" i="26"/>
  <c r="P288" i="26"/>
  <c r="U394" i="26"/>
  <c r="Q405" i="26"/>
  <c r="V383" i="26"/>
  <c r="F301" i="26"/>
  <c r="M192" i="26"/>
  <c r="U456" i="17"/>
  <c r="U377" i="26"/>
  <c r="S244" i="26"/>
  <c r="M352" i="26"/>
  <c r="S260" i="26"/>
  <c r="K224" i="26"/>
  <c r="I235" i="26"/>
  <c r="V193" i="26"/>
  <c r="W270" i="26"/>
  <c r="K388" i="17"/>
  <c r="E252" i="26"/>
  <c r="K604" i="17"/>
  <c r="Q232" i="26"/>
  <c r="O338" i="26"/>
  <c r="O472" i="26"/>
  <c r="S297" i="26"/>
  <c r="V355" i="26"/>
  <c r="O327" i="26"/>
  <c r="V301" i="26"/>
  <c r="AA388" i="17"/>
  <c r="W315" i="26"/>
  <c r="N267" i="26"/>
  <c r="V285" i="26"/>
  <c r="V433" i="17"/>
  <c r="V396" i="26"/>
  <c r="Y507" i="26"/>
  <c r="X364" i="26"/>
  <c r="R290" i="26"/>
  <c r="M380" i="26"/>
  <c r="K323" i="26"/>
  <c r="T225" i="26"/>
  <c r="F193" i="26"/>
  <c r="G196" i="26"/>
  <c r="X339" i="26"/>
  <c r="Y474" i="26"/>
  <c r="L298" i="26"/>
  <c r="F468" i="26"/>
  <c r="Y289" i="26"/>
  <c r="R38" i="26"/>
  <c r="Y283" i="17"/>
  <c r="Y281" i="17" s="1"/>
  <c r="Y239" i="26"/>
  <c r="K347" i="26"/>
  <c r="P316" i="26"/>
  <c r="G268" i="26"/>
  <c r="V353" i="26"/>
  <c r="Y293" i="26"/>
  <c r="I233" i="26"/>
  <c r="Q368" i="26"/>
  <c r="F396" i="26"/>
  <c r="R508" i="26"/>
  <c r="R332" i="26"/>
  <c r="J398" i="26"/>
  <c r="H367" i="26"/>
  <c r="X463" i="26"/>
  <c r="O255" i="26"/>
  <c r="H504" i="26"/>
  <c r="R401" i="26"/>
  <c r="AA291" i="17"/>
  <c r="I239" i="26"/>
  <c r="Q285" i="17"/>
  <c r="Q284" i="17" s="1"/>
  <c r="L311" i="26"/>
  <c r="S374" i="26"/>
  <c r="H339" i="26"/>
  <c r="U299" i="26"/>
  <c r="N195" i="26"/>
  <c r="V468" i="26"/>
  <c r="R397" i="26"/>
  <c r="J189" i="26"/>
  <c r="P197" i="26"/>
  <c r="Y347" i="17"/>
  <c r="W343" i="17"/>
  <c r="I484" i="26"/>
  <c r="M226" i="26"/>
  <c r="R236" i="26"/>
  <c r="P271" i="26"/>
  <c r="R371" i="26"/>
  <c r="W218" i="26"/>
  <c r="P298" i="17"/>
  <c r="I231" i="26"/>
  <c r="N33" i="26"/>
  <c r="F132" i="26"/>
  <c r="K155" i="26"/>
  <c r="R173" i="17"/>
  <c r="I386" i="26"/>
  <c r="T296" i="26"/>
  <c r="H467" i="26"/>
  <c r="H465" i="26" s="1"/>
  <c r="V97" i="26"/>
  <c r="P353" i="26"/>
  <c r="Q492" i="26"/>
  <c r="Z250" i="17"/>
  <c r="J250" i="17"/>
  <c r="G117" i="26"/>
  <c r="G178" i="17"/>
  <c r="Z172" i="17"/>
  <c r="Q101" i="26"/>
  <c r="T107" i="26"/>
  <c r="P158" i="26"/>
  <c r="Q471" i="26"/>
  <c r="V477" i="26"/>
  <c r="S42" i="26"/>
  <c r="P32" i="17"/>
  <c r="P31" i="17" s="1"/>
  <c r="U420" i="26"/>
  <c r="T59" i="26"/>
  <c r="T58" i="26" s="1"/>
  <c r="Y271" i="26"/>
  <c r="H276" i="26"/>
  <c r="G65" i="26"/>
  <c r="R235" i="26"/>
  <c r="U237" i="26"/>
  <c r="J38" i="26"/>
  <c r="J35" i="26" s="1"/>
  <c r="G136" i="26"/>
  <c r="X89" i="26"/>
  <c r="N313" i="26"/>
  <c r="W211" i="26"/>
  <c r="Z587" i="17"/>
  <c r="R279" i="26"/>
  <c r="P492" i="26"/>
  <c r="N282" i="26"/>
  <c r="R231" i="26"/>
  <c r="E420" i="26"/>
  <c r="F192" i="26"/>
  <c r="O275" i="26"/>
  <c r="R369" i="17"/>
  <c r="K223" i="26"/>
  <c r="V134" i="26"/>
  <c r="Q216" i="26"/>
  <c r="W300" i="26"/>
  <c r="R239" i="26"/>
  <c r="V78" i="26"/>
  <c r="Q37" i="26"/>
  <c r="Q35" i="26" s="1"/>
  <c r="Y108" i="26"/>
  <c r="I271" i="26"/>
  <c r="F274" i="26"/>
  <c r="H143" i="26"/>
  <c r="S187" i="26"/>
  <c r="X113" i="26"/>
  <c r="X271" i="17"/>
  <c r="K125" i="26"/>
  <c r="U298" i="26"/>
  <c r="X160" i="17"/>
  <c r="L108" i="17"/>
  <c r="L104" i="17" s="1"/>
  <c r="Q32" i="26"/>
  <c r="G211" i="26"/>
  <c r="P268" i="26"/>
  <c r="U421" i="26"/>
  <c r="H24" i="26"/>
  <c r="J240" i="26"/>
  <c r="I19" i="17"/>
  <c r="G219" i="26"/>
  <c r="O193" i="26"/>
  <c r="H220" i="26"/>
  <c r="T261" i="26"/>
  <c r="T224" i="26"/>
  <c r="X305" i="17"/>
  <c r="W127" i="26"/>
  <c r="L297" i="26"/>
  <c r="N299" i="26"/>
  <c r="W18" i="26"/>
  <c r="X87" i="17"/>
  <c r="U46" i="26"/>
  <c r="R306" i="26"/>
  <c r="Q31" i="26"/>
  <c r="T158" i="17"/>
  <c r="W314" i="26"/>
  <c r="I290" i="17"/>
  <c r="I289" i="17" s="1"/>
  <c r="L60" i="17"/>
  <c r="E421" i="26"/>
  <c r="V248" i="26"/>
  <c r="Q199" i="26"/>
  <c r="Q198" i="26" s="1"/>
  <c r="O285" i="26"/>
  <c r="O101" i="26"/>
  <c r="Q17" i="17"/>
  <c r="I104" i="26"/>
  <c r="I52" i="26"/>
  <c r="Z384" i="17"/>
  <c r="T191" i="26"/>
  <c r="F123" i="26"/>
  <c r="N135" i="26"/>
  <c r="Y197" i="26"/>
  <c r="Y145" i="26"/>
  <c r="F248" i="26"/>
  <c r="S189" i="26"/>
  <c r="T97" i="26"/>
  <c r="R241" i="26"/>
  <c r="M273" i="26"/>
  <c r="N124" i="26"/>
  <c r="P103" i="26"/>
  <c r="H228" i="26"/>
  <c r="O341" i="17"/>
  <c r="U301" i="17"/>
  <c r="G127" i="26"/>
  <c r="L131" i="26"/>
  <c r="S208" i="26"/>
  <c r="Q139" i="26"/>
  <c r="X217" i="26"/>
  <c r="G314" i="26"/>
  <c r="W342" i="17"/>
  <c r="AA280" i="17"/>
  <c r="R439" i="17"/>
  <c r="X228" i="26"/>
  <c r="V93" i="17"/>
  <c r="V92" i="17" s="1"/>
  <c r="W203" i="26"/>
  <c r="W202" i="26" s="1"/>
  <c r="R94" i="26"/>
  <c r="L56" i="26"/>
  <c r="L55" i="26" s="1"/>
  <c r="X269" i="26"/>
  <c r="U119" i="26"/>
  <c r="M77" i="26"/>
  <c r="J84" i="26"/>
  <c r="J80" i="26" s="1"/>
  <c r="K44" i="26"/>
  <c r="E263" i="26"/>
  <c r="P22" i="26"/>
  <c r="T50" i="26"/>
  <c r="X255" i="26"/>
  <c r="K258" i="26"/>
  <c r="R106" i="26"/>
  <c r="S129" i="26"/>
  <c r="O171" i="17"/>
  <c r="H217" i="26"/>
  <c r="P315" i="26"/>
  <c r="L244" i="26"/>
  <c r="Q418" i="17"/>
  <c r="V83" i="17"/>
  <c r="V82" i="17" s="1"/>
  <c r="I201" i="26"/>
  <c r="X276" i="26"/>
  <c r="L456" i="26"/>
  <c r="J232" i="26"/>
  <c r="J115" i="26"/>
  <c r="P137" i="26"/>
  <c r="S399" i="17"/>
  <c r="N264" i="26"/>
  <c r="Q339" i="26"/>
  <c r="V459" i="26"/>
  <c r="H98" i="26"/>
  <c r="X98" i="26"/>
  <c r="R256" i="26"/>
  <c r="Y104" i="26"/>
  <c r="M225" i="26"/>
  <c r="H206" i="26"/>
  <c r="H205" i="26" s="1"/>
  <c r="P462" i="26"/>
  <c r="G203" i="26"/>
  <c r="G202" i="26" s="1"/>
  <c r="W267" i="26"/>
  <c r="T132" i="26"/>
  <c r="H160" i="17"/>
  <c r="Y316" i="26"/>
  <c r="V449" i="26"/>
  <c r="E245" i="26"/>
  <c r="T309" i="26"/>
  <c r="J234" i="26"/>
  <c r="V274" i="26"/>
  <c r="F63" i="26"/>
  <c r="Q277" i="26"/>
  <c r="H255" i="26"/>
  <c r="K105" i="26"/>
  <c r="I151" i="17"/>
  <c r="W286" i="26"/>
  <c r="E298" i="26"/>
  <c r="M62" i="26"/>
  <c r="P66" i="26"/>
  <c r="V429" i="17"/>
  <c r="Y365" i="26"/>
  <c r="I436" i="17"/>
  <c r="Y344" i="17"/>
  <c r="L45" i="26"/>
  <c r="M425" i="17"/>
  <c r="L120" i="26"/>
  <c r="V325" i="26"/>
  <c r="P254" i="26"/>
  <c r="P204" i="26"/>
  <c r="O227" i="26"/>
  <c r="G267" i="26"/>
  <c r="M133" i="26"/>
  <c r="N80" i="17"/>
  <c r="N79" i="17" s="1"/>
  <c r="K236" i="26"/>
  <c r="H302" i="26"/>
  <c r="O70" i="17"/>
  <c r="P88" i="17"/>
  <c r="R107" i="26"/>
  <c r="I316" i="26"/>
  <c r="N247" i="26"/>
  <c r="S143" i="17"/>
  <c r="E46" i="26"/>
  <c r="E43" i="26" s="1"/>
  <c r="T243" i="26"/>
  <c r="X220" i="26"/>
  <c r="Q463" i="26"/>
  <c r="T259" i="26"/>
  <c r="W253" i="26"/>
  <c r="W65" i="26"/>
  <c r="K188" i="26"/>
  <c r="K190" i="26"/>
  <c r="F78" i="26"/>
  <c r="P218" i="26"/>
  <c r="AA187" i="17"/>
  <c r="Q90" i="26"/>
  <c r="Q85" i="26" s="1"/>
  <c r="U562" i="17"/>
  <c r="X508" i="17"/>
  <c r="W21" i="26"/>
  <c r="Q144" i="26"/>
  <c r="G253" i="26"/>
  <c r="Y52" i="26"/>
  <c r="H113" i="26"/>
  <c r="P149" i="17"/>
  <c r="P196" i="26"/>
  <c r="W136" i="26"/>
  <c r="K187" i="17"/>
  <c r="AC220" i="17"/>
  <c r="N118" i="17"/>
  <c r="T109" i="17"/>
  <c r="Z400" i="26"/>
  <c r="E387" i="26"/>
  <c r="N51" i="26"/>
  <c r="G63" i="26"/>
  <c r="P86" i="17"/>
  <c r="X127" i="26"/>
  <c r="E346" i="26"/>
  <c r="L84" i="26"/>
  <c r="L80" i="26" s="1"/>
  <c r="V484" i="17"/>
  <c r="R277" i="26"/>
  <c r="T215" i="17"/>
  <c r="J52" i="26"/>
  <c r="Y241" i="17"/>
  <c r="X65" i="26"/>
  <c r="J23" i="26"/>
  <c r="R364" i="26"/>
  <c r="I89" i="26"/>
  <c r="I85" i="26" s="1"/>
  <c r="G475" i="17"/>
  <c r="L71" i="17"/>
  <c r="K153" i="26"/>
  <c r="K149" i="26" s="1"/>
  <c r="G123" i="26"/>
  <c r="J104" i="26"/>
  <c r="T129" i="26"/>
  <c r="E59" i="26"/>
  <c r="E58" i="26" s="1"/>
  <c r="M373" i="17"/>
  <c r="R367" i="26"/>
  <c r="X181" i="26"/>
  <c r="X467" i="26"/>
  <c r="H65" i="26"/>
  <c r="S20" i="17"/>
  <c r="S18" i="17" s="1"/>
  <c r="U69" i="26"/>
  <c r="U68" i="26" s="1"/>
  <c r="L105" i="26"/>
  <c r="S106" i="26"/>
  <c r="F46" i="26"/>
  <c r="M56" i="26"/>
  <c r="M55" i="26" s="1"/>
  <c r="M389" i="26"/>
  <c r="W455" i="17"/>
  <c r="Q149" i="17"/>
  <c r="E69" i="26"/>
  <c r="E68" i="26" s="1"/>
  <c r="X102" i="26"/>
  <c r="Y98" i="26"/>
  <c r="X136" i="26"/>
  <c r="Q184" i="17"/>
  <c r="N108" i="17"/>
  <c r="N104" i="17" s="1"/>
  <c r="I501" i="26"/>
  <c r="G181" i="26"/>
  <c r="W111" i="26"/>
  <c r="V147" i="26"/>
  <c r="Q66" i="26"/>
  <c r="H21" i="26"/>
  <c r="Q103" i="26"/>
  <c r="O124" i="26"/>
  <c r="M140" i="26"/>
  <c r="M57" i="17"/>
  <c r="P167" i="17"/>
  <c r="AA598" i="17"/>
  <c r="E165" i="26"/>
  <c r="U165" i="26"/>
  <c r="X21" i="26"/>
  <c r="W83" i="17"/>
  <c r="W82" i="17" s="1"/>
  <c r="U97" i="26"/>
  <c r="G83" i="17"/>
  <c r="G82" i="17" s="1"/>
  <c r="M45" i="26"/>
  <c r="Y102" i="17"/>
  <c r="AA384" i="17"/>
  <c r="J145" i="26"/>
  <c r="G168" i="26"/>
  <c r="H127" i="26"/>
  <c r="U118" i="17"/>
  <c r="J340" i="26"/>
  <c r="M120" i="26"/>
  <c r="I143" i="26"/>
  <c r="V162" i="26"/>
  <c r="H102" i="26"/>
  <c r="Y89" i="26"/>
  <c r="G78" i="26"/>
  <c r="O313" i="26"/>
  <c r="F119" i="26"/>
  <c r="U132" i="26"/>
  <c r="K142" i="17"/>
  <c r="R114" i="26"/>
  <c r="Y472" i="26"/>
  <c r="G33" i="26"/>
  <c r="S293" i="26"/>
  <c r="F376" i="26"/>
  <c r="N166" i="26"/>
  <c r="M131" i="26"/>
  <c r="N133" i="26"/>
  <c r="P101" i="26"/>
  <c r="I113" i="26"/>
  <c r="V119" i="26"/>
  <c r="H18" i="26"/>
  <c r="X620" i="17"/>
  <c r="J155" i="26"/>
  <c r="U121" i="26"/>
  <c r="J24" i="26"/>
  <c r="W134" i="26"/>
  <c r="V46" i="26"/>
  <c r="R32" i="26"/>
  <c r="T42" i="26"/>
  <c r="E50" i="26"/>
  <c r="N161" i="26"/>
  <c r="E179" i="26"/>
  <c r="G170" i="17"/>
  <c r="W93" i="17"/>
  <c r="W92" i="17" s="1"/>
  <c r="L125" i="26"/>
  <c r="U59" i="26"/>
  <c r="U58" i="26" s="1"/>
  <c r="G138" i="17"/>
  <c r="R49" i="26"/>
  <c r="H166" i="17"/>
  <c r="R90" i="26"/>
  <c r="S94" i="26"/>
  <c r="Q31" i="17"/>
  <c r="S318" i="26"/>
  <c r="W63" i="26"/>
  <c r="U309" i="26"/>
  <c r="F162" i="26"/>
  <c r="G93" i="17"/>
  <c r="G92" i="17" s="1"/>
  <c r="L44" i="26"/>
  <c r="R99" i="26"/>
  <c r="Q137" i="26"/>
  <c r="T29" i="17"/>
  <c r="P112" i="26"/>
  <c r="AC273" i="17"/>
  <c r="Z85" i="26"/>
  <c r="H104" i="26"/>
  <c r="G118" i="17"/>
  <c r="W118" i="17"/>
  <c r="M109" i="17"/>
  <c r="AC109" i="17"/>
  <c r="T54" i="17"/>
  <c r="L23" i="26"/>
  <c r="S22" i="26"/>
  <c r="T31" i="26"/>
  <c r="P62" i="17"/>
  <c r="Y78" i="26"/>
  <c r="E406" i="26"/>
  <c r="I78" i="26"/>
  <c r="O56" i="26"/>
  <c r="O55" i="26" s="1"/>
  <c r="J21" i="26"/>
  <c r="Q80" i="17"/>
  <c r="Q79" i="17" s="1"/>
  <c r="Q100" i="26"/>
  <c r="L19" i="17"/>
  <c r="L18" i="17" s="1"/>
  <c r="N24" i="26"/>
  <c r="F42" i="26"/>
  <c r="W69" i="26"/>
  <c r="W68" i="26" s="1"/>
  <c r="Y93" i="17"/>
  <c r="Y92" i="17" s="1"/>
  <c r="W165" i="26"/>
  <c r="G69" i="26"/>
  <c r="G68" i="26" s="1"/>
  <c r="P51" i="26"/>
  <c r="S502" i="26"/>
  <c r="I83" i="17"/>
  <c r="I82" i="17" s="1"/>
  <c r="K506" i="26"/>
  <c r="F387" i="26"/>
  <c r="P503" i="17"/>
  <c r="S59" i="26"/>
  <c r="S58" i="26" s="1"/>
  <c r="E171" i="26"/>
  <c r="S69" i="26"/>
  <c r="S68" i="26" s="1"/>
  <c r="M80" i="17"/>
  <c r="M79" i="17" s="1"/>
  <c r="AC618" i="17"/>
  <c r="X52" i="26"/>
  <c r="R143" i="17"/>
  <c r="F154" i="26"/>
  <c r="V21" i="26"/>
  <c r="O66" i="26"/>
  <c r="M170" i="26"/>
  <c r="Z392" i="26"/>
  <c r="M289" i="17"/>
  <c r="H31" i="17"/>
  <c r="E134" i="26"/>
  <c r="V273" i="17"/>
  <c r="AA62" i="17"/>
  <c r="P54" i="17"/>
  <c r="Z388" i="26"/>
  <c r="I330" i="17"/>
  <c r="V118" i="17"/>
  <c r="X118" i="17"/>
  <c r="Q90" i="17"/>
  <c r="U93" i="17"/>
  <c r="U92" i="17" s="1"/>
  <c r="Q470" i="17"/>
  <c r="K56" i="26"/>
  <c r="K55" i="26" s="1"/>
  <c r="U83" i="17"/>
  <c r="U82" i="17" s="1"/>
  <c r="G89" i="26"/>
  <c r="G160" i="17"/>
  <c r="L133" i="26"/>
  <c r="Q106" i="26"/>
  <c r="Y38" i="26"/>
  <c r="S118" i="17"/>
  <c r="AB118" i="17"/>
  <c r="V102" i="26"/>
  <c r="U226" i="26"/>
  <c r="P161" i="17"/>
  <c r="N169" i="26"/>
  <c r="J125" i="26"/>
  <c r="U134" i="26"/>
  <c r="E181" i="26"/>
  <c r="M160" i="26"/>
  <c r="F21" i="26"/>
  <c r="E63" i="26"/>
  <c r="E248" i="26"/>
  <c r="N101" i="26"/>
  <c r="P32" i="26"/>
  <c r="Q94" i="26"/>
  <c r="M100" i="26"/>
  <c r="L62" i="26"/>
  <c r="P49" i="26"/>
  <c r="S158" i="17"/>
  <c r="I41" i="26"/>
  <c r="M135" i="26"/>
  <c r="K57" i="17"/>
  <c r="N167" i="17"/>
  <c r="P139" i="26"/>
  <c r="R278" i="17"/>
  <c r="R277" i="17" s="1"/>
  <c r="T159" i="26"/>
  <c r="O22" i="26"/>
  <c r="H108" i="26"/>
  <c r="AD80" i="17"/>
  <c r="AD79" i="17" s="1"/>
  <c r="R163" i="17"/>
  <c r="V127" i="26"/>
  <c r="E78" i="26"/>
  <c r="L63" i="17"/>
  <c r="J164" i="26"/>
  <c r="H201" i="26"/>
  <c r="W89" i="26"/>
  <c r="S243" i="26"/>
  <c r="P17" i="17"/>
  <c r="U111" i="26"/>
  <c r="X23" i="26"/>
  <c r="U63" i="26"/>
  <c r="T117" i="26"/>
  <c r="X104" i="26"/>
  <c r="F136" i="26"/>
  <c r="S132" i="26"/>
  <c r="L77" i="26"/>
  <c r="U168" i="26"/>
  <c r="E33" i="26"/>
  <c r="M172" i="26"/>
  <c r="Q441" i="17"/>
  <c r="K180" i="26"/>
  <c r="E123" i="26"/>
  <c r="U123" i="26"/>
  <c r="L51" i="26"/>
  <c r="K45" i="26"/>
  <c r="P90" i="26"/>
  <c r="P85" i="26" s="1"/>
  <c r="M175" i="26"/>
  <c r="M174" i="26" s="1"/>
  <c r="V136" i="26"/>
  <c r="U78" i="26"/>
  <c r="F461" i="26"/>
  <c r="Z20" i="26"/>
  <c r="W113" i="26"/>
  <c r="H23" i="26"/>
  <c r="F18" i="26"/>
  <c r="L122" i="26"/>
  <c r="F102" i="26"/>
  <c r="H52" i="26"/>
  <c r="F127" i="26"/>
  <c r="Q107" i="26"/>
  <c r="M64" i="26"/>
  <c r="S121" i="26"/>
  <c r="W255" i="26"/>
  <c r="S97" i="26"/>
  <c r="P31" i="26"/>
  <c r="P37" i="26"/>
  <c r="J402" i="26"/>
  <c r="J400" i="26" s="1"/>
  <c r="V181" i="26"/>
  <c r="G113" i="26"/>
  <c r="W386" i="26"/>
  <c r="V18" i="26"/>
  <c r="G228" i="26"/>
  <c r="F24" i="26"/>
  <c r="K120" i="26"/>
  <c r="V65" i="26"/>
  <c r="H450" i="26"/>
  <c r="Y142" i="17"/>
  <c r="L173" i="26"/>
  <c r="L161" i="26"/>
  <c r="AA164" i="17"/>
  <c r="R129" i="26"/>
  <c r="E274" i="26"/>
  <c r="L302" i="17"/>
  <c r="Y292" i="26"/>
  <c r="T119" i="26"/>
  <c r="I115" i="26"/>
  <c r="G98" i="26"/>
  <c r="M124" i="26"/>
  <c r="X108" i="26"/>
  <c r="Y41" i="26"/>
  <c r="F65" i="26"/>
  <c r="U171" i="26"/>
  <c r="V154" i="26"/>
  <c r="P306" i="17"/>
  <c r="O103" i="26"/>
  <c r="J108" i="17"/>
  <c r="J104" i="17" s="1"/>
  <c r="T46" i="26"/>
  <c r="E219" i="26"/>
  <c r="J105" i="26"/>
  <c r="H84" i="26"/>
  <c r="H80" i="26" s="1"/>
  <c r="H138" i="26"/>
  <c r="AB419" i="17"/>
  <c r="W33" i="26"/>
  <c r="J158" i="26"/>
  <c r="Q62" i="17"/>
  <c r="Z337" i="26"/>
  <c r="O590" i="17"/>
  <c r="J271" i="17"/>
  <c r="E296" i="26"/>
  <c r="R149" i="17"/>
  <c r="Q167" i="17"/>
  <c r="Q165" i="17" s="1"/>
  <c r="M276" i="17"/>
  <c r="Q169" i="26"/>
  <c r="Q167" i="26" s="1"/>
  <c r="G520" i="26"/>
  <c r="G518" i="26" s="1"/>
  <c r="Y154" i="26"/>
  <c r="Q234" i="17"/>
  <c r="F179" i="26"/>
  <c r="Y316" i="17"/>
  <c r="H111" i="26"/>
  <c r="Q476" i="17"/>
  <c r="Q193" i="26"/>
  <c r="L153" i="26"/>
  <c r="L149" i="26" s="1"/>
  <c r="O133" i="26"/>
  <c r="P135" i="26"/>
  <c r="Z183" i="17"/>
  <c r="L319" i="26"/>
  <c r="Y102" i="26"/>
  <c r="M125" i="26"/>
  <c r="K138" i="26"/>
  <c r="R137" i="26"/>
  <c r="P180" i="17"/>
  <c r="Q301" i="26"/>
  <c r="J240" i="17"/>
  <c r="R84" i="26"/>
  <c r="R80" i="26" s="1"/>
  <c r="W187" i="26"/>
  <c r="R204" i="26"/>
  <c r="O166" i="26"/>
  <c r="O122" i="26"/>
  <c r="T297" i="17"/>
  <c r="X472" i="17"/>
  <c r="AC285" i="17"/>
  <c r="AC284" i="17" s="1"/>
  <c r="Z240" i="17"/>
  <c r="J384" i="26"/>
  <c r="O273" i="26"/>
  <c r="K201" i="26"/>
  <c r="Q482" i="17"/>
  <c r="S481" i="17"/>
  <c r="I127" i="26"/>
  <c r="P172" i="26"/>
  <c r="X423" i="26"/>
  <c r="U187" i="26"/>
  <c r="P247" i="26"/>
  <c r="F165" i="26"/>
  <c r="V165" i="26"/>
  <c r="H168" i="26"/>
  <c r="V443" i="26"/>
  <c r="H533" i="17"/>
  <c r="G439" i="26"/>
  <c r="U32" i="26"/>
  <c r="N180" i="26"/>
  <c r="K108" i="26"/>
  <c r="G159" i="26"/>
  <c r="Q112" i="26"/>
  <c r="P547" i="17"/>
  <c r="M332" i="26"/>
  <c r="M294" i="26"/>
  <c r="Y136" i="26"/>
  <c r="I300" i="26"/>
  <c r="E187" i="26"/>
  <c r="M164" i="26"/>
  <c r="S229" i="26"/>
  <c r="V132" i="26"/>
  <c r="Y467" i="26"/>
  <c r="N389" i="26"/>
  <c r="I230" i="17"/>
  <c r="W162" i="26"/>
  <c r="V121" i="26"/>
  <c r="Q525" i="17"/>
  <c r="H335" i="26"/>
  <c r="M105" i="26"/>
  <c r="U129" i="26"/>
  <c r="K226" i="17"/>
  <c r="S139" i="26"/>
  <c r="I266" i="17"/>
  <c r="X168" i="26"/>
  <c r="P175" i="26"/>
  <c r="P174" i="26" s="1"/>
  <c r="W117" i="26"/>
  <c r="G451" i="17"/>
  <c r="G162" i="26"/>
  <c r="X428" i="17"/>
  <c r="V411" i="26"/>
  <c r="O173" i="26"/>
  <c r="H134" i="26"/>
  <c r="J98" i="26"/>
  <c r="V347" i="26"/>
  <c r="Z455" i="17"/>
  <c r="Z453" i="17" s="1"/>
  <c r="S367" i="26"/>
  <c r="Q227" i="26"/>
  <c r="F97" i="26"/>
  <c r="V158" i="17"/>
  <c r="F121" i="26"/>
  <c r="H123" i="26"/>
  <c r="H489" i="26"/>
  <c r="V388" i="17"/>
  <c r="T430" i="26"/>
  <c r="I102" i="26"/>
  <c r="R103" i="26"/>
  <c r="T106" i="26"/>
  <c r="U208" i="26"/>
  <c r="H475" i="26"/>
  <c r="U31" i="26"/>
  <c r="E99" i="26"/>
  <c r="H390" i="17"/>
  <c r="Y127" i="26"/>
  <c r="I136" i="26"/>
  <c r="L115" i="26"/>
  <c r="M242" i="26"/>
  <c r="Z160" i="17"/>
  <c r="H69" i="26"/>
  <c r="H68" i="26" s="1"/>
  <c r="G114" i="17"/>
  <c r="S70" i="17"/>
  <c r="S67" i="17" s="1"/>
  <c r="H259" i="26"/>
  <c r="F106" i="26"/>
  <c r="V20" i="17"/>
  <c r="Y46" i="26"/>
  <c r="U49" i="26"/>
  <c r="J93" i="17"/>
  <c r="J92" i="17" s="1"/>
  <c r="AD18" i="17"/>
  <c r="K102" i="26"/>
  <c r="X97" i="26"/>
  <c r="G56" i="17"/>
  <c r="R22" i="17"/>
  <c r="AC240" i="17"/>
  <c r="O417" i="26"/>
  <c r="W189" i="26"/>
  <c r="L302" i="26"/>
  <c r="U37" i="26"/>
  <c r="P56" i="26"/>
  <c r="P55" i="26" s="1"/>
  <c r="V90" i="17"/>
  <c r="Q501" i="17"/>
  <c r="T196" i="26"/>
  <c r="E31" i="26"/>
  <c r="U99" i="26"/>
  <c r="R522" i="17"/>
  <c r="Q77" i="26"/>
  <c r="Z518" i="26"/>
  <c r="L143" i="26"/>
  <c r="T108" i="17"/>
  <c r="T104" i="17" s="1"/>
  <c r="L255" i="26"/>
  <c r="X59" i="26"/>
  <c r="X58" i="26" s="1"/>
  <c r="G398" i="26"/>
  <c r="V106" i="26"/>
  <c r="J78" i="26"/>
  <c r="Y117" i="26"/>
  <c r="K65" i="17"/>
  <c r="K62" i="17" s="1"/>
  <c r="AC31" i="17"/>
  <c r="G187" i="26"/>
  <c r="W222" i="26"/>
  <c r="Z83" i="17"/>
  <c r="Z82" i="17" s="1"/>
  <c r="P410" i="26"/>
  <c r="K18" i="26"/>
  <c r="N41" i="26"/>
  <c r="V94" i="26"/>
  <c r="M23" i="26"/>
  <c r="R80" i="17"/>
  <c r="R79" i="17" s="1"/>
  <c r="P45" i="26"/>
  <c r="H50" i="26"/>
  <c r="V256" i="26"/>
  <c r="S341" i="17"/>
  <c r="J63" i="26"/>
  <c r="E32" i="26"/>
  <c r="K65" i="26"/>
  <c r="G222" i="26"/>
  <c r="F212" i="26"/>
  <c r="X69" i="26"/>
  <c r="X68" i="26" s="1"/>
  <c r="H59" i="26"/>
  <c r="H58" i="26" s="1"/>
  <c r="O18" i="17"/>
  <c r="W42" i="26"/>
  <c r="F94" i="26"/>
  <c r="R124" i="26"/>
  <c r="P244" i="26"/>
  <c r="E199" i="26"/>
  <c r="E198" i="26" s="1"/>
  <c r="AB569" i="17"/>
  <c r="I33" i="26"/>
  <c r="Y33" i="26"/>
  <c r="Q33" i="26"/>
  <c r="R33" i="26"/>
  <c r="F256" i="26"/>
  <c r="J83" i="17"/>
  <c r="J82" i="17" s="1"/>
  <c r="P456" i="26"/>
  <c r="V233" i="26"/>
  <c r="N38" i="26"/>
  <c r="S19" i="26"/>
  <c r="E49" i="26"/>
  <c r="L89" i="26"/>
  <c r="L550" i="17"/>
  <c r="X50" i="26"/>
  <c r="T103" i="26"/>
  <c r="G42" i="26"/>
  <c r="U90" i="26"/>
  <c r="O258" i="26"/>
  <c r="Q487" i="17"/>
  <c r="Q485" i="17" s="1"/>
  <c r="Q62" i="26"/>
  <c r="O44" i="26"/>
  <c r="J284" i="26"/>
  <c r="W114" i="17"/>
  <c r="M104" i="26"/>
  <c r="AA505" i="17"/>
  <c r="X259" i="26"/>
  <c r="I421" i="26"/>
  <c r="K21" i="26"/>
  <c r="R64" i="26"/>
  <c r="N168" i="26"/>
  <c r="Y37" i="26"/>
  <c r="L69" i="26"/>
  <c r="L68" i="26" s="1"/>
  <c r="K114" i="17"/>
  <c r="K109" i="17" s="1"/>
  <c r="X268" i="26"/>
  <c r="K494" i="26"/>
  <c r="U77" i="26"/>
  <c r="N619" i="17"/>
  <c r="F477" i="26"/>
  <c r="H268" i="26"/>
  <c r="U273" i="26"/>
  <c r="N78" i="26"/>
  <c r="K410" i="26"/>
  <c r="S33" i="26"/>
  <c r="F489" i="26"/>
  <c r="G101" i="26"/>
  <c r="F475" i="26"/>
  <c r="AA68" i="17"/>
  <c r="E177" i="26"/>
  <c r="L166" i="26"/>
  <c r="V487" i="26"/>
  <c r="T509" i="26"/>
  <c r="J18" i="17"/>
  <c r="U63" i="17"/>
  <c r="U177" i="26"/>
  <c r="Q586" i="17"/>
  <c r="V33" i="26"/>
  <c r="F313" i="26"/>
  <c r="E77" i="26"/>
  <c r="O270" i="26"/>
  <c r="G220" i="26"/>
  <c r="H452" i="26"/>
  <c r="E520" i="26"/>
  <c r="P254" i="17"/>
  <c r="Y503" i="26"/>
  <c r="O314" i="26"/>
  <c r="R599" i="17"/>
  <c r="F487" i="26"/>
  <c r="I37" i="26"/>
  <c r="I35" i="26" s="1"/>
  <c r="O468" i="26"/>
  <c r="N31" i="17"/>
  <c r="Y463" i="26"/>
  <c r="Y485" i="17"/>
  <c r="U321" i="17"/>
  <c r="P426" i="26"/>
  <c r="X427" i="26"/>
  <c r="Y510" i="17"/>
  <c r="P255" i="26"/>
  <c r="N63" i="26"/>
  <c r="E168" i="26"/>
  <c r="O31" i="17"/>
  <c r="W31" i="17"/>
  <c r="H491" i="26"/>
  <c r="I437" i="17"/>
  <c r="Y216" i="26"/>
  <c r="R113" i="17"/>
  <c r="R109" i="17" s="1"/>
  <c r="K42" i="26"/>
  <c r="E51" i="26"/>
  <c r="Q197" i="26"/>
  <c r="Y468" i="17"/>
  <c r="I503" i="26"/>
  <c r="F264" i="26"/>
  <c r="Y90" i="26"/>
  <c r="W467" i="26"/>
  <c r="Q504" i="26"/>
  <c r="AA114" i="17"/>
  <c r="AA109" i="17" s="1"/>
  <c r="F64" i="26"/>
  <c r="Z108" i="17"/>
  <c r="Z104" i="17" s="1"/>
  <c r="U520" i="26"/>
  <c r="V377" i="26"/>
  <c r="V547" i="17"/>
  <c r="G470" i="26"/>
  <c r="F377" i="26"/>
  <c r="Y435" i="26"/>
  <c r="R507" i="26"/>
  <c r="H472" i="26"/>
  <c r="O343" i="17"/>
  <c r="H66" i="26"/>
  <c r="V235" i="17"/>
  <c r="S165" i="26"/>
  <c r="G363" i="26"/>
  <c r="K325" i="26"/>
  <c r="R334" i="26"/>
  <c r="S224" i="26"/>
  <c r="S261" i="26"/>
  <c r="T562" i="17"/>
  <c r="S191" i="26"/>
  <c r="R458" i="26"/>
  <c r="J280" i="17"/>
  <c r="M394" i="26"/>
  <c r="Y429" i="26"/>
  <c r="X369" i="26"/>
  <c r="X467" i="17"/>
  <c r="G255" i="26"/>
  <c r="N285" i="26"/>
  <c r="Q293" i="26"/>
  <c r="Q212" i="26"/>
  <c r="W428" i="26"/>
  <c r="Q233" i="26"/>
  <c r="K437" i="26"/>
  <c r="E423" i="26"/>
  <c r="AA490" i="17"/>
  <c r="H427" i="26"/>
  <c r="I418" i="26"/>
  <c r="O368" i="26"/>
  <c r="E284" i="26"/>
  <c r="W327" i="17"/>
  <c r="W325" i="17" s="1"/>
  <c r="M247" i="26"/>
  <c r="V324" i="17"/>
  <c r="G217" i="26"/>
  <c r="H197" i="26"/>
  <c r="W472" i="26"/>
  <c r="M327" i="26"/>
  <c r="E489" i="26"/>
  <c r="O471" i="26"/>
  <c r="S387" i="26"/>
  <c r="H467" i="17"/>
  <c r="X450" i="26"/>
  <c r="J188" i="26"/>
  <c r="E226" i="26"/>
  <c r="N563" i="17"/>
  <c r="M503" i="17"/>
  <c r="Y411" i="26"/>
  <c r="W508" i="17"/>
  <c r="X399" i="26"/>
  <c r="I429" i="26"/>
  <c r="J397" i="26"/>
  <c r="F203" i="26"/>
  <c r="V203" i="26"/>
  <c r="N304" i="17"/>
  <c r="R187" i="26"/>
  <c r="T301" i="17"/>
  <c r="J258" i="26"/>
  <c r="T263" i="26"/>
  <c r="I347" i="26"/>
  <c r="U475" i="26"/>
  <c r="R351" i="26"/>
  <c r="Z473" i="26"/>
  <c r="N490" i="26"/>
  <c r="K335" i="26"/>
  <c r="U492" i="26"/>
  <c r="J417" i="26"/>
  <c r="W206" i="26"/>
  <c r="W205" i="26" s="1"/>
  <c r="L262" i="26"/>
  <c r="U502" i="17"/>
  <c r="G428" i="26"/>
  <c r="Q275" i="17"/>
  <c r="O429" i="26"/>
  <c r="P417" i="26"/>
  <c r="T438" i="26"/>
  <c r="T421" i="26"/>
  <c r="O492" i="26"/>
  <c r="N424" i="26"/>
  <c r="K459" i="26"/>
  <c r="Q428" i="26"/>
  <c r="Q414" i="26"/>
  <c r="X288" i="26"/>
  <c r="M474" i="17"/>
  <c r="K374" i="17"/>
  <c r="Y234" i="26"/>
  <c r="K244" i="26"/>
  <c r="X331" i="26"/>
  <c r="Q241" i="26"/>
  <c r="Y296" i="17"/>
  <c r="P216" i="26"/>
  <c r="Q235" i="26"/>
  <c r="P422" i="17"/>
  <c r="Y476" i="26"/>
  <c r="O218" i="26"/>
  <c r="I411" i="26"/>
  <c r="F253" i="26"/>
  <c r="M282" i="26"/>
  <c r="I604" i="17"/>
  <c r="Y348" i="17"/>
  <c r="X271" i="26"/>
  <c r="J236" i="26"/>
  <c r="Q220" i="17"/>
  <c r="W491" i="26"/>
  <c r="S413" i="26"/>
  <c r="E477" i="26"/>
  <c r="G430" i="26"/>
  <c r="G206" i="26"/>
  <c r="G205" i="26" s="1"/>
  <c r="W228" i="26"/>
  <c r="U449" i="26"/>
  <c r="T439" i="26"/>
  <c r="W416" i="26"/>
  <c r="G386" i="26"/>
  <c r="S411" i="26"/>
  <c r="V265" i="26"/>
  <c r="L486" i="17"/>
  <c r="L485" i="17" s="1"/>
  <c r="V195" i="26"/>
  <c r="R158" i="26"/>
  <c r="S309" i="26"/>
  <c r="R398" i="26"/>
  <c r="N275" i="26"/>
  <c r="Q397" i="17"/>
  <c r="Q456" i="26"/>
  <c r="G491" i="26"/>
  <c r="M338" i="26"/>
  <c r="U380" i="26"/>
  <c r="F467" i="26"/>
  <c r="N434" i="26"/>
  <c r="V253" i="26"/>
  <c r="Q419" i="26"/>
  <c r="O287" i="26"/>
  <c r="U338" i="17"/>
  <c r="P343" i="26"/>
  <c r="F195" i="26"/>
  <c r="L356" i="26"/>
  <c r="P229" i="26"/>
  <c r="I443" i="26"/>
  <c r="G425" i="26"/>
  <c r="P442" i="17"/>
  <c r="K260" i="26"/>
  <c r="O466" i="17"/>
  <c r="R399" i="26"/>
  <c r="G384" i="26"/>
  <c r="F286" i="26"/>
  <c r="J190" i="26"/>
  <c r="K349" i="26"/>
  <c r="Z276" i="17"/>
  <c r="L310" i="26"/>
  <c r="P277" i="26"/>
  <c r="K374" i="26"/>
  <c r="V339" i="26"/>
  <c r="G465" i="17"/>
  <c r="S494" i="17"/>
  <c r="G269" i="26"/>
  <c r="V286" i="26"/>
  <c r="N383" i="26"/>
  <c r="U357" i="26"/>
  <c r="T376" i="26"/>
  <c r="Q412" i="26"/>
  <c r="P332" i="26"/>
  <c r="M363" i="26"/>
  <c r="L354" i="26"/>
  <c r="Y443" i="26"/>
  <c r="S443" i="26"/>
  <c r="N396" i="26"/>
  <c r="J290" i="26"/>
  <c r="X434" i="26"/>
  <c r="Q256" i="26"/>
  <c r="T353" i="26"/>
  <c r="H331" i="26"/>
  <c r="L273" i="26"/>
  <c r="L440" i="26"/>
  <c r="M460" i="26"/>
  <c r="F339" i="26"/>
  <c r="E449" i="26"/>
  <c r="V211" i="26"/>
  <c r="M252" i="26"/>
  <c r="S371" i="17"/>
  <c r="J350" i="17"/>
  <c r="Y232" i="26"/>
  <c r="J439" i="26"/>
  <c r="E357" i="26"/>
  <c r="T424" i="26"/>
  <c r="L480" i="17"/>
  <c r="I570" i="17"/>
  <c r="Y333" i="26"/>
  <c r="V364" i="26"/>
  <c r="Q416" i="26"/>
  <c r="Q239" i="26"/>
  <c r="T237" i="26"/>
  <c r="E487" i="26"/>
  <c r="R296" i="26"/>
  <c r="H369" i="26"/>
  <c r="K313" i="17"/>
  <c r="K414" i="26"/>
  <c r="R208" i="26"/>
  <c r="V461" i="26"/>
  <c r="E492" i="26"/>
  <c r="X298" i="17"/>
  <c r="T326" i="26"/>
  <c r="I405" i="26"/>
  <c r="X201" i="26"/>
  <c r="M379" i="26"/>
  <c r="P371" i="26"/>
  <c r="Q231" i="26"/>
  <c r="K352" i="26"/>
  <c r="R189" i="26"/>
  <c r="J242" i="26"/>
  <c r="X511" i="17"/>
  <c r="N467" i="17"/>
  <c r="Q494" i="26"/>
  <c r="P407" i="26"/>
  <c r="T393" i="26"/>
  <c r="G416" i="26"/>
  <c r="V367" i="26"/>
  <c r="O204" i="26"/>
  <c r="W384" i="26"/>
  <c r="H288" i="26"/>
  <c r="J294" i="26"/>
  <c r="W220" i="26"/>
  <c r="K311" i="17"/>
  <c r="AC67" i="17"/>
  <c r="Z567" i="17"/>
  <c r="AA138" i="17"/>
  <c r="Y97" i="26"/>
  <c r="N571" i="17"/>
  <c r="L475" i="26"/>
  <c r="M620" i="17"/>
  <c r="K520" i="26"/>
  <c r="T619" i="17"/>
  <c r="T618" i="17" s="1"/>
  <c r="L606" i="17"/>
  <c r="J509" i="26"/>
  <c r="S605" i="17"/>
  <c r="Q508" i="26"/>
  <c r="J604" i="17"/>
  <c r="H507" i="26"/>
  <c r="Z604" i="17"/>
  <c r="X507" i="26"/>
  <c r="Q603" i="17"/>
  <c r="O506" i="26"/>
  <c r="Q600" i="17"/>
  <c r="O503" i="26"/>
  <c r="H599" i="17"/>
  <c r="F502" i="26"/>
  <c r="F500" i="26" s="1"/>
  <c r="X599" i="17"/>
  <c r="V502" i="26"/>
  <c r="V500" i="26" s="1"/>
  <c r="N501" i="26"/>
  <c r="P598" i="17"/>
  <c r="P597" i="17" s="1"/>
  <c r="I591" i="17"/>
  <c r="G495" i="26"/>
  <c r="Y591" i="17"/>
  <c r="W495" i="26"/>
  <c r="T590" i="17"/>
  <c r="R494" i="26"/>
  <c r="N583" i="17"/>
  <c r="L487" i="26"/>
  <c r="U580" i="17"/>
  <c r="S484" i="26"/>
  <c r="J580" i="17"/>
  <c r="H484" i="26"/>
  <c r="Z580" i="17"/>
  <c r="X484" i="26"/>
  <c r="N573" i="17"/>
  <c r="L477" i="26"/>
  <c r="H474" i="26"/>
  <c r="J570" i="17"/>
  <c r="J569" i="17" s="1"/>
  <c r="H567" i="17"/>
  <c r="F471" i="26"/>
  <c r="X567" i="17"/>
  <c r="V471" i="26"/>
  <c r="O566" i="17"/>
  <c r="O565" i="17" s="1"/>
  <c r="M470" i="26"/>
  <c r="G564" i="17"/>
  <c r="E468" i="26"/>
  <c r="W564" i="17"/>
  <c r="U468" i="26"/>
  <c r="I559" i="17"/>
  <c r="G463" i="26"/>
  <c r="Y559" i="17"/>
  <c r="W463" i="26"/>
  <c r="H553" i="17"/>
  <c r="F462" i="26"/>
  <c r="X553" i="17"/>
  <c r="V462" i="26"/>
  <c r="O552" i="17"/>
  <c r="M461" i="26"/>
  <c r="L497" i="17"/>
  <c r="J413" i="26"/>
  <c r="R389" i="26"/>
  <c r="T474" i="17"/>
  <c r="V464" i="17"/>
  <c r="T379" i="26"/>
  <c r="R374" i="26"/>
  <c r="T458" i="17"/>
  <c r="L455" i="17"/>
  <c r="O365" i="26"/>
  <c r="Q447" i="17"/>
  <c r="G364" i="26"/>
  <c r="I446" i="17"/>
  <c r="Q442" i="17"/>
  <c r="H439" i="17"/>
  <c r="F357" i="26"/>
  <c r="L432" i="17"/>
  <c r="J350" i="26"/>
  <c r="L428" i="17"/>
  <c r="J346" i="26"/>
  <c r="Y331" i="26"/>
  <c r="AA413" i="17"/>
  <c r="N327" i="26"/>
  <c r="P409" i="17"/>
  <c r="N407" i="17"/>
  <c r="L325" i="26"/>
  <c r="L405" i="17"/>
  <c r="J323" i="26"/>
  <c r="Z402" i="17"/>
  <c r="X320" i="26"/>
  <c r="U392" i="17"/>
  <c r="S310" i="26"/>
  <c r="X385" i="17"/>
  <c r="V303" i="26"/>
  <c r="S376" i="17"/>
  <c r="S373" i="17" s="1"/>
  <c r="Q294" i="26"/>
  <c r="S372" i="17"/>
  <c r="Q290" i="26"/>
  <c r="Z371" i="17"/>
  <c r="X289" i="26"/>
  <c r="Q370" i="17"/>
  <c r="O288" i="26"/>
  <c r="H369" i="17"/>
  <c r="F287" i="26"/>
  <c r="O368" i="17"/>
  <c r="M286" i="26"/>
  <c r="Q359" i="17"/>
  <c r="O278" i="26"/>
  <c r="F268" i="26"/>
  <c r="H347" i="17"/>
  <c r="Z320" i="17"/>
  <c r="X241" i="26"/>
  <c r="U227" i="26"/>
  <c r="W306" i="17"/>
  <c r="K301" i="17"/>
  <c r="I222" i="26"/>
  <c r="AA287" i="17"/>
  <c r="Y208" i="26"/>
  <c r="P285" i="17"/>
  <c r="P284" i="17" s="1"/>
  <c r="X283" i="17"/>
  <c r="X281" i="17" s="1"/>
  <c r="V204" i="26"/>
  <c r="O282" i="17"/>
  <c r="M203" i="26"/>
  <c r="Q280" i="17"/>
  <c r="O201" i="26"/>
  <c r="I278" i="17"/>
  <c r="I277" i="17" s="1"/>
  <c r="Y278" i="17"/>
  <c r="Y277" i="17" s="1"/>
  <c r="W199" i="26"/>
  <c r="W198" i="26" s="1"/>
  <c r="H275" i="17"/>
  <c r="H273" i="17" s="1"/>
  <c r="F196" i="26"/>
  <c r="X275" i="17"/>
  <c r="X273" i="17" s="1"/>
  <c r="V196" i="26"/>
  <c r="O274" i="17"/>
  <c r="O273" i="17" s="1"/>
  <c r="M195" i="26"/>
  <c r="G272" i="17"/>
  <c r="E193" i="26"/>
  <c r="W272" i="17"/>
  <c r="U193" i="26"/>
  <c r="N271" i="17"/>
  <c r="L192" i="26"/>
  <c r="U270" i="17"/>
  <c r="U268" i="17" s="1"/>
  <c r="L269" i="17"/>
  <c r="L268" i="17" s="1"/>
  <c r="J191" i="26"/>
  <c r="Q190" i="26"/>
  <c r="S267" i="17"/>
  <c r="K266" i="17"/>
  <c r="I189" i="26"/>
  <c r="AA266" i="17"/>
  <c r="Y189" i="26"/>
  <c r="K264" i="17"/>
  <c r="I187" i="26"/>
  <c r="T253" i="17"/>
  <c r="R180" i="26"/>
  <c r="R252" i="17"/>
  <c r="P179" i="26"/>
  <c r="N250" i="17"/>
  <c r="L177" i="26"/>
  <c r="V248" i="17"/>
  <c r="V247" i="17" s="1"/>
  <c r="T175" i="26"/>
  <c r="T174" i="26" s="1"/>
  <c r="U246" i="17"/>
  <c r="S173" i="26"/>
  <c r="V245" i="17"/>
  <c r="T172" i="26"/>
  <c r="N244" i="17"/>
  <c r="L171" i="26"/>
  <c r="G242" i="17"/>
  <c r="G240" i="17" s="1"/>
  <c r="E169" i="26"/>
  <c r="U169" i="26"/>
  <c r="W242" i="17"/>
  <c r="W240" i="17" s="1"/>
  <c r="L168" i="26"/>
  <c r="N241" i="17"/>
  <c r="N240" i="17" s="1"/>
  <c r="AD241" i="17"/>
  <c r="S166" i="26"/>
  <c r="U239" i="17"/>
  <c r="J165" i="26"/>
  <c r="L238" i="17"/>
  <c r="S237" i="17"/>
  <c r="Q164" i="26"/>
  <c r="L163" i="26"/>
  <c r="N236" i="17"/>
  <c r="M235" i="17"/>
  <c r="K162" i="26"/>
  <c r="U234" i="17"/>
  <c r="S161" i="26"/>
  <c r="V232" i="17"/>
  <c r="V230" i="17" s="1"/>
  <c r="T160" i="26"/>
  <c r="T158" i="26"/>
  <c r="AD231" i="17"/>
  <c r="J228" i="17"/>
  <c r="H156" i="26"/>
  <c r="Z228" i="17"/>
  <c r="X156" i="26"/>
  <c r="Q227" i="17"/>
  <c r="O155" i="26"/>
  <c r="R224" i="17"/>
  <c r="R220" i="17" s="1"/>
  <c r="P153" i="26"/>
  <c r="P149" i="26" s="1"/>
  <c r="M218" i="17"/>
  <c r="K147" i="26"/>
  <c r="Y215" i="17"/>
  <c r="W144" i="26"/>
  <c r="P214" i="17"/>
  <c r="N143" i="26"/>
  <c r="T191" i="17"/>
  <c r="R140" i="26"/>
  <c r="I188" i="17"/>
  <c r="G139" i="26"/>
  <c r="Y188" i="17"/>
  <c r="W139" i="26"/>
  <c r="Q187" i="17"/>
  <c r="O138" i="26"/>
  <c r="H186" i="17"/>
  <c r="F137" i="26"/>
  <c r="O185" i="17"/>
  <c r="M136" i="26"/>
  <c r="N183" i="17"/>
  <c r="L134" i="26"/>
  <c r="AD183" i="17"/>
  <c r="U182" i="17"/>
  <c r="S133" i="26"/>
  <c r="T180" i="17"/>
  <c r="R131" i="26"/>
  <c r="K178" i="17"/>
  <c r="I129" i="26"/>
  <c r="AA178" i="17"/>
  <c r="Y129" i="26"/>
  <c r="O176" i="17"/>
  <c r="M127" i="26"/>
  <c r="Q125" i="26"/>
  <c r="S174" i="17"/>
  <c r="T124" i="26"/>
  <c r="V173" i="17"/>
  <c r="AD172" i="17"/>
  <c r="T169" i="17"/>
  <c r="R120" i="26"/>
  <c r="K119" i="26"/>
  <c r="M168" i="17"/>
  <c r="U167" i="17"/>
  <c r="S118" i="26"/>
  <c r="R164" i="17"/>
  <c r="P115" i="26"/>
  <c r="G114" i="26"/>
  <c r="I163" i="17"/>
  <c r="Y163" i="17"/>
  <c r="W114" i="26"/>
  <c r="P162" i="17"/>
  <c r="N113" i="26"/>
  <c r="E112" i="26"/>
  <c r="G161" i="17"/>
  <c r="W161" i="17"/>
  <c r="U112" i="26"/>
  <c r="N160" i="17"/>
  <c r="L111" i="26"/>
  <c r="J158" i="17"/>
  <c r="H109" i="26"/>
  <c r="Z158" i="17"/>
  <c r="J156" i="17"/>
  <c r="H107" i="26"/>
  <c r="Z156" i="17"/>
  <c r="X107" i="26"/>
  <c r="H106" i="26"/>
  <c r="J155" i="17"/>
  <c r="X106" i="26"/>
  <c r="Z155" i="17"/>
  <c r="S154" i="17"/>
  <c r="Q105" i="26"/>
  <c r="Q153" i="17"/>
  <c r="O104" i="26"/>
  <c r="F103" i="26"/>
  <c r="H152" i="17"/>
  <c r="X152" i="17"/>
  <c r="V103" i="26"/>
  <c r="O151" i="17"/>
  <c r="M102" i="26"/>
  <c r="G150" i="17"/>
  <c r="E101" i="26"/>
  <c r="W150" i="17"/>
  <c r="U101" i="26"/>
  <c r="V149" i="17"/>
  <c r="T100" i="26"/>
  <c r="I143" i="17"/>
  <c r="G99" i="26"/>
  <c r="Y143" i="17"/>
  <c r="W99" i="26"/>
  <c r="P142" i="17"/>
  <c r="N98" i="26"/>
  <c r="AD140" i="17"/>
  <c r="P472" i="26"/>
  <c r="Q503" i="26"/>
  <c r="X134" i="17"/>
  <c r="F134" i="17" s="1"/>
  <c r="T129" i="17"/>
  <c r="X126" i="17"/>
  <c r="Q124" i="17"/>
  <c r="AC122" i="17"/>
  <c r="E122" i="17" s="1"/>
  <c r="D122" i="17" s="1"/>
  <c r="T121" i="17"/>
  <c r="F121" i="17" s="1"/>
  <c r="T120" i="17"/>
  <c r="T118" i="17" s="1"/>
  <c r="Z114" i="17"/>
  <c r="Z109" i="17" s="1"/>
  <c r="X90" i="26"/>
  <c r="O102" i="17"/>
  <c r="M78" i="26"/>
  <c r="AD93" i="17"/>
  <c r="AD92" i="17" s="1"/>
  <c r="O87" i="17"/>
  <c r="M63" i="26"/>
  <c r="T62" i="26"/>
  <c r="V86" i="17"/>
  <c r="J68" i="17"/>
  <c r="Z68" i="17"/>
  <c r="N65" i="17"/>
  <c r="N62" i="17" s="1"/>
  <c r="U64" i="17"/>
  <c r="S45" i="26"/>
  <c r="S43" i="26" s="1"/>
  <c r="T63" i="17"/>
  <c r="S60" i="17"/>
  <c r="Q41" i="26"/>
  <c r="S57" i="17"/>
  <c r="J56" i="17"/>
  <c r="J54" i="17" s="1"/>
  <c r="Z56" i="17"/>
  <c r="Z54" i="17" s="1"/>
  <c r="X37" i="26"/>
  <c r="L40" i="17"/>
  <c r="F40" i="17" s="1"/>
  <c r="V70" i="17"/>
  <c r="T51" i="26"/>
  <c r="J30" i="17"/>
  <c r="H32" i="26"/>
  <c r="Z30" i="17"/>
  <c r="X32" i="26"/>
  <c r="Z29" i="17"/>
  <c r="X31" i="26"/>
  <c r="R21" i="17"/>
  <c r="R18" i="17" s="1"/>
  <c r="I20" i="17"/>
  <c r="Y20" i="17"/>
  <c r="Y18" i="17" s="1"/>
  <c r="W22" i="26"/>
  <c r="P571" i="17"/>
  <c r="P569" i="17" s="1"/>
  <c r="N475" i="26"/>
  <c r="O620" i="17"/>
  <c r="M520" i="26"/>
  <c r="V619" i="17"/>
  <c r="T519" i="26"/>
  <c r="U605" i="17"/>
  <c r="S508" i="26"/>
  <c r="J507" i="26"/>
  <c r="L604" i="17"/>
  <c r="K601" i="17"/>
  <c r="I504" i="26"/>
  <c r="Y504" i="26"/>
  <c r="AA601" i="17"/>
  <c r="J599" i="17"/>
  <c r="J597" i="17" s="1"/>
  <c r="H502" i="26"/>
  <c r="Z599" i="17"/>
  <c r="X502" i="26"/>
  <c r="T494" i="26"/>
  <c r="V590" i="17"/>
  <c r="J588" i="17"/>
  <c r="H492" i="26"/>
  <c r="X492" i="26"/>
  <c r="Z588" i="17"/>
  <c r="P585" i="17"/>
  <c r="N489" i="26"/>
  <c r="P583" i="17"/>
  <c r="N487" i="26"/>
  <c r="W580" i="17"/>
  <c r="U484" i="26"/>
  <c r="L580" i="17"/>
  <c r="J484" i="26"/>
  <c r="P573" i="17"/>
  <c r="N477" i="26"/>
  <c r="N572" i="17"/>
  <c r="L476" i="26"/>
  <c r="J474" i="26"/>
  <c r="L570" i="17"/>
  <c r="L569" i="17" s="1"/>
  <c r="H471" i="26"/>
  <c r="J567" i="17"/>
  <c r="Q566" i="17"/>
  <c r="Q565" i="17" s="1"/>
  <c r="O470" i="26"/>
  <c r="Y564" i="17"/>
  <c r="W468" i="26"/>
  <c r="M562" i="17"/>
  <c r="K466" i="26"/>
  <c r="I463" i="26"/>
  <c r="K559" i="17"/>
  <c r="V460" i="26"/>
  <c r="X551" i="17"/>
  <c r="P550" i="17"/>
  <c r="N459" i="26"/>
  <c r="O524" i="17"/>
  <c r="M439" i="26"/>
  <c r="T437" i="26"/>
  <c r="V522" i="17"/>
  <c r="K520" i="17"/>
  <c r="I435" i="26"/>
  <c r="L513" i="17"/>
  <c r="J428" i="26"/>
  <c r="P508" i="17"/>
  <c r="N423" i="26"/>
  <c r="O505" i="17"/>
  <c r="M421" i="26"/>
  <c r="N502" i="17"/>
  <c r="L418" i="26"/>
  <c r="T412" i="26"/>
  <c r="V496" i="17"/>
  <c r="N495" i="17"/>
  <c r="L411" i="26"/>
  <c r="U486" i="17"/>
  <c r="S401" i="26"/>
  <c r="U482" i="17"/>
  <c r="S397" i="26"/>
  <c r="I481" i="17"/>
  <c r="I480" i="17" s="1"/>
  <c r="G396" i="26"/>
  <c r="T389" i="26"/>
  <c r="V474" i="17"/>
  <c r="R469" i="17"/>
  <c r="P384" i="26"/>
  <c r="I468" i="17"/>
  <c r="G383" i="26"/>
  <c r="Q467" i="17"/>
  <c r="O382" i="26"/>
  <c r="H466" i="17"/>
  <c r="F381" i="26"/>
  <c r="X466" i="17"/>
  <c r="V381" i="26"/>
  <c r="X464" i="17"/>
  <c r="V379" i="26"/>
  <c r="O460" i="17"/>
  <c r="M376" i="26"/>
  <c r="M451" i="17"/>
  <c r="K369" i="26"/>
  <c r="S442" i="17"/>
  <c r="S440" i="17" s="1"/>
  <c r="Q360" i="26"/>
  <c r="J439" i="17"/>
  <c r="H357" i="26"/>
  <c r="X357" i="26"/>
  <c r="Z439" i="17"/>
  <c r="Q438" i="17"/>
  <c r="O356" i="26"/>
  <c r="Q436" i="17"/>
  <c r="O354" i="26"/>
  <c r="G433" i="17"/>
  <c r="E351" i="26"/>
  <c r="N432" i="17"/>
  <c r="L350" i="26"/>
  <c r="T349" i="26"/>
  <c r="V431" i="17"/>
  <c r="N429" i="17"/>
  <c r="L347" i="26"/>
  <c r="S422" i="17"/>
  <c r="S419" i="17" s="1"/>
  <c r="Q340" i="26"/>
  <c r="K421" i="17"/>
  <c r="K419" i="17" s="1"/>
  <c r="I339" i="26"/>
  <c r="AA421" i="17"/>
  <c r="Y339" i="26"/>
  <c r="R420" i="17"/>
  <c r="P338" i="26"/>
  <c r="P417" i="17"/>
  <c r="N335" i="26"/>
  <c r="R409" i="17"/>
  <c r="P327" i="26"/>
  <c r="G406" i="17"/>
  <c r="E324" i="26"/>
  <c r="W406" i="17"/>
  <c r="U324" i="26"/>
  <c r="AC402" i="17"/>
  <c r="J397" i="17"/>
  <c r="H315" i="26"/>
  <c r="Z397" i="17"/>
  <c r="X315" i="26"/>
  <c r="O393" i="17"/>
  <c r="M311" i="26"/>
  <c r="G392" i="17"/>
  <c r="E310" i="26"/>
  <c r="R384" i="17"/>
  <c r="P302" i="26"/>
  <c r="I383" i="17"/>
  <c r="G301" i="26"/>
  <c r="L375" i="17"/>
  <c r="L373" i="17" s="1"/>
  <c r="J293" i="26"/>
  <c r="S370" i="17"/>
  <c r="Q288" i="26"/>
  <c r="Q368" i="17"/>
  <c r="O286" i="26"/>
  <c r="P366" i="17"/>
  <c r="N284" i="26"/>
  <c r="K358" i="17"/>
  <c r="I277" i="26"/>
  <c r="AA358" i="17"/>
  <c r="Y277" i="26"/>
  <c r="R357" i="17"/>
  <c r="P276" i="26"/>
  <c r="Y356" i="17"/>
  <c r="W275" i="26"/>
  <c r="P355" i="17"/>
  <c r="N274" i="26"/>
  <c r="G354" i="17"/>
  <c r="E273" i="26"/>
  <c r="S350" i="17"/>
  <c r="J349" i="17"/>
  <c r="H270" i="26"/>
  <c r="X270" i="26"/>
  <c r="Z349" i="17"/>
  <c r="O267" i="26"/>
  <c r="Q346" i="17"/>
  <c r="Q344" i="17"/>
  <c r="O265" i="26"/>
  <c r="N340" i="17"/>
  <c r="L261" i="26"/>
  <c r="F247" i="26"/>
  <c r="V323" i="17"/>
  <c r="T244" i="26"/>
  <c r="L320" i="17"/>
  <c r="J241" i="26"/>
  <c r="U315" i="17"/>
  <c r="S236" i="26"/>
  <c r="L314" i="17"/>
  <c r="J235" i="26"/>
  <c r="L312" i="17"/>
  <c r="J233" i="26"/>
  <c r="AC312" i="17"/>
  <c r="AC309" i="17" s="1"/>
  <c r="W227" i="26"/>
  <c r="Y306" i="17"/>
  <c r="P305" i="17"/>
  <c r="N226" i="26"/>
  <c r="R299" i="17"/>
  <c r="P220" i="26"/>
  <c r="R296" i="17"/>
  <c r="P217" i="26"/>
  <c r="K295" i="17"/>
  <c r="I216" i="26"/>
  <c r="AC291" i="17"/>
  <c r="AC289" i="17" s="1"/>
  <c r="J275" i="17"/>
  <c r="H196" i="26"/>
  <c r="H194" i="26" s="1"/>
  <c r="X196" i="26"/>
  <c r="Z275" i="17"/>
  <c r="Y272" i="17"/>
  <c r="AD269" i="17"/>
  <c r="AD268" i="17" s="1"/>
  <c r="U267" i="17"/>
  <c r="S190" i="26"/>
  <c r="AC264" i="17"/>
  <c r="X257" i="17"/>
  <c r="P244" i="17"/>
  <c r="N171" i="26"/>
  <c r="Y242" i="17"/>
  <c r="W169" i="26"/>
  <c r="G239" i="17"/>
  <c r="E166" i="26"/>
  <c r="W239" i="17"/>
  <c r="U166" i="26"/>
  <c r="N238" i="17"/>
  <c r="L165" i="26"/>
  <c r="U237" i="17"/>
  <c r="S164" i="26"/>
  <c r="R236" i="17"/>
  <c r="P163" i="26"/>
  <c r="O235" i="17"/>
  <c r="M162" i="26"/>
  <c r="H232" i="17"/>
  <c r="F160" i="26"/>
  <c r="V160" i="26"/>
  <c r="X232" i="17"/>
  <c r="O231" i="17"/>
  <c r="M159" i="26"/>
  <c r="Q155" i="26"/>
  <c r="S227" i="17"/>
  <c r="U225" i="17"/>
  <c r="E225" i="17" s="1"/>
  <c r="D225" i="17" s="1"/>
  <c r="R153" i="26"/>
  <c r="R149" i="26" s="1"/>
  <c r="T224" i="17"/>
  <c r="T220" i="17" s="1"/>
  <c r="O218" i="17"/>
  <c r="M147" i="26"/>
  <c r="S216" i="17"/>
  <c r="Q145" i="26"/>
  <c r="K215" i="17"/>
  <c r="I144" i="26"/>
  <c r="AA215" i="17"/>
  <c r="R214" i="17"/>
  <c r="P143" i="26"/>
  <c r="U205" i="17"/>
  <c r="E205" i="17" s="1"/>
  <c r="D205" i="17" s="1"/>
  <c r="AC204" i="17"/>
  <c r="Q200" i="17"/>
  <c r="E200" i="17" s="1"/>
  <c r="D200" i="17" s="1"/>
  <c r="S196" i="17"/>
  <c r="E196" i="17" s="1"/>
  <c r="D196" i="17" s="1"/>
  <c r="K188" i="17"/>
  <c r="I139" i="26"/>
  <c r="AA188" i="17"/>
  <c r="Y139" i="26"/>
  <c r="Q138" i="26"/>
  <c r="S187" i="17"/>
  <c r="J186" i="17"/>
  <c r="H137" i="26"/>
  <c r="X137" i="26"/>
  <c r="Z186" i="17"/>
  <c r="Q185" i="17"/>
  <c r="O136" i="26"/>
  <c r="H184" i="17"/>
  <c r="F135" i="26"/>
  <c r="X184" i="17"/>
  <c r="X179" i="17" s="1"/>
  <c r="N181" i="17"/>
  <c r="L132" i="26"/>
  <c r="V180" i="17"/>
  <c r="T131" i="26"/>
  <c r="AC178" i="17"/>
  <c r="Q176" i="17"/>
  <c r="O127" i="26"/>
  <c r="W171" i="17"/>
  <c r="S153" i="17"/>
  <c r="Q104" i="26"/>
  <c r="J152" i="17"/>
  <c r="H103" i="26"/>
  <c r="Q151" i="17"/>
  <c r="O102" i="26"/>
  <c r="X149" i="17"/>
  <c r="V100" i="26"/>
  <c r="Y141" i="17"/>
  <c r="W504" i="26"/>
  <c r="G504" i="26"/>
  <c r="W424" i="26"/>
  <c r="L443" i="26"/>
  <c r="H551" i="17"/>
  <c r="W549" i="17"/>
  <c r="G549" i="17"/>
  <c r="L158" i="26"/>
  <c r="O62" i="17"/>
  <c r="F35" i="17"/>
  <c r="AC459" i="17"/>
  <c r="AB387" i="17"/>
  <c r="Z291" i="26"/>
  <c r="AD62" i="17"/>
  <c r="Q542" i="17"/>
  <c r="S459" i="17"/>
  <c r="O597" i="17"/>
  <c r="J453" i="17"/>
  <c r="L325" i="17"/>
  <c r="Z469" i="26"/>
  <c r="O455" i="26"/>
  <c r="S325" i="17"/>
  <c r="E238" i="17"/>
  <c r="D238" i="17" s="1"/>
  <c r="K487" i="26"/>
  <c r="K477" i="17"/>
  <c r="Z502" i="17"/>
  <c r="L470" i="26"/>
  <c r="X411" i="26"/>
  <c r="Y405" i="17"/>
  <c r="M197" i="26"/>
  <c r="U216" i="26"/>
  <c r="S590" i="17"/>
  <c r="R394" i="26"/>
  <c r="Z246" i="26"/>
  <c r="G129" i="26"/>
  <c r="X121" i="26"/>
  <c r="M38" i="26"/>
  <c r="P140" i="26"/>
  <c r="J111" i="26"/>
  <c r="Q64" i="26"/>
  <c r="P84" i="26"/>
  <c r="P80" i="26" s="1"/>
  <c r="X132" i="26"/>
  <c r="P120" i="26"/>
  <c r="V42" i="26"/>
  <c r="H83" i="17"/>
  <c r="H82" i="17" s="1"/>
  <c r="I472" i="17"/>
  <c r="H372" i="26"/>
  <c r="H418" i="26"/>
  <c r="N566" i="17"/>
  <c r="N565" i="17" s="1"/>
  <c r="J248" i="26"/>
  <c r="T254" i="26"/>
  <c r="Q154" i="17"/>
  <c r="F289" i="26"/>
  <c r="N285" i="17"/>
  <c r="N284" i="17" s="1"/>
  <c r="Y438" i="26"/>
  <c r="P131" i="26"/>
  <c r="J134" i="26"/>
  <c r="Q122" i="26"/>
  <c r="E139" i="26"/>
  <c r="U139" i="26"/>
  <c r="K195" i="26"/>
  <c r="V109" i="26"/>
  <c r="I439" i="26"/>
  <c r="I119" i="26"/>
  <c r="J65" i="26"/>
  <c r="U114" i="26"/>
  <c r="H46" i="26"/>
  <c r="W278" i="17"/>
  <c r="W277" i="17" s="1"/>
  <c r="S533" i="17"/>
  <c r="L461" i="26"/>
  <c r="E416" i="26"/>
  <c r="H411" i="26"/>
  <c r="H491" i="17"/>
  <c r="R252" i="26"/>
  <c r="X413" i="26"/>
  <c r="L386" i="26"/>
  <c r="V69" i="26"/>
  <c r="V68" i="26" s="1"/>
  <c r="J123" i="26"/>
  <c r="X439" i="26"/>
  <c r="F109" i="26"/>
  <c r="L138" i="26"/>
  <c r="G314" i="17"/>
  <c r="S112" i="26"/>
  <c r="S101" i="26"/>
  <c r="Y63" i="26"/>
  <c r="G50" i="26"/>
  <c r="J449" i="26"/>
  <c r="N292" i="26"/>
  <c r="R227" i="26"/>
  <c r="M138" i="26"/>
  <c r="O188" i="26"/>
  <c r="I438" i="26"/>
  <c r="G59" i="26"/>
  <c r="G58" i="26" s="1"/>
  <c r="W191" i="26"/>
  <c r="W59" i="26"/>
  <c r="W58" i="26" s="1"/>
  <c r="T37" i="26"/>
  <c r="P419" i="26"/>
  <c r="L52" i="26"/>
  <c r="J138" i="17"/>
  <c r="E144" i="26"/>
  <c r="H224" i="26"/>
  <c r="U462" i="26"/>
  <c r="Q391" i="26"/>
  <c r="S285" i="26"/>
  <c r="R499" i="17"/>
  <c r="V231" i="26"/>
  <c r="Z358" i="26"/>
  <c r="R379" i="26"/>
  <c r="H413" i="26"/>
  <c r="V349" i="17"/>
  <c r="N234" i="26"/>
  <c r="Y439" i="26"/>
  <c r="E504" i="26"/>
  <c r="T32" i="26"/>
  <c r="G46" i="26"/>
  <c r="N115" i="26"/>
  <c r="G163" i="17"/>
  <c r="P374" i="26"/>
  <c r="M450" i="26"/>
  <c r="Q492" i="17"/>
  <c r="P412" i="26"/>
  <c r="W481" i="26"/>
  <c r="W478" i="26" s="1"/>
  <c r="AD285" i="17"/>
  <c r="AD284" i="17" s="1"/>
  <c r="W129" i="26"/>
  <c r="Y420" i="26"/>
  <c r="N506" i="26"/>
  <c r="K211" i="26"/>
  <c r="L217" i="26"/>
  <c r="Q101" i="17"/>
  <c r="M282" i="17"/>
  <c r="M281" i="17" s="1"/>
  <c r="T94" i="26"/>
  <c r="E462" i="26"/>
  <c r="E502" i="26"/>
  <c r="H310" i="17"/>
  <c r="R135" i="26"/>
  <c r="H390" i="26"/>
  <c r="T461" i="17"/>
  <c r="T459" i="17" s="1"/>
  <c r="I263" i="26"/>
  <c r="H156" i="17"/>
  <c r="H191" i="26"/>
  <c r="X191" i="26"/>
  <c r="Y287" i="17"/>
  <c r="R160" i="26"/>
  <c r="L113" i="26"/>
  <c r="I63" i="26"/>
  <c r="N44" i="26"/>
  <c r="U144" i="26"/>
  <c r="U435" i="26"/>
  <c r="X438" i="26"/>
  <c r="Y376" i="26"/>
  <c r="G599" i="17"/>
  <c r="G597" i="17" s="1"/>
  <c r="I181" i="26"/>
  <c r="R381" i="26"/>
  <c r="K267" i="26"/>
  <c r="J460" i="17"/>
  <c r="R19" i="26"/>
  <c r="Y147" i="26"/>
  <c r="K485" i="17"/>
  <c r="P600" i="17"/>
  <c r="F235" i="26"/>
  <c r="J426" i="17"/>
  <c r="L206" i="26"/>
  <c r="L205" i="26" s="1"/>
  <c r="K265" i="26"/>
  <c r="R264" i="26"/>
  <c r="H132" i="26"/>
  <c r="J192" i="26"/>
  <c r="G208" i="26"/>
  <c r="K89" i="26"/>
  <c r="O290" i="26"/>
  <c r="R100" i="26"/>
  <c r="Q118" i="26"/>
  <c r="I376" i="26"/>
  <c r="V404" i="26"/>
  <c r="X261" i="26"/>
  <c r="J380" i="26"/>
  <c r="K253" i="26"/>
  <c r="F474" i="26"/>
  <c r="K382" i="26"/>
  <c r="Y263" i="26"/>
  <c r="H121" i="26"/>
  <c r="S193" i="26"/>
  <c r="M491" i="26"/>
  <c r="I147" i="26"/>
  <c r="S66" i="26"/>
  <c r="O280" i="17"/>
  <c r="Q174" i="17"/>
  <c r="M41" i="26"/>
  <c r="Q458" i="26"/>
  <c r="Z500" i="26"/>
  <c r="U502" i="26"/>
  <c r="V416" i="26"/>
  <c r="M472" i="26"/>
  <c r="O236" i="26"/>
  <c r="E426" i="26"/>
  <c r="N405" i="26"/>
  <c r="I393" i="26"/>
  <c r="K477" i="26"/>
  <c r="K136" i="26"/>
  <c r="V107" i="26"/>
  <c r="I420" i="26"/>
  <c r="V235" i="26"/>
  <c r="Y119" i="26"/>
  <c r="Q86" i="17"/>
  <c r="O216" i="17"/>
  <c r="L16" i="17"/>
  <c r="J423" i="26"/>
  <c r="F404" i="26"/>
  <c r="F416" i="26"/>
  <c r="H261" i="26"/>
  <c r="X443" i="26"/>
  <c r="T468" i="26"/>
  <c r="S396" i="26"/>
  <c r="X390" i="26"/>
  <c r="K127" i="26"/>
  <c r="M271" i="26"/>
  <c r="N153" i="26"/>
  <c r="N149" i="26" s="1"/>
  <c r="Y18" i="26"/>
  <c r="P161" i="26"/>
  <c r="P62" i="26"/>
  <c r="V504" i="26"/>
  <c r="AB281" i="17"/>
  <c r="W474" i="26"/>
  <c r="V212" i="26"/>
  <c r="V495" i="26"/>
  <c r="T364" i="17"/>
  <c r="N232" i="26"/>
  <c r="W132" i="26"/>
  <c r="K489" i="26"/>
  <c r="O190" i="26"/>
  <c r="F233" i="26"/>
  <c r="N142" i="17"/>
  <c r="K166" i="17"/>
  <c r="E94" i="26"/>
  <c r="E435" i="26"/>
  <c r="Y69" i="17"/>
  <c r="F504" i="26"/>
  <c r="Y570" i="17"/>
  <c r="H443" i="26"/>
  <c r="T137" i="26"/>
  <c r="Q133" i="26"/>
  <c r="Y83" i="17"/>
  <c r="Y82" i="17" s="1"/>
  <c r="M108" i="26"/>
  <c r="W507" i="26"/>
  <c r="P373" i="26"/>
  <c r="T90" i="26"/>
  <c r="U94" i="26"/>
  <c r="R533" i="17"/>
  <c r="P447" i="26"/>
  <c r="R424" i="26"/>
  <c r="M503" i="26"/>
  <c r="J475" i="26"/>
  <c r="O456" i="26"/>
  <c r="X421" i="26"/>
  <c r="Z256" i="17"/>
  <c r="E430" i="26"/>
  <c r="E289" i="26"/>
  <c r="G323" i="26"/>
  <c r="K206" i="26"/>
  <c r="K205" i="26" s="1"/>
  <c r="J489" i="26"/>
  <c r="P64" i="26"/>
  <c r="X159" i="26"/>
  <c r="O514" i="17"/>
  <c r="P492" i="17"/>
  <c r="P488" i="17" s="1"/>
  <c r="H570" i="17"/>
  <c r="H569" i="17" s="1"/>
  <c r="Q170" i="26"/>
  <c r="R182" i="17"/>
  <c r="R179" i="17" s="1"/>
  <c r="S204" i="26"/>
  <c r="S137" i="26"/>
  <c r="O120" i="26"/>
  <c r="N45" i="26"/>
  <c r="U109" i="26"/>
  <c r="R31" i="17"/>
  <c r="N417" i="26"/>
  <c r="H438" i="26"/>
  <c r="N371" i="26"/>
  <c r="N164" i="26"/>
  <c r="AB309" i="17"/>
  <c r="S468" i="26"/>
  <c r="M285" i="17"/>
  <c r="M284" i="17" s="1"/>
  <c r="I65" i="26"/>
  <c r="Y352" i="26"/>
  <c r="Z231" i="17"/>
  <c r="S103" i="26"/>
  <c r="J477" i="26"/>
  <c r="U106" i="26"/>
  <c r="K98" i="26"/>
  <c r="T99" i="26"/>
  <c r="Y192" i="26"/>
  <c r="X63" i="26"/>
  <c r="F50" i="26"/>
  <c r="R22" i="26"/>
  <c r="U42" i="26"/>
  <c r="M44" i="26"/>
  <c r="M71" i="17"/>
  <c r="M67" i="17" s="1"/>
  <c r="V599" i="17"/>
  <c r="P324" i="26"/>
  <c r="N188" i="26"/>
  <c r="K228" i="26"/>
  <c r="M368" i="26"/>
  <c r="U318" i="26"/>
  <c r="U279" i="26"/>
  <c r="L278" i="26"/>
  <c r="H159" i="26"/>
  <c r="U239" i="26"/>
  <c r="J127" i="26"/>
  <c r="Y269" i="17"/>
  <c r="K241" i="17"/>
  <c r="V50" i="26"/>
  <c r="E109" i="26"/>
  <c r="K23" i="26"/>
  <c r="F59" i="26"/>
  <c r="F58" i="26" s="1"/>
  <c r="K220" i="26"/>
  <c r="W418" i="26"/>
  <c r="Z465" i="26"/>
  <c r="Q252" i="26"/>
  <c r="L491" i="26"/>
  <c r="S270" i="26"/>
  <c r="R169" i="26"/>
  <c r="X245" i="26"/>
  <c r="Q247" i="26"/>
  <c r="K470" i="26"/>
  <c r="J231" i="17"/>
  <c r="J230" i="17" s="1"/>
  <c r="V129" i="26"/>
  <c r="S37" i="26"/>
  <c r="L108" i="26"/>
  <c r="L41" i="26"/>
  <c r="N402" i="26"/>
  <c r="O260" i="26"/>
  <c r="Y325" i="26"/>
  <c r="Q379" i="26"/>
  <c r="T229" i="26"/>
  <c r="L155" i="26"/>
  <c r="M234" i="26"/>
  <c r="R301" i="26"/>
  <c r="V369" i="26"/>
  <c r="T492" i="26"/>
  <c r="E318" i="26"/>
  <c r="Q124" i="26"/>
  <c r="Y168" i="26"/>
  <c r="G165" i="26"/>
  <c r="Q160" i="26"/>
  <c r="E239" i="26"/>
  <c r="L104" i="26"/>
  <c r="I134" i="26"/>
  <c r="G97" i="26"/>
  <c r="W97" i="26"/>
  <c r="U56" i="17"/>
  <c r="U54" i="17" s="1"/>
  <c r="I171" i="26"/>
  <c r="Y21" i="26"/>
  <c r="S32" i="26"/>
  <c r="Q282" i="26"/>
  <c r="Z16" i="17"/>
  <c r="S254" i="26"/>
  <c r="N227" i="17"/>
  <c r="J179" i="26"/>
  <c r="K386" i="26"/>
  <c r="Y65" i="26"/>
  <c r="W350" i="26"/>
  <c r="P351" i="26"/>
  <c r="W515" i="17"/>
  <c r="F69" i="26"/>
  <c r="F68" i="26" s="1"/>
  <c r="V187" i="26"/>
  <c r="W333" i="26"/>
  <c r="G156" i="17"/>
  <c r="X78" i="26"/>
  <c r="L151" i="17"/>
  <c r="Y123" i="26"/>
  <c r="L118" i="17"/>
  <c r="L427" i="26"/>
  <c r="I325" i="26"/>
  <c r="U156" i="26"/>
  <c r="L271" i="26"/>
  <c r="F369" i="26"/>
  <c r="P494" i="26"/>
  <c r="F129" i="26"/>
  <c r="S31" i="26"/>
  <c r="X287" i="17"/>
  <c r="K19" i="17"/>
  <c r="K18" i="17" s="1"/>
  <c r="X83" i="17"/>
  <c r="X82" i="17" s="1"/>
  <c r="I111" i="26"/>
  <c r="AA240" i="17"/>
  <c r="T471" i="26"/>
  <c r="G418" i="26"/>
  <c r="X33" i="26"/>
  <c r="O410" i="26"/>
  <c r="AB289" i="17"/>
  <c r="N223" i="26"/>
  <c r="X158" i="26"/>
  <c r="H451" i="17"/>
  <c r="H448" i="17" s="1"/>
  <c r="O349" i="26"/>
  <c r="R101" i="26"/>
  <c r="T242" i="17"/>
  <c r="T240" i="17" s="1"/>
  <c r="E404" i="26"/>
  <c r="E279" i="26"/>
  <c r="J154" i="26"/>
  <c r="F187" i="26"/>
  <c r="U107" i="26"/>
  <c r="Y177" i="26"/>
  <c r="H78" i="26"/>
  <c r="X162" i="26"/>
  <c r="Q70" i="17"/>
  <c r="E42" i="26"/>
  <c r="N84" i="26"/>
  <c r="N80" i="26" s="1"/>
  <c r="T114" i="26"/>
  <c r="J31" i="17"/>
  <c r="E76" i="17"/>
  <c r="D76" i="17" s="1"/>
  <c r="L436" i="17"/>
  <c r="U428" i="26"/>
  <c r="R326" i="26"/>
  <c r="G228" i="17"/>
  <c r="J195" i="26"/>
  <c r="M405" i="26"/>
  <c r="G350" i="26"/>
  <c r="H119" i="26"/>
  <c r="N56" i="26"/>
  <c r="N55" i="26" s="1"/>
  <c r="T139" i="26"/>
  <c r="J136" i="26"/>
  <c r="F189" i="26"/>
  <c r="L145" i="26"/>
  <c r="H63" i="26"/>
  <c r="Z168" i="17"/>
  <c r="W121" i="26"/>
  <c r="J89" i="26"/>
  <c r="J85" i="26" s="1"/>
  <c r="E241" i="26"/>
  <c r="M319" i="26"/>
  <c r="Y423" i="26"/>
  <c r="G224" i="26"/>
  <c r="H117" i="26"/>
  <c r="L274" i="17"/>
  <c r="L273" i="17" s="1"/>
  <c r="U495" i="26"/>
  <c r="K425" i="26"/>
  <c r="U406" i="26"/>
  <c r="K327" i="17"/>
  <c r="K325" i="17" s="1"/>
  <c r="X93" i="17"/>
  <c r="X92" i="17" s="1"/>
  <c r="H147" i="26"/>
  <c r="L38" i="26"/>
  <c r="Z166" i="17"/>
  <c r="F43" i="17"/>
  <c r="E42" i="17"/>
  <c r="D42" i="17" s="1"/>
  <c r="E428" i="26"/>
  <c r="K327" i="26"/>
  <c r="O374" i="26"/>
  <c r="J505" i="17"/>
  <c r="X376" i="26"/>
  <c r="L501" i="26"/>
  <c r="N125" i="26"/>
  <c r="K338" i="26"/>
  <c r="N190" i="26"/>
  <c r="T367" i="26"/>
  <c r="Y111" i="26"/>
  <c r="L450" i="26"/>
  <c r="P225" i="26"/>
  <c r="U463" i="26"/>
  <c r="Y134" i="26"/>
  <c r="P80" i="17"/>
  <c r="P79" i="17" s="1"/>
  <c r="Q135" i="26"/>
  <c r="K143" i="26"/>
  <c r="K16" i="17"/>
  <c r="M115" i="26"/>
  <c r="AB220" i="17"/>
  <c r="W387" i="26"/>
  <c r="AD565" i="17"/>
  <c r="Q19" i="26"/>
  <c r="R355" i="26"/>
  <c r="T329" i="26"/>
  <c r="Q175" i="26"/>
  <c r="Q174" i="26" s="1"/>
  <c r="Q377" i="26"/>
  <c r="R66" i="26"/>
  <c r="J219" i="26"/>
  <c r="E463" i="26"/>
  <c r="AA327" i="17"/>
  <c r="G132" i="26"/>
  <c r="V189" i="26"/>
  <c r="P118" i="26"/>
  <c r="Y65" i="17"/>
  <c r="K113" i="26"/>
  <c r="G308" i="26"/>
  <c r="I455" i="26"/>
  <c r="I423" i="26"/>
  <c r="G455" i="26"/>
  <c r="U416" i="26"/>
  <c r="O437" i="26"/>
  <c r="S17" i="17"/>
  <c r="I226" i="26"/>
  <c r="U404" i="26"/>
  <c r="V474" i="26"/>
  <c r="E106" i="26"/>
  <c r="G191" i="26"/>
  <c r="I192" i="26"/>
  <c r="I177" i="26"/>
  <c r="O140" i="26"/>
  <c r="T144" i="26"/>
  <c r="N307" i="26"/>
  <c r="V59" i="26"/>
  <c r="V58" i="26" s="1"/>
  <c r="X147" i="26"/>
  <c r="S90" i="26"/>
  <c r="P166" i="26"/>
  <c r="K550" i="17"/>
  <c r="R193" i="26"/>
  <c r="L24" i="26"/>
  <c r="U109" i="17"/>
  <c r="I170" i="17"/>
  <c r="I165" i="17" s="1"/>
  <c r="U88" i="17"/>
  <c r="S64" i="26"/>
  <c r="T86" i="17"/>
  <c r="R62" i="26"/>
  <c r="I59" i="26"/>
  <c r="I58" i="26" s="1"/>
  <c r="AA83" i="17"/>
  <c r="AA82" i="17" s="1"/>
  <c r="S80" i="17"/>
  <c r="S79" i="17" s="1"/>
  <c r="P71" i="17"/>
  <c r="N52" i="26"/>
  <c r="L65" i="17"/>
  <c r="J46" i="26"/>
  <c r="S64" i="17"/>
  <c r="Q45" i="26"/>
  <c r="P44" i="26"/>
  <c r="Q60" i="17"/>
  <c r="O41" i="26"/>
  <c r="Q57" i="17"/>
  <c r="O38" i="26"/>
  <c r="X56" i="17"/>
  <c r="V37" i="26"/>
  <c r="T70" i="17"/>
  <c r="T67" i="17" s="1"/>
  <c r="R51" i="26"/>
  <c r="K69" i="17"/>
  <c r="I50" i="26"/>
  <c r="H30" i="17"/>
  <c r="F32" i="26"/>
  <c r="H29" i="17"/>
  <c r="F31" i="26"/>
  <c r="P21" i="17"/>
  <c r="G20" i="17"/>
  <c r="G18" i="17" s="1"/>
  <c r="E22" i="26"/>
  <c r="W20" i="17"/>
  <c r="W18" i="17" s="1"/>
  <c r="U22" i="26"/>
  <c r="N19" i="17"/>
  <c r="N18" i="17" s="1"/>
  <c r="L21" i="26"/>
  <c r="V17" i="17"/>
  <c r="T19" i="26"/>
  <c r="AC16" i="17"/>
  <c r="S224" i="17"/>
  <c r="S220" i="17" s="1"/>
  <c r="Q153" i="26"/>
  <c r="Q149" i="26" s="1"/>
  <c r="N218" i="17"/>
  <c r="L147" i="26"/>
  <c r="R216" i="17"/>
  <c r="P145" i="26"/>
  <c r="J215" i="17"/>
  <c r="H144" i="26"/>
  <c r="Z215" i="17"/>
  <c r="X144" i="26"/>
  <c r="Q214" i="17"/>
  <c r="O143" i="26"/>
  <c r="U191" i="17"/>
  <c r="S140" i="26"/>
  <c r="J188" i="17"/>
  <c r="H139" i="26"/>
  <c r="Z188" i="17"/>
  <c r="X139" i="26"/>
  <c r="P138" i="26"/>
  <c r="R187" i="17"/>
  <c r="G137" i="26"/>
  <c r="I186" i="17"/>
  <c r="I179" i="17" s="1"/>
  <c r="Y186" i="17"/>
  <c r="W137" i="26"/>
  <c r="E135" i="26"/>
  <c r="G184" i="17"/>
  <c r="O183" i="17"/>
  <c r="M134" i="26"/>
  <c r="T133" i="26"/>
  <c r="V182" i="17"/>
  <c r="M181" i="17"/>
  <c r="K132" i="26"/>
  <c r="S131" i="26"/>
  <c r="U180" i="17"/>
  <c r="J129" i="26"/>
  <c r="L178" i="17"/>
  <c r="T174" i="17"/>
  <c r="R125" i="26"/>
  <c r="E124" i="26"/>
  <c r="G173" i="17"/>
  <c r="W173" i="17"/>
  <c r="U124" i="26"/>
  <c r="O172" i="17"/>
  <c r="M123" i="26"/>
  <c r="V171" i="17"/>
  <c r="T122" i="26"/>
  <c r="M170" i="17"/>
  <c r="K121" i="26"/>
  <c r="U169" i="17"/>
  <c r="S120" i="26"/>
  <c r="N168" i="17"/>
  <c r="L119" i="26"/>
  <c r="V167" i="17"/>
  <c r="T118" i="26"/>
  <c r="S164" i="17"/>
  <c r="Q115" i="26"/>
  <c r="J163" i="17"/>
  <c r="H114" i="26"/>
  <c r="Z163" i="17"/>
  <c r="X114" i="26"/>
  <c r="Q162" i="17"/>
  <c r="O113" i="26"/>
  <c r="F112" i="26"/>
  <c r="H161" i="17"/>
  <c r="M111" i="26"/>
  <c r="O160" i="17"/>
  <c r="K158" i="17"/>
  <c r="I109" i="26"/>
  <c r="AA158" i="17"/>
  <c r="Y109" i="26"/>
  <c r="R157" i="17"/>
  <c r="P108" i="26"/>
  <c r="I107" i="26"/>
  <c r="K156" i="17"/>
  <c r="Y107" i="26"/>
  <c r="AA156" i="17"/>
  <c r="K155" i="17"/>
  <c r="I106" i="26"/>
  <c r="T154" i="17"/>
  <c r="R105" i="26"/>
  <c r="R153" i="17"/>
  <c r="P104" i="26"/>
  <c r="I152" i="17"/>
  <c r="G103" i="26"/>
  <c r="Y152" i="17"/>
  <c r="W103" i="26"/>
  <c r="P151" i="17"/>
  <c r="N102" i="26"/>
  <c r="H150" i="17"/>
  <c r="F101" i="26"/>
  <c r="X150" i="17"/>
  <c r="V101" i="26"/>
  <c r="G149" i="17"/>
  <c r="E100" i="26"/>
  <c r="W149" i="17"/>
  <c r="U100" i="26"/>
  <c r="X99" i="26"/>
  <c r="Z143" i="17"/>
  <c r="M138" i="17"/>
  <c r="K97" i="26"/>
  <c r="H94" i="26"/>
  <c r="J119" i="17"/>
  <c r="Z119" i="17"/>
  <c r="X94" i="26"/>
  <c r="I114" i="17"/>
  <c r="I109" i="17" s="1"/>
  <c r="G90" i="26"/>
  <c r="Y114" i="17"/>
  <c r="Y109" i="17" s="1"/>
  <c r="W90" i="26"/>
  <c r="P113" i="17"/>
  <c r="N89" i="26"/>
  <c r="V84" i="26"/>
  <c r="V80" i="26" s="1"/>
  <c r="X108" i="17"/>
  <c r="X104" i="17" s="1"/>
  <c r="N102" i="17"/>
  <c r="L78" i="26"/>
  <c r="U101" i="17"/>
  <c r="S77" i="26"/>
  <c r="J69" i="26"/>
  <c r="J68" i="26" s="1"/>
  <c r="L93" i="17"/>
  <c r="L92" i="17" s="1"/>
  <c r="AC93" i="17"/>
  <c r="AC92" i="17" s="1"/>
  <c r="H90" i="17"/>
  <c r="H85" i="17" s="1"/>
  <c r="F66" i="26"/>
  <c r="O89" i="17"/>
  <c r="M65" i="26"/>
  <c r="J463" i="26"/>
  <c r="L559" i="17"/>
  <c r="S540" i="17"/>
  <c r="S536" i="17" s="1"/>
  <c r="Q450" i="26"/>
  <c r="P535" i="17"/>
  <c r="N449" i="26"/>
  <c r="M438" i="26"/>
  <c r="O523" i="17"/>
  <c r="S512" i="17"/>
  <c r="Q427" i="26"/>
  <c r="K511" i="17"/>
  <c r="I426" i="26"/>
  <c r="R510" i="17"/>
  <c r="P425" i="26"/>
  <c r="I509" i="17"/>
  <c r="G424" i="26"/>
  <c r="O504" i="17"/>
  <c r="M420" i="26"/>
  <c r="V503" i="17"/>
  <c r="T419" i="26"/>
  <c r="U501" i="17"/>
  <c r="S417" i="26"/>
  <c r="V498" i="17"/>
  <c r="T414" i="26"/>
  <c r="N497" i="17"/>
  <c r="L413" i="26"/>
  <c r="T490" i="17"/>
  <c r="R405" i="26"/>
  <c r="L489" i="17"/>
  <c r="J404" i="26"/>
  <c r="U487" i="17"/>
  <c r="S402" i="26"/>
  <c r="M484" i="17"/>
  <c r="K399" i="26"/>
  <c r="M483" i="17"/>
  <c r="K398" i="26"/>
  <c r="Y481" i="17"/>
  <c r="W396" i="26"/>
  <c r="H479" i="17"/>
  <c r="H477" i="17" s="1"/>
  <c r="F394" i="26"/>
  <c r="X479" i="17"/>
  <c r="X477" i="17" s="1"/>
  <c r="V394" i="26"/>
  <c r="G476" i="17"/>
  <c r="E391" i="26"/>
  <c r="E388" i="26" s="1"/>
  <c r="W476" i="17"/>
  <c r="W473" i="17" s="1"/>
  <c r="U391" i="26"/>
  <c r="L390" i="26"/>
  <c r="N475" i="17"/>
  <c r="N472" i="17"/>
  <c r="L387" i="26"/>
  <c r="J470" i="17"/>
  <c r="H385" i="26"/>
  <c r="Z470" i="17"/>
  <c r="X385" i="26"/>
  <c r="P465" i="17"/>
  <c r="N380" i="26"/>
  <c r="H464" i="17"/>
  <c r="F379" i="26"/>
  <c r="V456" i="17"/>
  <c r="T373" i="26"/>
  <c r="L372" i="26"/>
  <c r="N455" i="17"/>
  <c r="J441" i="17"/>
  <c r="H359" i="26"/>
  <c r="Z441" i="17"/>
  <c r="X359" i="26"/>
  <c r="I435" i="17"/>
  <c r="G353" i="26"/>
  <c r="Y435" i="17"/>
  <c r="W353" i="26"/>
  <c r="P434" i="17"/>
  <c r="N352" i="26"/>
  <c r="U351" i="26"/>
  <c r="W433" i="17"/>
  <c r="N428" i="17"/>
  <c r="L346" i="26"/>
  <c r="V427" i="17"/>
  <c r="V424" i="17" s="1"/>
  <c r="T345" i="26"/>
  <c r="N426" i="17"/>
  <c r="L344" i="26"/>
  <c r="U425" i="17"/>
  <c r="S343" i="26"/>
  <c r="T412" i="17"/>
  <c r="R330" i="26"/>
  <c r="K411" i="17"/>
  <c r="I329" i="26"/>
  <c r="AA411" i="17"/>
  <c r="Y329" i="26"/>
  <c r="Y408" i="17"/>
  <c r="W326" i="26"/>
  <c r="N325" i="26"/>
  <c r="P407" i="17"/>
  <c r="N405" i="17"/>
  <c r="L323" i="26"/>
  <c r="V404" i="17"/>
  <c r="V403" i="17" s="1"/>
  <c r="T322" i="26"/>
  <c r="L402" i="17"/>
  <c r="J320" i="26"/>
  <c r="R319" i="26"/>
  <c r="T401" i="17"/>
  <c r="K399" i="17"/>
  <c r="I317" i="26"/>
  <c r="AA399" i="17"/>
  <c r="Y317" i="26"/>
  <c r="S398" i="17"/>
  <c r="Q316" i="26"/>
  <c r="V313" i="26"/>
  <c r="X395" i="17"/>
  <c r="W392" i="17"/>
  <c r="U310" i="26"/>
  <c r="N391" i="17"/>
  <c r="L309" i="26"/>
  <c r="N390" i="17"/>
  <c r="L308" i="26"/>
  <c r="U389" i="17"/>
  <c r="S307" i="26"/>
  <c r="L388" i="17"/>
  <c r="J306" i="26"/>
  <c r="S386" i="17"/>
  <c r="Q304" i="26"/>
  <c r="J385" i="17"/>
  <c r="H303" i="26"/>
  <c r="Z385" i="17"/>
  <c r="X303" i="26"/>
  <c r="Y383" i="17"/>
  <c r="W301" i="26"/>
  <c r="Q382" i="17"/>
  <c r="O300" i="26"/>
  <c r="H381" i="17"/>
  <c r="F299" i="26"/>
  <c r="X381" i="17"/>
  <c r="V299" i="26"/>
  <c r="O380" i="17"/>
  <c r="M298" i="26"/>
  <c r="U376" i="17"/>
  <c r="U373" i="17" s="1"/>
  <c r="S294" i="26"/>
  <c r="T374" i="17"/>
  <c r="R292" i="26"/>
  <c r="U372" i="17"/>
  <c r="S290" i="26"/>
  <c r="L371" i="17"/>
  <c r="J289" i="26"/>
  <c r="J369" i="17"/>
  <c r="H287" i="26"/>
  <c r="Z369" i="17"/>
  <c r="X287" i="26"/>
  <c r="W285" i="26"/>
  <c r="Y367" i="17"/>
  <c r="H364" i="17"/>
  <c r="F282" i="26"/>
  <c r="R348" i="17"/>
  <c r="R345" i="17" s="1"/>
  <c r="P269" i="26"/>
  <c r="X343" i="17"/>
  <c r="V264" i="26"/>
  <c r="O342" i="17"/>
  <c r="M263" i="26"/>
  <c r="G341" i="17"/>
  <c r="E262" i="26"/>
  <c r="W341" i="17"/>
  <c r="U262" i="26"/>
  <c r="V339" i="17"/>
  <c r="T260" i="26"/>
  <c r="N338" i="17"/>
  <c r="L259" i="26"/>
  <c r="S258" i="26"/>
  <c r="U337" i="17"/>
  <c r="L335" i="17"/>
  <c r="J256" i="26"/>
  <c r="J333" i="17"/>
  <c r="H254" i="26"/>
  <c r="Z333" i="17"/>
  <c r="X254" i="26"/>
  <c r="Q332" i="17"/>
  <c r="O253" i="26"/>
  <c r="H331" i="17"/>
  <c r="F252" i="26"/>
  <c r="V247" i="26"/>
  <c r="X326" i="17"/>
  <c r="X325" i="17" s="1"/>
  <c r="O324" i="17"/>
  <c r="M245" i="26"/>
  <c r="T319" i="17"/>
  <c r="R240" i="26"/>
  <c r="L318" i="17"/>
  <c r="J239" i="26"/>
  <c r="T313" i="17"/>
  <c r="R234" i="26"/>
  <c r="T311" i="17"/>
  <c r="R232" i="26"/>
  <c r="L310" i="17"/>
  <c r="J231" i="26"/>
  <c r="K308" i="17"/>
  <c r="I229" i="26"/>
  <c r="AA308" i="17"/>
  <c r="Y229" i="26"/>
  <c r="R307" i="17"/>
  <c r="P228" i="26"/>
  <c r="I306" i="17"/>
  <c r="G227" i="26"/>
  <c r="G304" i="17"/>
  <c r="E225" i="26"/>
  <c r="W304" i="17"/>
  <c r="U225" i="26"/>
  <c r="N303" i="17"/>
  <c r="L224" i="26"/>
  <c r="S223" i="26"/>
  <c r="U302" i="17"/>
  <c r="M301" i="17"/>
  <c r="K222" i="26"/>
  <c r="Q298" i="17"/>
  <c r="O219" i="26"/>
  <c r="J297" i="17"/>
  <c r="H218" i="26"/>
  <c r="Z297" i="17"/>
  <c r="X218" i="26"/>
  <c r="M287" i="17"/>
  <c r="K208" i="26"/>
  <c r="R285" i="17"/>
  <c r="R284" i="17" s="1"/>
  <c r="J283" i="17"/>
  <c r="H204" i="26"/>
  <c r="Z283" i="17"/>
  <c r="X204" i="26"/>
  <c r="K278" i="17"/>
  <c r="K277" i="17" s="1"/>
  <c r="AA278" i="17"/>
  <c r="AA277" i="17" s="1"/>
  <c r="Y199" i="26"/>
  <c r="Y198" i="26" s="1"/>
  <c r="Q274" i="17"/>
  <c r="I272" i="17"/>
  <c r="G193" i="26"/>
  <c r="P271" i="17"/>
  <c r="N192" i="26"/>
  <c r="N269" i="17"/>
  <c r="N268" i="17" s="1"/>
  <c r="L191" i="26"/>
  <c r="U265" i="17"/>
  <c r="S188" i="26"/>
  <c r="M264" i="17"/>
  <c r="K187" i="26"/>
  <c r="V253" i="17"/>
  <c r="T180" i="26"/>
  <c r="T179" i="26"/>
  <c r="V252" i="17"/>
  <c r="P250" i="17"/>
  <c r="N177" i="26"/>
  <c r="F175" i="26"/>
  <c r="F174" i="26" s="1"/>
  <c r="H248" i="17"/>
  <c r="H247" i="17" s="1"/>
  <c r="X248" i="17"/>
  <c r="X247" i="17" s="1"/>
  <c r="G246" i="17"/>
  <c r="E173" i="26"/>
  <c r="W246" i="17"/>
  <c r="U173" i="26"/>
  <c r="H245" i="17"/>
  <c r="F172" i="26"/>
  <c r="X245" i="17"/>
  <c r="V172" i="26"/>
  <c r="H243" i="17"/>
  <c r="F170" i="26"/>
  <c r="X243" i="17"/>
  <c r="V170" i="26"/>
  <c r="G169" i="26"/>
  <c r="I242" i="17"/>
  <c r="I240" i="17" s="1"/>
  <c r="G234" i="17"/>
  <c r="E161" i="26"/>
  <c r="U161" i="26"/>
  <c r="W234" i="17"/>
  <c r="L228" i="17"/>
  <c r="J156" i="26"/>
  <c r="Q226" i="17"/>
  <c r="O154" i="26"/>
  <c r="Q606" i="17"/>
  <c r="O509" i="26"/>
  <c r="H605" i="17"/>
  <c r="F508" i="26"/>
  <c r="X605" i="17"/>
  <c r="V508" i="26"/>
  <c r="Y590" i="17"/>
  <c r="W494" i="26"/>
  <c r="M588" i="17"/>
  <c r="K492" i="26"/>
  <c r="J490" i="26"/>
  <c r="L586" i="17"/>
  <c r="O580" i="17"/>
  <c r="M484" i="26"/>
  <c r="R476" i="26"/>
  <c r="T572" i="17"/>
  <c r="O570" i="17"/>
  <c r="M474" i="26"/>
  <c r="M473" i="26" s="1"/>
  <c r="U568" i="17"/>
  <c r="S472" i="26"/>
  <c r="T566" i="17"/>
  <c r="T565" i="17" s="1"/>
  <c r="R470" i="26"/>
  <c r="X460" i="26"/>
  <c r="Z551" i="17"/>
  <c r="P529" i="17"/>
  <c r="N443" i="26"/>
  <c r="I525" i="17"/>
  <c r="G440" i="26"/>
  <c r="Q524" i="17"/>
  <c r="O439" i="26"/>
  <c r="U519" i="17"/>
  <c r="S434" i="26"/>
  <c r="N515" i="17"/>
  <c r="L430" i="26"/>
  <c r="N513" i="17"/>
  <c r="L428" i="26"/>
  <c r="P495" i="17"/>
  <c r="N411" i="26"/>
  <c r="O484" i="17"/>
  <c r="M399" i="26"/>
  <c r="H474" i="17"/>
  <c r="F389" i="26"/>
  <c r="L470" i="17"/>
  <c r="J385" i="26"/>
  <c r="AA468" i="17"/>
  <c r="Y383" i="26"/>
  <c r="S467" i="17"/>
  <c r="Q382" i="26"/>
  <c r="J466" i="17"/>
  <c r="H381" i="26"/>
  <c r="X381" i="26"/>
  <c r="Z466" i="17"/>
  <c r="J461" i="17"/>
  <c r="H377" i="26"/>
  <c r="Z461" i="17"/>
  <c r="Z459" i="17" s="1"/>
  <c r="X377" i="26"/>
  <c r="X458" i="17"/>
  <c r="V374" i="26"/>
  <c r="N372" i="26"/>
  <c r="P455" i="17"/>
  <c r="V450" i="17"/>
  <c r="T368" i="26"/>
  <c r="U447" i="17"/>
  <c r="S365" i="26"/>
  <c r="T445" i="17"/>
  <c r="R363" i="26"/>
  <c r="L439" i="17"/>
  <c r="J357" i="26"/>
  <c r="Q356" i="26"/>
  <c r="S438" i="17"/>
  <c r="Y355" i="26"/>
  <c r="AA437" i="17"/>
  <c r="H431" i="17"/>
  <c r="F349" i="26"/>
  <c r="N347" i="26"/>
  <c r="P429" i="17"/>
  <c r="P426" i="17"/>
  <c r="N344" i="26"/>
  <c r="R417" i="17"/>
  <c r="P335" i="26"/>
  <c r="I416" i="17"/>
  <c r="G334" i="26"/>
  <c r="Y416" i="17"/>
  <c r="W334" i="26"/>
  <c r="P415" i="17"/>
  <c r="N333" i="26"/>
  <c r="E332" i="26"/>
  <c r="G414" i="17"/>
  <c r="W414" i="17"/>
  <c r="U332" i="26"/>
  <c r="M331" i="26"/>
  <c r="O413" i="17"/>
  <c r="T330" i="26"/>
  <c r="V412" i="17"/>
  <c r="T409" i="17"/>
  <c r="R327" i="26"/>
  <c r="K408" i="17"/>
  <c r="I326" i="26"/>
  <c r="AA408" i="17"/>
  <c r="Y326" i="26"/>
  <c r="I406" i="17"/>
  <c r="G324" i="26"/>
  <c r="W324" i="26"/>
  <c r="Y406" i="17"/>
  <c r="P405" i="17"/>
  <c r="N323" i="26"/>
  <c r="H404" i="17"/>
  <c r="F322" i="26"/>
  <c r="X404" i="17"/>
  <c r="V322" i="26"/>
  <c r="L320" i="26"/>
  <c r="N402" i="17"/>
  <c r="V401" i="17"/>
  <c r="T319" i="26"/>
  <c r="S316" i="26"/>
  <c r="U398" i="17"/>
  <c r="L397" i="17"/>
  <c r="J315" i="26"/>
  <c r="S396" i="17"/>
  <c r="Q314" i="26"/>
  <c r="J395" i="17"/>
  <c r="H313" i="26"/>
  <c r="Z395" i="17"/>
  <c r="X313" i="26"/>
  <c r="Q393" i="17"/>
  <c r="O311" i="26"/>
  <c r="Y392" i="17"/>
  <c r="W310" i="26"/>
  <c r="P391" i="17"/>
  <c r="N309" i="26"/>
  <c r="N375" i="17"/>
  <c r="L293" i="26"/>
  <c r="V374" i="17"/>
  <c r="T292" i="26"/>
  <c r="E290" i="26"/>
  <c r="G372" i="17"/>
  <c r="W372" i="17"/>
  <c r="U290" i="26"/>
  <c r="N371" i="17"/>
  <c r="L289" i="26"/>
  <c r="L369" i="17"/>
  <c r="J287" i="26"/>
  <c r="Q286" i="26"/>
  <c r="S368" i="17"/>
  <c r="H282" i="26"/>
  <c r="J364" i="17"/>
  <c r="L279" i="26"/>
  <c r="N360" i="17"/>
  <c r="S278" i="26"/>
  <c r="U359" i="17"/>
  <c r="M358" i="17"/>
  <c r="K277" i="26"/>
  <c r="T357" i="17"/>
  <c r="R276" i="26"/>
  <c r="K356" i="17"/>
  <c r="I275" i="26"/>
  <c r="AA356" i="17"/>
  <c r="Y275" i="26"/>
  <c r="P274" i="26"/>
  <c r="R355" i="17"/>
  <c r="Y354" i="17"/>
  <c r="W273" i="26"/>
  <c r="L347" i="17"/>
  <c r="J268" i="26"/>
  <c r="S346" i="17"/>
  <c r="Q267" i="26"/>
  <c r="J343" i="17"/>
  <c r="H264" i="26"/>
  <c r="Z343" i="17"/>
  <c r="X264" i="26"/>
  <c r="Q342" i="17"/>
  <c r="O263" i="26"/>
  <c r="I341" i="17"/>
  <c r="G262" i="26"/>
  <c r="Y341" i="17"/>
  <c r="W262" i="26"/>
  <c r="P340" i="17"/>
  <c r="N261" i="26"/>
  <c r="H339" i="17"/>
  <c r="F260" i="26"/>
  <c r="X339" i="17"/>
  <c r="V260" i="26"/>
  <c r="P338" i="17"/>
  <c r="N259" i="26"/>
  <c r="W337" i="17"/>
  <c r="U258" i="26"/>
  <c r="Z331" i="17"/>
  <c r="X252" i="26"/>
  <c r="J326" i="17"/>
  <c r="H247" i="26"/>
  <c r="Z326" i="17"/>
  <c r="X247" i="26"/>
  <c r="O245" i="26"/>
  <c r="Q324" i="17"/>
  <c r="F244" i="26"/>
  <c r="H323" i="17"/>
  <c r="X323" i="17"/>
  <c r="V244" i="26"/>
  <c r="N243" i="26"/>
  <c r="P322" i="17"/>
  <c r="G321" i="17"/>
  <c r="E242" i="26"/>
  <c r="N318" i="17"/>
  <c r="L239" i="26"/>
  <c r="G315" i="17"/>
  <c r="E236" i="26"/>
  <c r="U236" i="26"/>
  <c r="W315" i="17"/>
  <c r="N314" i="17"/>
  <c r="L235" i="26"/>
  <c r="V313" i="17"/>
  <c r="T234" i="26"/>
  <c r="V311" i="17"/>
  <c r="T232" i="26"/>
  <c r="N310" i="17"/>
  <c r="L231" i="26"/>
  <c r="K229" i="26"/>
  <c r="M308" i="17"/>
  <c r="Y304" i="17"/>
  <c r="W225" i="26"/>
  <c r="P303" i="17"/>
  <c r="N224" i="26"/>
  <c r="W302" i="17"/>
  <c r="U223" i="26"/>
  <c r="T299" i="17"/>
  <c r="R220" i="26"/>
  <c r="L297" i="17"/>
  <c r="J218" i="26"/>
  <c r="T296" i="17"/>
  <c r="R217" i="26"/>
  <c r="S290" i="17"/>
  <c r="S289" i="17" s="1"/>
  <c r="Q211" i="26"/>
  <c r="O287" i="17"/>
  <c r="M208" i="26"/>
  <c r="J204" i="26"/>
  <c r="J202" i="26" s="1"/>
  <c r="L283" i="17"/>
  <c r="S282" i="17"/>
  <c r="Q203" i="26"/>
  <c r="U280" i="17"/>
  <c r="S201" i="26"/>
  <c r="M278" i="17"/>
  <c r="M277" i="17" s="1"/>
  <c r="K199" i="26"/>
  <c r="K198" i="26" s="1"/>
  <c r="H253" i="17"/>
  <c r="F180" i="26"/>
  <c r="X253" i="17"/>
  <c r="V180" i="26"/>
  <c r="Y252" i="17"/>
  <c r="E252" i="17" s="1"/>
  <c r="C179" i="26" s="1"/>
  <c r="B179" i="26" s="1"/>
  <c r="W179" i="26"/>
  <c r="J248" i="17"/>
  <c r="J247" i="17" s="1"/>
  <c r="H175" i="26"/>
  <c r="H174" i="26" s="1"/>
  <c r="Z248" i="17"/>
  <c r="Z247" i="17" s="1"/>
  <c r="X175" i="26"/>
  <c r="X174" i="26" s="1"/>
  <c r="W173" i="26"/>
  <c r="Y246" i="17"/>
  <c r="J245" i="17"/>
  <c r="H172" i="26"/>
  <c r="Z245" i="17"/>
  <c r="X172" i="26"/>
  <c r="R244" i="17"/>
  <c r="P171" i="26"/>
  <c r="R241" i="17"/>
  <c r="P168" i="26"/>
  <c r="P238" i="17"/>
  <c r="N165" i="26"/>
  <c r="G237" i="17"/>
  <c r="E164" i="26"/>
  <c r="W237" i="17"/>
  <c r="U164" i="26"/>
  <c r="V236" i="17"/>
  <c r="T163" i="26"/>
  <c r="I605" i="17"/>
  <c r="G508" i="26"/>
  <c r="W508" i="26"/>
  <c r="Y605" i="17"/>
  <c r="V598" i="17"/>
  <c r="T501" i="26"/>
  <c r="T500" i="26" s="1"/>
  <c r="O591" i="17"/>
  <c r="M495" i="26"/>
  <c r="H590" i="17"/>
  <c r="F494" i="26"/>
  <c r="K490" i="26"/>
  <c r="M586" i="17"/>
  <c r="Y547" i="17"/>
  <c r="W456" i="26"/>
  <c r="Q502" i="17"/>
  <c r="O418" i="26"/>
  <c r="X501" i="17"/>
  <c r="V417" i="26"/>
  <c r="O500" i="17"/>
  <c r="M416" i="26"/>
  <c r="I496" i="17"/>
  <c r="G412" i="26"/>
  <c r="Y496" i="17"/>
  <c r="W412" i="26"/>
  <c r="I494" i="17"/>
  <c r="O489" i="17"/>
  <c r="M404" i="26"/>
  <c r="H487" i="17"/>
  <c r="F402" i="26"/>
  <c r="P483" i="17"/>
  <c r="N398" i="26"/>
  <c r="X482" i="17"/>
  <c r="V397" i="26"/>
  <c r="Z476" i="17"/>
  <c r="Z473" i="17" s="1"/>
  <c r="X391" i="26"/>
  <c r="Q475" i="17"/>
  <c r="O390" i="26"/>
  <c r="W389" i="26"/>
  <c r="Y474" i="17"/>
  <c r="U471" i="17"/>
  <c r="S386" i="26"/>
  <c r="K464" i="17"/>
  <c r="I379" i="26"/>
  <c r="G450" i="17"/>
  <c r="E368" i="26"/>
  <c r="W450" i="17"/>
  <c r="U368" i="26"/>
  <c r="N449" i="17"/>
  <c r="L367" i="26"/>
  <c r="V447" i="17"/>
  <c r="T365" i="26"/>
  <c r="T438" i="17"/>
  <c r="R356" i="26"/>
  <c r="L435" i="17"/>
  <c r="J353" i="26"/>
  <c r="J433" i="17"/>
  <c r="H351" i="26"/>
  <c r="X351" i="26"/>
  <c r="Z433" i="17"/>
  <c r="Y431" i="17"/>
  <c r="W349" i="26"/>
  <c r="Q429" i="17"/>
  <c r="O347" i="26"/>
  <c r="I427" i="17"/>
  <c r="G345" i="26"/>
  <c r="Y427" i="17"/>
  <c r="W345" i="26"/>
  <c r="H425" i="17"/>
  <c r="F343" i="26"/>
  <c r="X425" i="17"/>
  <c r="V343" i="26"/>
  <c r="N421" i="17"/>
  <c r="L339" i="26"/>
  <c r="U420" i="17"/>
  <c r="S338" i="26"/>
  <c r="L418" i="17"/>
  <c r="J336" i="26"/>
  <c r="X334" i="26"/>
  <c r="Z416" i="17"/>
  <c r="Q415" i="17"/>
  <c r="O333" i="26"/>
  <c r="V332" i="26"/>
  <c r="X414" i="17"/>
  <c r="P413" i="17"/>
  <c r="N331" i="26"/>
  <c r="N411" i="17"/>
  <c r="L329" i="26"/>
  <c r="U409" i="17"/>
  <c r="S327" i="26"/>
  <c r="L408" i="17"/>
  <c r="J326" i="26"/>
  <c r="S407" i="17"/>
  <c r="Q325" i="26"/>
  <c r="J406" i="17"/>
  <c r="H324" i="26"/>
  <c r="Z406" i="17"/>
  <c r="X324" i="26"/>
  <c r="Q405" i="17"/>
  <c r="O323" i="26"/>
  <c r="O402" i="17"/>
  <c r="M320" i="26"/>
  <c r="U319" i="26"/>
  <c r="W401" i="17"/>
  <c r="O400" i="17"/>
  <c r="M318" i="26"/>
  <c r="N399" i="17"/>
  <c r="L317" i="26"/>
  <c r="V398" i="17"/>
  <c r="T316" i="26"/>
  <c r="M397" i="17"/>
  <c r="K315" i="26"/>
  <c r="P311" i="26"/>
  <c r="R393" i="17"/>
  <c r="Q391" i="17"/>
  <c r="O309" i="26"/>
  <c r="T382" i="17"/>
  <c r="R300" i="26"/>
  <c r="AA381" i="17"/>
  <c r="Y299" i="26"/>
  <c r="R380" i="17"/>
  <c r="P298" i="26"/>
  <c r="I379" i="17"/>
  <c r="G297" i="26"/>
  <c r="Y379" i="17"/>
  <c r="W297" i="26"/>
  <c r="P378" i="17"/>
  <c r="N296" i="26"/>
  <c r="H376" i="17"/>
  <c r="F294" i="26"/>
  <c r="X376" i="17"/>
  <c r="V294" i="26"/>
  <c r="M293" i="26"/>
  <c r="O375" i="17"/>
  <c r="O373" i="17" s="1"/>
  <c r="W374" i="17"/>
  <c r="U292" i="26"/>
  <c r="H372" i="17"/>
  <c r="F290" i="26"/>
  <c r="X372" i="17"/>
  <c r="X365" i="17" s="1"/>
  <c r="V290" i="26"/>
  <c r="M289" i="26"/>
  <c r="O371" i="17"/>
  <c r="M369" i="17"/>
  <c r="K287" i="26"/>
  <c r="S366" i="17"/>
  <c r="Q284" i="26"/>
  <c r="N358" i="17"/>
  <c r="L277" i="26"/>
  <c r="L356" i="17"/>
  <c r="J275" i="26"/>
  <c r="S355" i="17"/>
  <c r="Q274" i="26"/>
  <c r="V350" i="17"/>
  <c r="T271" i="26"/>
  <c r="M349" i="17"/>
  <c r="K270" i="26"/>
  <c r="U348" i="17"/>
  <c r="S269" i="26"/>
  <c r="M347" i="17"/>
  <c r="K268" i="26"/>
  <c r="T344" i="17"/>
  <c r="R265" i="26"/>
  <c r="AA343" i="17"/>
  <c r="Y264" i="26"/>
  <c r="Z341" i="17"/>
  <c r="X262" i="26"/>
  <c r="Q340" i="17"/>
  <c r="O261" i="26"/>
  <c r="I339" i="17"/>
  <c r="G260" i="26"/>
  <c r="Y339" i="17"/>
  <c r="W260" i="26"/>
  <c r="U334" i="17"/>
  <c r="S255" i="26"/>
  <c r="K331" i="17"/>
  <c r="I252" i="26"/>
  <c r="AA331" i="17"/>
  <c r="Y252" i="26"/>
  <c r="AA326" i="17"/>
  <c r="Y247" i="26"/>
  <c r="Y246" i="26" s="1"/>
  <c r="R324" i="17"/>
  <c r="P245" i="26"/>
  <c r="I323" i="17"/>
  <c r="G244" i="26"/>
  <c r="Y323" i="17"/>
  <c r="W244" i="26"/>
  <c r="X321" i="17"/>
  <c r="V242" i="26"/>
  <c r="O320" i="17"/>
  <c r="M241" i="26"/>
  <c r="E240" i="26"/>
  <c r="G319" i="17"/>
  <c r="W319" i="17"/>
  <c r="U240" i="26"/>
  <c r="H315" i="17"/>
  <c r="F236" i="26"/>
  <c r="G313" i="17"/>
  <c r="E234" i="26"/>
  <c r="W313" i="17"/>
  <c r="U234" i="26"/>
  <c r="O312" i="17"/>
  <c r="M233" i="26"/>
  <c r="G311" i="17"/>
  <c r="E232" i="26"/>
  <c r="O310" i="17"/>
  <c r="M231" i="26"/>
  <c r="U307" i="17"/>
  <c r="S228" i="26"/>
  <c r="L306" i="17"/>
  <c r="J227" i="26"/>
  <c r="S305" i="17"/>
  <c r="Q226" i="26"/>
  <c r="H225" i="26"/>
  <c r="J304" i="17"/>
  <c r="Z304" i="17"/>
  <c r="X225" i="26"/>
  <c r="O224" i="26"/>
  <c r="Q303" i="17"/>
  <c r="F223" i="26"/>
  <c r="H302" i="17"/>
  <c r="X302" i="17"/>
  <c r="V223" i="26"/>
  <c r="P301" i="17"/>
  <c r="N222" i="26"/>
  <c r="O291" i="17"/>
  <c r="O289" i="17" s="1"/>
  <c r="M212" i="26"/>
  <c r="T290" i="17"/>
  <c r="R211" i="26"/>
  <c r="P287" i="17"/>
  <c r="N208" i="26"/>
  <c r="U285" i="17"/>
  <c r="U284" i="17" s="1"/>
  <c r="T282" i="17"/>
  <c r="R203" i="26"/>
  <c r="L199" i="26"/>
  <c r="L198" i="26" s="1"/>
  <c r="N278" i="17"/>
  <c r="N277" i="17" s="1"/>
  <c r="M275" i="17"/>
  <c r="M273" i="17" s="1"/>
  <c r="K196" i="26"/>
  <c r="T274" i="17"/>
  <c r="T273" i="17" s="1"/>
  <c r="R195" i="26"/>
  <c r="L272" i="17"/>
  <c r="J193" i="26"/>
  <c r="S271" i="17"/>
  <c r="Q192" i="26"/>
  <c r="J270" i="17"/>
  <c r="J268" i="17" s="1"/>
  <c r="Z270" i="17"/>
  <c r="Z268" i="17" s="1"/>
  <c r="H267" i="17"/>
  <c r="F190" i="26"/>
  <c r="N189" i="26"/>
  <c r="P266" i="17"/>
  <c r="H265" i="17"/>
  <c r="F188" i="26"/>
  <c r="X265" i="17"/>
  <c r="V188" i="26"/>
  <c r="I253" i="17"/>
  <c r="G180" i="26"/>
  <c r="Y253" i="17"/>
  <c r="W180" i="26"/>
  <c r="S250" i="17"/>
  <c r="Q177" i="26"/>
  <c r="Z246" i="17"/>
  <c r="X173" i="26"/>
  <c r="K245" i="17"/>
  <c r="I172" i="26"/>
  <c r="K243" i="17"/>
  <c r="I170" i="26"/>
  <c r="L242" i="17"/>
  <c r="W118" i="26"/>
  <c r="X161" i="26"/>
  <c r="U131" i="26"/>
  <c r="X49" i="26"/>
  <c r="R154" i="26"/>
  <c r="Q102" i="26"/>
  <c r="Q154" i="26"/>
  <c r="X101" i="17"/>
  <c r="S153" i="26"/>
  <c r="S149" i="26" s="1"/>
  <c r="I103" i="26"/>
  <c r="M121" i="26"/>
  <c r="O93" i="17"/>
  <c r="O92" i="17" s="1"/>
  <c r="Y160" i="26"/>
  <c r="P136" i="26"/>
  <c r="N83" i="17"/>
  <c r="N82" i="17" s="1"/>
  <c r="S176" i="17"/>
  <c r="U62" i="26"/>
  <c r="S138" i="26"/>
  <c r="M46" i="26"/>
  <c r="J137" i="26"/>
  <c r="I49" i="26"/>
  <c r="P52" i="26"/>
  <c r="N147" i="26"/>
  <c r="V19" i="26"/>
  <c r="I137" i="26"/>
  <c r="P159" i="26"/>
  <c r="U80" i="17"/>
  <c r="U79" i="17" s="1"/>
  <c r="L50" i="26"/>
  <c r="K114" i="26"/>
  <c r="H161" i="26"/>
  <c r="L46" i="26"/>
  <c r="J144" i="26"/>
  <c r="R71" i="17"/>
  <c r="W19" i="26"/>
  <c r="J114" i="26"/>
  <c r="Y32" i="26"/>
  <c r="U125" i="26"/>
  <c r="V133" i="26"/>
  <c r="O162" i="26"/>
  <c r="L129" i="26"/>
  <c r="Q52" i="26"/>
  <c r="T45" i="26"/>
  <c r="N97" i="26"/>
  <c r="J103" i="26"/>
  <c r="M69" i="26"/>
  <c r="M68" i="26" s="1"/>
  <c r="X124" i="26"/>
  <c r="Y66" i="26"/>
  <c r="I160" i="26"/>
  <c r="T115" i="26"/>
  <c r="H160" i="26"/>
  <c r="H135" i="26"/>
  <c r="X135" i="26"/>
  <c r="T153" i="26"/>
  <c r="T149" i="26" s="1"/>
  <c r="T155" i="26"/>
  <c r="P102" i="26"/>
  <c r="S115" i="26"/>
  <c r="O123" i="26"/>
  <c r="L59" i="26"/>
  <c r="L58" i="26" s="1"/>
  <c r="N121" i="26"/>
  <c r="AD83" i="17"/>
  <c r="AD82" i="17" s="1"/>
  <c r="G100" i="26"/>
  <c r="Q143" i="26"/>
  <c r="K99" i="26"/>
  <c r="U105" i="26"/>
  <c r="K50" i="26"/>
  <c r="F77" i="26"/>
  <c r="AA29" i="17"/>
  <c r="R145" i="26"/>
  <c r="R104" i="26"/>
  <c r="X84" i="26"/>
  <c r="X80" i="26" s="1"/>
  <c r="N117" i="26"/>
  <c r="O159" i="26"/>
  <c r="O119" i="26"/>
  <c r="K106" i="26"/>
  <c r="V64" i="26"/>
  <c r="V120" i="26"/>
  <c r="H169" i="17"/>
  <c r="X112" i="26"/>
  <c r="H17" i="17"/>
  <c r="L107" i="26"/>
  <c r="T56" i="26"/>
  <c r="T55" i="26" s="1"/>
  <c r="E62" i="26"/>
  <c r="J94" i="26"/>
  <c r="H49" i="26"/>
  <c r="Z232" i="17"/>
  <c r="X22" i="26"/>
  <c r="P19" i="17"/>
  <c r="V24" i="26"/>
  <c r="L106" i="26"/>
  <c r="O21" i="26"/>
  <c r="P123" i="26"/>
  <c r="V80" i="17"/>
  <c r="V79" i="17" s="1"/>
  <c r="M83" i="17"/>
  <c r="M82" i="17" s="1"/>
  <c r="G133" i="26"/>
  <c r="S155" i="26"/>
  <c r="G180" i="17"/>
  <c r="O18" i="26"/>
  <c r="N455" i="26"/>
  <c r="AC118" i="17"/>
  <c r="R108" i="26"/>
  <c r="R44" i="26"/>
  <c r="F33" i="26"/>
  <c r="N119" i="26"/>
  <c r="G19" i="26"/>
  <c r="Q113" i="26"/>
  <c r="F122" i="26"/>
  <c r="S56" i="26"/>
  <c r="S55" i="26" s="1"/>
  <c r="J99" i="26"/>
  <c r="T162" i="17"/>
  <c r="P127" i="26"/>
  <c r="X167" i="17"/>
  <c r="N18" i="26"/>
  <c r="X66" i="26"/>
  <c r="E120" i="26"/>
  <c r="I101" i="26"/>
  <c r="P65" i="26"/>
  <c r="U51" i="26"/>
  <c r="P23" i="26"/>
  <c r="F118" i="26"/>
  <c r="O65" i="26"/>
  <c r="U140" i="26"/>
  <c r="R98" i="26"/>
  <c r="H22" i="26"/>
  <c r="X24" i="26"/>
  <c r="X171" i="17"/>
  <c r="W122" i="26"/>
  <c r="I66" i="26"/>
  <c r="L156" i="26"/>
  <c r="H182" i="17"/>
  <c r="K109" i="26"/>
  <c r="O134" i="26"/>
  <c r="I31" i="26"/>
  <c r="Y103" i="26"/>
  <c r="I32" i="26"/>
  <c r="N132" i="26"/>
  <c r="M129" i="26"/>
  <c r="Q98" i="26"/>
  <c r="G22" i="26"/>
  <c r="Y149" i="17"/>
  <c r="R41" i="26"/>
  <c r="Q23" i="26"/>
  <c r="G64" i="26"/>
  <c r="K59" i="26"/>
  <c r="K58" i="26" s="1"/>
  <c r="R484" i="26"/>
  <c r="V504" i="17"/>
  <c r="K508" i="26"/>
  <c r="J407" i="26"/>
  <c r="Q430" i="26"/>
  <c r="S489" i="17"/>
  <c r="S491" i="17"/>
  <c r="X501" i="26"/>
  <c r="Y506" i="26"/>
  <c r="G461" i="26"/>
  <c r="U475" i="17"/>
  <c r="H501" i="26"/>
  <c r="W461" i="26"/>
  <c r="K307" i="26"/>
  <c r="P303" i="26"/>
  <c r="AB584" i="17"/>
  <c r="P533" i="17"/>
  <c r="W499" i="17"/>
  <c r="AC373" i="17"/>
  <c r="Y304" i="26"/>
  <c r="V390" i="17"/>
  <c r="S31" i="17"/>
  <c r="AB440" i="17"/>
  <c r="Q315" i="26"/>
  <c r="J316" i="26"/>
  <c r="E347" i="26"/>
  <c r="S212" i="26"/>
  <c r="E372" i="26"/>
  <c r="S406" i="26"/>
  <c r="Q218" i="26"/>
  <c r="L343" i="26"/>
  <c r="I467" i="26"/>
  <c r="Q461" i="17"/>
  <c r="V311" i="26"/>
  <c r="M374" i="26"/>
  <c r="U347" i="26"/>
  <c r="I327" i="26"/>
  <c r="Y363" i="26"/>
  <c r="K292" i="26"/>
  <c r="U591" i="17"/>
  <c r="L401" i="26"/>
  <c r="U390" i="26"/>
  <c r="W529" i="17"/>
  <c r="L294" i="26"/>
  <c r="J396" i="17"/>
  <c r="R216" i="26"/>
  <c r="I217" i="26"/>
  <c r="Q477" i="17"/>
  <c r="J365" i="26"/>
  <c r="V509" i="26"/>
  <c r="T295" i="17"/>
  <c r="X382" i="26"/>
  <c r="Y327" i="26"/>
  <c r="T398" i="26"/>
  <c r="I363" i="26"/>
  <c r="I417" i="17"/>
  <c r="F509" i="26"/>
  <c r="X606" i="17"/>
  <c r="R502" i="26"/>
  <c r="W284" i="26"/>
  <c r="G274" i="26"/>
  <c r="X314" i="26"/>
  <c r="J491" i="26"/>
  <c r="J278" i="26"/>
  <c r="P46" i="26"/>
  <c r="S463" i="26"/>
  <c r="N519" i="26"/>
  <c r="AD373" i="17"/>
  <c r="J501" i="26"/>
  <c r="V604" i="17"/>
  <c r="T127" i="26"/>
  <c r="W274" i="26"/>
  <c r="J274" i="17"/>
  <c r="S279" i="26"/>
  <c r="U162" i="26"/>
  <c r="L290" i="26"/>
  <c r="E413" i="26"/>
  <c r="G380" i="26"/>
  <c r="F438" i="26"/>
  <c r="O427" i="17"/>
  <c r="Q468" i="26"/>
  <c r="G284" i="26"/>
  <c r="P275" i="26"/>
  <c r="Y470" i="26"/>
  <c r="E162" i="26"/>
  <c r="M297" i="26"/>
  <c r="Q385" i="26"/>
  <c r="N351" i="26"/>
  <c r="K405" i="26"/>
  <c r="M508" i="26"/>
  <c r="P383" i="26"/>
  <c r="S289" i="26"/>
  <c r="W380" i="26"/>
  <c r="Y386" i="26"/>
  <c r="H487" i="26"/>
  <c r="U346" i="26"/>
  <c r="X356" i="26"/>
  <c r="AB365" i="17"/>
  <c r="X300" i="26"/>
  <c r="P355" i="26"/>
  <c r="Y276" i="26"/>
  <c r="I470" i="26"/>
  <c r="O394" i="26"/>
  <c r="X354" i="26"/>
  <c r="V287" i="17"/>
  <c r="N482" i="17"/>
  <c r="N480" i="17" s="1"/>
  <c r="F36" i="17"/>
  <c r="T369" i="26"/>
  <c r="W352" i="26"/>
  <c r="V393" i="26"/>
  <c r="X475" i="26"/>
  <c r="Y384" i="26"/>
  <c r="H382" i="26"/>
  <c r="X211" i="26"/>
  <c r="L402" i="26"/>
  <c r="V376" i="26"/>
  <c r="R317" i="26"/>
  <c r="R492" i="26"/>
  <c r="I276" i="26"/>
  <c r="R471" i="26"/>
  <c r="H354" i="26"/>
  <c r="Q287" i="26"/>
  <c r="O381" i="26"/>
  <c r="M373" i="26"/>
  <c r="J304" i="26"/>
  <c r="E344" i="26"/>
  <c r="T399" i="17"/>
  <c r="G352" i="26"/>
  <c r="F393" i="26"/>
  <c r="U387" i="26"/>
  <c r="O106" i="26"/>
  <c r="I384" i="26"/>
  <c r="F311" i="26"/>
  <c r="E309" i="26"/>
  <c r="J290" i="17"/>
  <c r="H356" i="26"/>
  <c r="S404" i="26"/>
  <c r="X286" i="26"/>
  <c r="U344" i="26"/>
  <c r="R329" i="26"/>
  <c r="K503" i="26"/>
  <c r="W520" i="26"/>
  <c r="N454" i="17"/>
  <c r="G475" i="26"/>
  <c r="G473" i="26" s="1"/>
  <c r="I571" i="17"/>
  <c r="Y571" i="17"/>
  <c r="W475" i="26"/>
  <c r="H620" i="17"/>
  <c r="F520" i="26"/>
  <c r="O619" i="17"/>
  <c r="M519" i="26"/>
  <c r="G606" i="17"/>
  <c r="E509" i="26"/>
  <c r="W606" i="17"/>
  <c r="U509" i="26"/>
  <c r="N605" i="17"/>
  <c r="L508" i="26"/>
  <c r="L603" i="17"/>
  <c r="J506" i="26"/>
  <c r="R504" i="26"/>
  <c r="T601" i="17"/>
  <c r="S599" i="17"/>
  <c r="S597" i="17" s="1"/>
  <c r="T591" i="17"/>
  <c r="R495" i="26"/>
  <c r="L494" i="26"/>
  <c r="N590" i="17"/>
  <c r="K587" i="17"/>
  <c r="I491" i="26"/>
  <c r="Y491" i="26"/>
  <c r="AA587" i="17"/>
  <c r="R586" i="17"/>
  <c r="P490" i="26"/>
  <c r="I585" i="17"/>
  <c r="G489" i="26"/>
  <c r="I583" i="17"/>
  <c r="G487" i="26"/>
  <c r="S481" i="26"/>
  <c r="U577" i="17"/>
  <c r="I573" i="17"/>
  <c r="G477" i="26"/>
  <c r="U570" i="17"/>
  <c r="U569" i="17" s="1"/>
  <c r="S474" i="26"/>
  <c r="I472" i="26"/>
  <c r="K568" i="17"/>
  <c r="J566" i="17"/>
  <c r="H470" i="26"/>
  <c r="Z566" i="17"/>
  <c r="X470" i="26"/>
  <c r="X469" i="26" s="1"/>
  <c r="R564" i="17"/>
  <c r="P468" i="26"/>
  <c r="V562" i="17"/>
  <c r="V561" i="17" s="1"/>
  <c r="T466" i="26"/>
  <c r="T559" i="17"/>
  <c r="R463" i="26"/>
  <c r="Q462" i="26"/>
  <c r="S553" i="17"/>
  <c r="H461" i="26"/>
  <c r="J552" i="17"/>
  <c r="H550" i="17"/>
  <c r="F459" i="26"/>
  <c r="O549" i="17"/>
  <c r="M458" i="26"/>
  <c r="V546" i="17"/>
  <c r="V545" i="17" s="1"/>
  <c r="AA540" i="17"/>
  <c r="AA536" i="17" s="1"/>
  <c r="Y450" i="26"/>
  <c r="H535" i="17"/>
  <c r="F449" i="26"/>
  <c r="V529" i="17"/>
  <c r="T443" i="26"/>
  <c r="O525" i="17"/>
  <c r="M440" i="26"/>
  <c r="E439" i="26"/>
  <c r="G524" i="17"/>
  <c r="W524" i="17"/>
  <c r="U439" i="26"/>
  <c r="G523" i="17"/>
  <c r="E438" i="26"/>
  <c r="W523" i="17"/>
  <c r="U438" i="26"/>
  <c r="N522" i="17"/>
  <c r="L437" i="26"/>
  <c r="Q435" i="26"/>
  <c r="S520" i="17"/>
  <c r="K519" i="17"/>
  <c r="I434" i="26"/>
  <c r="Y434" i="26"/>
  <c r="AA519" i="17"/>
  <c r="R430" i="26"/>
  <c r="T515" i="17"/>
  <c r="L514" i="17"/>
  <c r="J429" i="26"/>
  <c r="T513" i="17"/>
  <c r="R428" i="26"/>
  <c r="K512" i="17"/>
  <c r="I427" i="26"/>
  <c r="AA512" i="17"/>
  <c r="Y427" i="26"/>
  <c r="S511" i="17"/>
  <c r="Q426" i="26"/>
  <c r="H425" i="26"/>
  <c r="J510" i="17"/>
  <c r="Z510" i="17"/>
  <c r="X425" i="26"/>
  <c r="Q509" i="17"/>
  <c r="O424" i="26"/>
  <c r="N503" i="17"/>
  <c r="L419" i="26"/>
  <c r="T418" i="26"/>
  <c r="V502" i="17"/>
  <c r="T500" i="17"/>
  <c r="R416" i="26"/>
  <c r="N498" i="17"/>
  <c r="L414" i="26"/>
  <c r="N496" i="17"/>
  <c r="L412" i="26"/>
  <c r="V495" i="17"/>
  <c r="T411" i="26"/>
  <c r="M492" i="17"/>
  <c r="M488" i="17" s="1"/>
  <c r="K407" i="26"/>
  <c r="S399" i="26"/>
  <c r="U484" i="17"/>
  <c r="I206" i="26"/>
  <c r="I205" i="26" s="1"/>
  <c r="K285" i="17"/>
  <c r="K284" i="17" s="1"/>
  <c r="Y206" i="26"/>
  <c r="Y205" i="26" s="1"/>
  <c r="AA285" i="17"/>
  <c r="AA284" i="17" s="1"/>
  <c r="Q204" i="26"/>
  <c r="S283" i="17"/>
  <c r="J282" i="17"/>
  <c r="H203" i="26"/>
  <c r="Z282" i="17"/>
  <c r="X203" i="26"/>
  <c r="L280" i="17"/>
  <c r="J201" i="26"/>
  <c r="T278" i="17"/>
  <c r="T277" i="17" s="1"/>
  <c r="R199" i="26"/>
  <c r="R198" i="26" s="1"/>
  <c r="L276" i="17"/>
  <c r="J197" i="26"/>
  <c r="Q196" i="26"/>
  <c r="S275" i="17"/>
  <c r="S273" i="17" s="1"/>
  <c r="I271" i="17"/>
  <c r="G192" i="26"/>
  <c r="Y271" i="17"/>
  <c r="W192" i="26"/>
  <c r="G269" i="17"/>
  <c r="G268" i="17" s="1"/>
  <c r="E191" i="26"/>
  <c r="U191" i="26"/>
  <c r="N267" i="17"/>
  <c r="L190" i="26"/>
  <c r="V266" i="17"/>
  <c r="T189" i="26"/>
  <c r="N265" i="17"/>
  <c r="T187" i="26"/>
  <c r="V264" i="17"/>
  <c r="N255" i="17"/>
  <c r="H254" i="17"/>
  <c r="F181" i="26"/>
  <c r="Y254" i="17"/>
  <c r="W181" i="26"/>
  <c r="N253" i="17"/>
  <c r="L180" i="26"/>
  <c r="H250" i="17"/>
  <c r="F177" i="26"/>
  <c r="X250" i="17"/>
  <c r="V177" i="26"/>
  <c r="P248" i="17"/>
  <c r="P247" i="17" s="1"/>
  <c r="N175" i="26"/>
  <c r="N174" i="26" s="1"/>
  <c r="M173" i="26"/>
  <c r="P245" i="17"/>
  <c r="N172" i="26"/>
  <c r="H244" i="17"/>
  <c r="F171" i="26"/>
  <c r="X244" i="17"/>
  <c r="V171" i="26"/>
  <c r="P243" i="17"/>
  <c r="N170" i="26"/>
  <c r="Q242" i="17"/>
  <c r="Q240" i="17" s="1"/>
  <c r="O169" i="26"/>
  <c r="H241" i="17"/>
  <c r="H240" i="17" s="1"/>
  <c r="F168" i="26"/>
  <c r="X241" i="17"/>
  <c r="X240" i="17" s="1"/>
  <c r="V168" i="26"/>
  <c r="O239" i="17"/>
  <c r="M166" i="26"/>
  <c r="V238" i="17"/>
  <c r="T165" i="26"/>
  <c r="M237" i="17"/>
  <c r="K164" i="26"/>
  <c r="O234" i="17"/>
  <c r="M161" i="26"/>
  <c r="H233" i="17"/>
  <c r="F158" i="26"/>
  <c r="X233" i="17"/>
  <c r="V158" i="26"/>
  <c r="P232" i="17"/>
  <c r="P230" i="17" s="1"/>
  <c r="N160" i="26"/>
  <c r="N158" i="26"/>
  <c r="G231" i="17"/>
  <c r="G230" i="17" s="1"/>
  <c r="E159" i="26"/>
  <c r="W231" i="17"/>
  <c r="W230" i="17" s="1"/>
  <c r="U159" i="26"/>
  <c r="R156" i="26"/>
  <c r="T228" i="17"/>
  <c r="AA227" i="17"/>
  <c r="Y155" i="26"/>
  <c r="I226" i="17"/>
  <c r="G154" i="26"/>
  <c r="Y226" i="17"/>
  <c r="W154" i="26"/>
  <c r="I153" i="26"/>
  <c r="I149" i="26" s="1"/>
  <c r="K224" i="17"/>
  <c r="K220" i="17" s="1"/>
  <c r="J216" i="17"/>
  <c r="H145" i="26"/>
  <c r="U206" i="17"/>
  <c r="E206" i="17" s="1"/>
  <c r="D206" i="17" s="1"/>
  <c r="L205" i="17"/>
  <c r="T204" i="17"/>
  <c r="S203" i="17"/>
  <c r="E203" i="17" s="1"/>
  <c r="D203" i="17" s="1"/>
  <c r="R202" i="17"/>
  <c r="Y201" i="17"/>
  <c r="E201" i="17" s="1"/>
  <c r="D201" i="17" s="1"/>
  <c r="W194" i="17"/>
  <c r="R190" i="17"/>
  <c r="Y189" i="17"/>
  <c r="E189" i="17" s="1"/>
  <c r="D189" i="17" s="1"/>
  <c r="P188" i="17"/>
  <c r="N139" i="26"/>
  <c r="O186" i="17"/>
  <c r="AD184" i="17"/>
  <c r="S134" i="26"/>
  <c r="U183" i="17"/>
  <c r="L182" i="17"/>
  <c r="J133" i="26"/>
  <c r="AA180" i="17"/>
  <c r="Y131" i="26"/>
  <c r="P129" i="26"/>
  <c r="V176" i="17"/>
  <c r="L167" i="17"/>
  <c r="J118" i="26"/>
  <c r="AC167" i="17"/>
  <c r="T166" i="17"/>
  <c r="R117" i="26"/>
  <c r="Z195" i="17"/>
  <c r="O107" i="26"/>
  <c r="Q209" i="17"/>
  <c r="E209" i="17" s="1"/>
  <c r="D209" i="17" s="1"/>
  <c r="X153" i="17"/>
  <c r="V104" i="26"/>
  <c r="AC149" i="17"/>
  <c r="L148" i="17"/>
  <c r="S147" i="17"/>
  <c r="E147" i="17" s="1"/>
  <c r="D147" i="17" s="1"/>
  <c r="R145" i="17"/>
  <c r="Y144" i="17"/>
  <c r="E144" i="17" s="1"/>
  <c r="D144" i="17" s="1"/>
  <c r="G142" i="17"/>
  <c r="E98" i="26"/>
  <c r="AD141" i="17"/>
  <c r="F141" i="17" s="1"/>
  <c r="U140" i="17"/>
  <c r="E140" i="17" s="1"/>
  <c r="D140" i="17" s="1"/>
  <c r="L139" i="17"/>
  <c r="AC134" i="17"/>
  <c r="E134" i="17" s="1"/>
  <c r="D134" i="17" s="1"/>
  <c r="L132" i="17"/>
  <c r="F132" i="17" s="1"/>
  <c r="S131" i="17"/>
  <c r="E131" i="17" s="1"/>
  <c r="D131" i="17" s="1"/>
  <c r="AC126" i="17"/>
  <c r="E126" i="17" s="1"/>
  <c r="D126" i="17" s="1"/>
  <c r="L125" i="17"/>
  <c r="Z123" i="17"/>
  <c r="F123" i="17" s="1"/>
  <c r="R122" i="17"/>
  <c r="F122" i="17" s="1"/>
  <c r="Y121" i="17"/>
  <c r="E121" i="17" s="1"/>
  <c r="D121" i="17" s="1"/>
  <c r="I120" i="17"/>
  <c r="Y120" i="17"/>
  <c r="P119" i="17"/>
  <c r="T102" i="17"/>
  <c r="R78" i="26"/>
  <c r="K101" i="17"/>
  <c r="I77" i="26"/>
  <c r="Y77" i="26"/>
  <c r="AD90" i="17"/>
  <c r="S65" i="26"/>
  <c r="U89" i="17"/>
  <c r="AA88" i="17"/>
  <c r="AA85" i="17" s="1"/>
  <c r="Q83" i="17"/>
  <c r="Q82" i="17" s="1"/>
  <c r="O59" i="26"/>
  <c r="O58" i="26" s="1"/>
  <c r="AD68" i="17"/>
  <c r="AD67" i="17" s="1"/>
  <c r="R65" i="17"/>
  <c r="R62" i="17" s="1"/>
  <c r="I64" i="17"/>
  <c r="G45" i="26"/>
  <c r="H63" i="17"/>
  <c r="H62" i="17" s="1"/>
  <c r="F44" i="26"/>
  <c r="X63" i="17"/>
  <c r="X62" i="17" s="1"/>
  <c r="V44" i="26"/>
  <c r="AD56" i="17"/>
  <c r="AD54" i="17" s="1"/>
  <c r="AC46" i="17"/>
  <c r="E46" i="17" s="1"/>
  <c r="D46" i="17" s="1"/>
  <c r="T45" i="17"/>
  <c r="F45" i="17" s="1"/>
  <c r="AA44" i="17"/>
  <c r="E44" i="17" s="1"/>
  <c r="D44" i="17" s="1"/>
  <c r="S43" i="17"/>
  <c r="E43" i="17" s="1"/>
  <c r="D43" i="17" s="1"/>
  <c r="Z42" i="17"/>
  <c r="F42" i="17" s="1"/>
  <c r="X39" i="17"/>
  <c r="F39" i="17" s="1"/>
  <c r="W77" i="17"/>
  <c r="E77" i="17" s="1"/>
  <c r="D77" i="17" s="1"/>
  <c r="X76" i="17"/>
  <c r="F76" i="17" s="1"/>
  <c r="W38" i="17"/>
  <c r="E38" i="17" s="1"/>
  <c r="D38" i="17" s="1"/>
  <c r="N37" i="17"/>
  <c r="F37" i="17" s="1"/>
  <c r="AC35" i="17"/>
  <c r="E35" i="17" s="1"/>
  <c r="D35" i="17" s="1"/>
  <c r="L34" i="17"/>
  <c r="F34" i="17" s="1"/>
  <c r="AA32" i="17"/>
  <c r="E32" i="17" s="1"/>
  <c r="D32" i="17" s="1"/>
  <c r="P33" i="26"/>
  <c r="T33" i="26"/>
  <c r="N30" i="17"/>
  <c r="L32" i="26"/>
  <c r="Z620" i="17"/>
  <c r="Z618" i="17" s="1"/>
  <c r="U588" i="17"/>
  <c r="S492" i="26"/>
  <c r="U553" i="17"/>
  <c r="S462" i="26"/>
  <c r="L552" i="17"/>
  <c r="J461" i="26"/>
  <c r="R551" i="17"/>
  <c r="P460" i="26"/>
  <c r="H459" i="26"/>
  <c r="J550" i="17"/>
  <c r="X459" i="26"/>
  <c r="Z550" i="17"/>
  <c r="Q549" i="17"/>
  <c r="O458" i="26"/>
  <c r="X546" i="17"/>
  <c r="X545" i="17" s="1"/>
  <c r="M540" i="17"/>
  <c r="M536" i="17" s="1"/>
  <c r="K450" i="26"/>
  <c r="AC540" i="17"/>
  <c r="AC536" i="17" s="1"/>
  <c r="J535" i="17"/>
  <c r="H449" i="26"/>
  <c r="Z535" i="17"/>
  <c r="X449" i="26"/>
  <c r="H529" i="17"/>
  <c r="F443" i="26"/>
  <c r="Y524" i="17"/>
  <c r="W439" i="26"/>
  <c r="I523" i="17"/>
  <c r="G438" i="26"/>
  <c r="P522" i="17"/>
  <c r="N437" i="26"/>
  <c r="U520" i="17"/>
  <c r="S435" i="26"/>
  <c r="M519" i="17"/>
  <c r="K434" i="26"/>
  <c r="N514" i="17"/>
  <c r="L429" i="26"/>
  <c r="T428" i="26"/>
  <c r="V513" i="17"/>
  <c r="M512" i="17"/>
  <c r="K427" i="26"/>
  <c r="U511" i="17"/>
  <c r="S426" i="26"/>
  <c r="L510" i="17"/>
  <c r="J425" i="26"/>
  <c r="S509" i="17"/>
  <c r="Q424" i="26"/>
  <c r="I505" i="17"/>
  <c r="G421" i="26"/>
  <c r="Y505" i="17"/>
  <c r="W421" i="26"/>
  <c r="I504" i="17"/>
  <c r="G420" i="26"/>
  <c r="H502" i="17"/>
  <c r="F418" i="26"/>
  <c r="X502" i="17"/>
  <c r="O501" i="17"/>
  <c r="M417" i="26"/>
  <c r="V500" i="17"/>
  <c r="T416" i="26"/>
  <c r="P498" i="17"/>
  <c r="N414" i="26"/>
  <c r="V413" i="26"/>
  <c r="X497" i="17"/>
  <c r="P496" i="17"/>
  <c r="N412" i="26"/>
  <c r="H495" i="17"/>
  <c r="F411" i="26"/>
  <c r="P494" i="17"/>
  <c r="N410" i="26"/>
  <c r="O492" i="17"/>
  <c r="M407" i="26"/>
  <c r="V491" i="17"/>
  <c r="T406" i="26"/>
  <c r="O487" i="17"/>
  <c r="M402" i="26"/>
  <c r="O486" i="17"/>
  <c r="M401" i="26"/>
  <c r="G484" i="17"/>
  <c r="E399" i="26"/>
  <c r="W484" i="17"/>
  <c r="U399" i="26"/>
  <c r="E398" i="26"/>
  <c r="G483" i="17"/>
  <c r="R479" i="17"/>
  <c r="P394" i="26"/>
  <c r="Y478" i="17"/>
  <c r="Y477" i="17" s="1"/>
  <c r="W393" i="26"/>
  <c r="H475" i="17"/>
  <c r="F390" i="26"/>
  <c r="X475" i="17"/>
  <c r="X473" i="17" s="1"/>
  <c r="V390" i="26"/>
  <c r="J386" i="26"/>
  <c r="L471" i="17"/>
  <c r="T470" i="17"/>
  <c r="R385" i="26"/>
  <c r="S468" i="17"/>
  <c r="Q383" i="26"/>
  <c r="K467" i="17"/>
  <c r="I382" i="26"/>
  <c r="AA467" i="17"/>
  <c r="Y382" i="26"/>
  <c r="R466" i="17"/>
  <c r="P381" i="26"/>
  <c r="X380" i="26"/>
  <c r="Z465" i="17"/>
  <c r="P379" i="26"/>
  <c r="R464" i="17"/>
  <c r="R461" i="17"/>
  <c r="P377" i="26"/>
  <c r="G376" i="26"/>
  <c r="G375" i="26" s="1"/>
  <c r="I460" i="17"/>
  <c r="Y460" i="17"/>
  <c r="Y459" i="17" s="1"/>
  <c r="W376" i="26"/>
  <c r="P458" i="17"/>
  <c r="N374" i="26"/>
  <c r="P456" i="17"/>
  <c r="H455" i="17"/>
  <c r="H453" i="17" s="1"/>
  <c r="F372" i="26"/>
  <c r="X455" i="17"/>
  <c r="V372" i="26"/>
  <c r="O454" i="17"/>
  <c r="O453" i="17" s="1"/>
  <c r="M371" i="26"/>
  <c r="W451" i="17"/>
  <c r="U369" i="26"/>
  <c r="N450" i="17"/>
  <c r="L368" i="26"/>
  <c r="M447" i="17"/>
  <c r="K365" i="26"/>
  <c r="M442" i="17"/>
  <c r="M440" i="17" s="1"/>
  <c r="K360" i="26"/>
  <c r="AC442" i="17"/>
  <c r="AC440" i="17" s="1"/>
  <c r="T441" i="17"/>
  <c r="T440" i="17" s="1"/>
  <c r="R359" i="26"/>
  <c r="T439" i="17"/>
  <c r="R357" i="26"/>
  <c r="K438" i="17"/>
  <c r="I356" i="26"/>
  <c r="AA438" i="17"/>
  <c r="Y356" i="26"/>
  <c r="S437" i="17"/>
  <c r="Q355" i="26"/>
  <c r="K436" i="17"/>
  <c r="I354" i="26"/>
  <c r="AA436" i="17"/>
  <c r="Y354" i="26"/>
  <c r="S435" i="17"/>
  <c r="Q353" i="26"/>
  <c r="J434" i="17"/>
  <c r="H352" i="26"/>
  <c r="Z434" i="17"/>
  <c r="X352" i="26"/>
  <c r="O351" i="26"/>
  <c r="F350" i="26"/>
  <c r="H432" i="17"/>
  <c r="X432" i="17"/>
  <c r="V350" i="26"/>
  <c r="P431" i="17"/>
  <c r="N349" i="26"/>
  <c r="H429" i="17"/>
  <c r="F347" i="26"/>
  <c r="H428" i="17"/>
  <c r="F346" i="26"/>
  <c r="H426" i="17"/>
  <c r="F344" i="26"/>
  <c r="X426" i="17"/>
  <c r="V344" i="26"/>
  <c r="M343" i="26"/>
  <c r="O425" i="17"/>
  <c r="S418" i="17"/>
  <c r="Q416" i="17"/>
  <c r="O334" i="26"/>
  <c r="H415" i="17"/>
  <c r="F333" i="26"/>
  <c r="X415" i="17"/>
  <c r="V333" i="26"/>
  <c r="N412" i="17"/>
  <c r="L330" i="26"/>
  <c r="L409" i="17"/>
  <c r="J327" i="26"/>
  <c r="H325" i="26"/>
  <c r="J407" i="17"/>
  <c r="N322" i="26"/>
  <c r="P404" i="17"/>
  <c r="V402" i="17"/>
  <c r="T320" i="26"/>
  <c r="U399" i="17"/>
  <c r="S317" i="26"/>
  <c r="M398" i="17"/>
  <c r="K316" i="26"/>
  <c r="T397" i="17"/>
  <c r="R315" i="26"/>
  <c r="K396" i="17"/>
  <c r="I314" i="26"/>
  <c r="AA396" i="17"/>
  <c r="Y314" i="26"/>
  <c r="R395" i="17"/>
  <c r="P313" i="26"/>
  <c r="I393" i="17"/>
  <c r="G311" i="26"/>
  <c r="Y393" i="17"/>
  <c r="W311" i="26"/>
  <c r="H391" i="17"/>
  <c r="F309" i="26"/>
  <c r="V309" i="26"/>
  <c r="X391" i="17"/>
  <c r="X390" i="17"/>
  <c r="V308" i="26"/>
  <c r="O389" i="17"/>
  <c r="M307" i="26"/>
  <c r="M386" i="17"/>
  <c r="K304" i="26"/>
  <c r="T385" i="17"/>
  <c r="R303" i="26"/>
  <c r="L384" i="17"/>
  <c r="J302" i="26"/>
  <c r="Y300" i="26"/>
  <c r="AA382" i="17"/>
  <c r="R381" i="17"/>
  <c r="P299" i="26"/>
  <c r="I380" i="17"/>
  <c r="G298" i="26"/>
  <c r="Y380" i="17"/>
  <c r="W298" i="26"/>
  <c r="P379" i="17"/>
  <c r="N297" i="26"/>
  <c r="W378" i="17"/>
  <c r="U296" i="26"/>
  <c r="N374" i="17"/>
  <c r="L292" i="26"/>
  <c r="O372" i="17"/>
  <c r="M290" i="26"/>
  <c r="M370" i="17"/>
  <c r="K288" i="26"/>
  <c r="K368" i="17"/>
  <c r="I286" i="26"/>
  <c r="AA368" i="17"/>
  <c r="Y286" i="26"/>
  <c r="S367" i="17"/>
  <c r="Q285" i="26"/>
  <c r="J366" i="17"/>
  <c r="H284" i="26"/>
  <c r="Z366" i="17"/>
  <c r="X284" i="26"/>
  <c r="K271" i="26"/>
  <c r="M350" i="17"/>
  <c r="R268" i="26"/>
  <c r="K346" i="17"/>
  <c r="I267" i="26"/>
  <c r="Q341" i="17"/>
  <c r="O262" i="26"/>
  <c r="T333" i="17"/>
  <c r="R254" i="26"/>
  <c r="K332" i="17"/>
  <c r="I253" i="26"/>
  <c r="AA332" i="17"/>
  <c r="Y253" i="26"/>
  <c r="R331" i="17"/>
  <c r="P252" i="26"/>
  <c r="H248" i="26"/>
  <c r="J327" i="17"/>
  <c r="Z327" i="17"/>
  <c r="X248" i="26"/>
  <c r="I324" i="17"/>
  <c r="G245" i="26"/>
  <c r="Y324" i="17"/>
  <c r="W245" i="26"/>
  <c r="P323" i="17"/>
  <c r="N244" i="26"/>
  <c r="X322" i="17"/>
  <c r="V243" i="26"/>
  <c r="V320" i="17"/>
  <c r="T241" i="26"/>
  <c r="N319" i="17"/>
  <c r="L240" i="26"/>
  <c r="V318" i="17"/>
  <c r="T239" i="26"/>
  <c r="O315" i="17"/>
  <c r="V314" i="17"/>
  <c r="T235" i="26"/>
  <c r="V312" i="17"/>
  <c r="T233" i="26"/>
  <c r="N311" i="17"/>
  <c r="L232" i="26"/>
  <c r="V310" i="17"/>
  <c r="T231" i="26"/>
  <c r="L307" i="17"/>
  <c r="J228" i="26"/>
  <c r="J305" i="17"/>
  <c r="H226" i="26"/>
  <c r="Z305" i="17"/>
  <c r="Q304" i="17"/>
  <c r="O225" i="26"/>
  <c r="F224" i="26"/>
  <c r="H303" i="17"/>
  <c r="X303" i="17"/>
  <c r="V224" i="26"/>
  <c r="O302" i="17"/>
  <c r="M223" i="26"/>
  <c r="G301" i="17"/>
  <c r="E222" i="26"/>
  <c r="W301" i="17"/>
  <c r="U222" i="26"/>
  <c r="L299" i="17"/>
  <c r="J220" i="26"/>
  <c r="I219" i="26"/>
  <c r="K298" i="17"/>
  <c r="AA298" i="17"/>
  <c r="Y219" i="26"/>
  <c r="U295" i="17"/>
  <c r="S216" i="26"/>
  <c r="V291" i="17"/>
  <c r="I211" i="26"/>
  <c r="K290" i="17"/>
  <c r="K289" i="17" s="1"/>
  <c r="AA290" i="17"/>
  <c r="Y211" i="26"/>
  <c r="Y210" i="26" s="1"/>
  <c r="G287" i="17"/>
  <c r="E208" i="26"/>
  <c r="K371" i="26"/>
  <c r="W354" i="26"/>
  <c r="F335" i="26"/>
  <c r="S446" i="17"/>
  <c r="K440" i="17"/>
  <c r="AC425" i="17"/>
  <c r="AC424" i="17" s="1"/>
  <c r="O353" i="26"/>
  <c r="K33" i="26"/>
  <c r="Y436" i="17"/>
  <c r="F325" i="26"/>
  <c r="T344" i="26"/>
  <c r="O326" i="26"/>
  <c r="J330" i="26"/>
  <c r="R318" i="26"/>
  <c r="X338" i="26"/>
  <c r="H338" i="26"/>
  <c r="T323" i="26"/>
  <c r="L401" i="17"/>
  <c r="Q437" i="17"/>
  <c r="I365" i="26"/>
  <c r="AB448" i="17"/>
  <c r="Z370" i="26"/>
  <c r="Q367" i="26"/>
  <c r="J368" i="26"/>
  <c r="K332" i="26"/>
  <c r="T350" i="26"/>
  <c r="R320" i="26"/>
  <c r="I360" i="26"/>
  <c r="L448" i="17"/>
  <c r="L322" i="26"/>
  <c r="Y360" i="26"/>
  <c r="T333" i="26"/>
  <c r="M351" i="26"/>
  <c r="P359" i="26"/>
  <c r="S369" i="26"/>
  <c r="X363" i="26"/>
  <c r="T402" i="17"/>
  <c r="M334" i="26"/>
  <c r="V352" i="26"/>
  <c r="H363" i="26"/>
  <c r="L349" i="26"/>
  <c r="V335" i="26"/>
  <c r="F352" i="26"/>
  <c r="I340" i="26"/>
  <c r="Y340" i="26"/>
  <c r="S145" i="26"/>
  <c r="U216" i="17"/>
  <c r="M215" i="17"/>
  <c r="K144" i="26"/>
  <c r="T214" i="17"/>
  <c r="R143" i="26"/>
  <c r="V191" i="17"/>
  <c r="T140" i="26"/>
  <c r="P183" i="17"/>
  <c r="N134" i="26"/>
  <c r="G182" i="17"/>
  <c r="E133" i="26"/>
  <c r="W182" i="17"/>
  <c r="U133" i="26"/>
  <c r="M178" i="17"/>
  <c r="K129" i="26"/>
  <c r="U174" i="17"/>
  <c r="S125" i="26"/>
  <c r="H173" i="17"/>
  <c r="F124" i="26"/>
  <c r="N123" i="26"/>
  <c r="P172" i="17"/>
  <c r="G171" i="17"/>
  <c r="E122" i="26"/>
  <c r="N170" i="17"/>
  <c r="L121" i="26"/>
  <c r="V169" i="17"/>
  <c r="T120" i="26"/>
  <c r="O168" i="17"/>
  <c r="M119" i="26"/>
  <c r="G167" i="17"/>
  <c r="E118" i="26"/>
  <c r="W167" i="17"/>
  <c r="U118" i="26"/>
  <c r="O166" i="17"/>
  <c r="M117" i="26"/>
  <c r="T164" i="17"/>
  <c r="R115" i="26"/>
  <c r="K163" i="17"/>
  <c r="I114" i="26"/>
  <c r="AA163" i="17"/>
  <c r="Y114" i="26"/>
  <c r="R162" i="17"/>
  <c r="P113" i="26"/>
  <c r="I161" i="17"/>
  <c r="G112" i="26"/>
  <c r="Y161" i="17"/>
  <c r="W112" i="26"/>
  <c r="P160" i="17"/>
  <c r="N111" i="26"/>
  <c r="S157" i="17"/>
  <c r="Q108" i="26"/>
  <c r="J107" i="26"/>
  <c r="L156" i="17"/>
  <c r="L155" i="17"/>
  <c r="J106" i="26"/>
  <c r="U154" i="17"/>
  <c r="S105" i="26"/>
  <c r="X103" i="26"/>
  <c r="Z152" i="17"/>
  <c r="Y150" i="17"/>
  <c r="W101" i="26"/>
  <c r="H149" i="17"/>
  <c r="F100" i="26"/>
  <c r="K143" i="17"/>
  <c r="I99" i="26"/>
  <c r="Y99" i="26"/>
  <c r="AA143" i="17"/>
  <c r="P98" i="26"/>
  <c r="R142" i="17"/>
  <c r="K119" i="17"/>
  <c r="K118" i="17" s="1"/>
  <c r="I94" i="26"/>
  <c r="AA119" i="17"/>
  <c r="AA118" i="17" s="1"/>
  <c r="Y94" i="26"/>
  <c r="J114" i="17"/>
  <c r="J109" i="17" s="1"/>
  <c r="H90" i="26"/>
  <c r="O89" i="26"/>
  <c r="Q113" i="17"/>
  <c r="Q109" i="17" s="1"/>
  <c r="Y108" i="17"/>
  <c r="W84" i="26"/>
  <c r="W80" i="26" s="1"/>
  <c r="T77" i="26"/>
  <c r="V101" i="17"/>
  <c r="M93" i="17"/>
  <c r="M92" i="17" s="1"/>
  <c r="K69" i="26"/>
  <c r="K68" i="26" s="1"/>
  <c r="I90" i="17"/>
  <c r="G66" i="26"/>
  <c r="Y90" i="17"/>
  <c r="Y85" i="17" s="1"/>
  <c r="W66" i="26"/>
  <c r="P89" i="17"/>
  <c r="N65" i="26"/>
  <c r="G88" i="17"/>
  <c r="G85" i="17" s="1"/>
  <c r="E64" i="26"/>
  <c r="T64" i="26"/>
  <c r="V88" i="17"/>
  <c r="J59" i="26"/>
  <c r="J58" i="26" s="1"/>
  <c r="L83" i="17"/>
  <c r="L82" i="17" s="1"/>
  <c r="Q71" i="17"/>
  <c r="O52" i="26"/>
  <c r="I68" i="17"/>
  <c r="I67" i="17" s="1"/>
  <c r="Y68" i="17"/>
  <c r="W49" i="26"/>
  <c r="M65" i="17"/>
  <c r="M62" i="17" s="1"/>
  <c r="K46" i="26"/>
  <c r="AC65" i="17"/>
  <c r="T64" i="17"/>
  <c r="R45" i="26"/>
  <c r="S63" i="17"/>
  <c r="Q44" i="26"/>
  <c r="AA61" i="17"/>
  <c r="Y42" i="26"/>
  <c r="R60" i="17"/>
  <c r="P41" i="26"/>
  <c r="R57" i="17"/>
  <c r="R54" i="17" s="1"/>
  <c r="P38" i="26"/>
  <c r="I56" i="17"/>
  <c r="I54" i="17" s="1"/>
  <c r="G37" i="26"/>
  <c r="Y56" i="17"/>
  <c r="Y54" i="17" s="1"/>
  <c r="W37" i="26"/>
  <c r="U70" i="17"/>
  <c r="S51" i="26"/>
  <c r="L69" i="17"/>
  <c r="J50" i="26"/>
  <c r="I29" i="17"/>
  <c r="G31" i="26"/>
  <c r="V22" i="17"/>
  <c r="T24" i="26"/>
  <c r="H20" i="17"/>
  <c r="H18" i="17" s="1"/>
  <c r="F22" i="26"/>
  <c r="X20" i="17"/>
  <c r="X18" i="17" s="1"/>
  <c r="V22" i="26"/>
  <c r="M21" i="26"/>
  <c r="G17" i="17"/>
  <c r="E19" i="26"/>
  <c r="O16" i="17"/>
  <c r="M18" i="26"/>
  <c r="S577" i="17"/>
  <c r="Q481" i="26"/>
  <c r="F470" i="26"/>
  <c r="H566" i="17"/>
  <c r="X566" i="17"/>
  <c r="V470" i="26"/>
  <c r="P564" i="17"/>
  <c r="N468" i="26"/>
  <c r="R559" i="17"/>
  <c r="P463" i="26"/>
  <c r="O462" i="26"/>
  <c r="Q553" i="17"/>
  <c r="L547" i="17"/>
  <c r="J456" i="26"/>
  <c r="R443" i="26"/>
  <c r="T529" i="17"/>
  <c r="I519" i="17"/>
  <c r="G434" i="26"/>
  <c r="R515" i="17"/>
  <c r="P430" i="26"/>
  <c r="J514" i="17"/>
  <c r="H429" i="26"/>
  <c r="Z514" i="17"/>
  <c r="X429" i="26"/>
  <c r="I512" i="17"/>
  <c r="G427" i="26"/>
  <c r="Q511" i="17"/>
  <c r="O426" i="26"/>
  <c r="H510" i="17"/>
  <c r="F425" i="26"/>
  <c r="X510" i="17"/>
  <c r="V425" i="26"/>
  <c r="O509" i="17"/>
  <c r="M424" i="26"/>
  <c r="R418" i="26"/>
  <c r="T502" i="17"/>
  <c r="K501" i="17"/>
  <c r="I417" i="26"/>
  <c r="AA492" i="17"/>
  <c r="Y407" i="26"/>
  <c r="R491" i="17"/>
  <c r="P406" i="26"/>
  <c r="Z490" i="17"/>
  <c r="X405" i="26"/>
  <c r="S484" i="17"/>
  <c r="Q399" i="26"/>
  <c r="O481" i="17"/>
  <c r="M396" i="26"/>
  <c r="S393" i="26"/>
  <c r="U478" i="17"/>
  <c r="M476" i="17"/>
  <c r="K391" i="26"/>
  <c r="G467" i="17"/>
  <c r="E382" i="26"/>
  <c r="W467" i="17"/>
  <c r="U382" i="26"/>
  <c r="N466" i="17"/>
  <c r="L381" i="26"/>
  <c r="U460" i="17"/>
  <c r="U459" i="17" s="1"/>
  <c r="S376" i="26"/>
  <c r="Y447" i="17"/>
  <c r="W365" i="26"/>
  <c r="Q446" i="17"/>
  <c r="O364" i="26"/>
  <c r="H445" i="17"/>
  <c r="F363" i="26"/>
  <c r="G360" i="26"/>
  <c r="I442" i="17"/>
  <c r="G438" i="17"/>
  <c r="E356" i="26"/>
  <c r="W438" i="17"/>
  <c r="U356" i="26"/>
  <c r="O437" i="17"/>
  <c r="M355" i="26"/>
  <c r="G436" i="17"/>
  <c r="E354" i="26"/>
  <c r="O435" i="17"/>
  <c r="M353" i="26"/>
  <c r="V434" i="17"/>
  <c r="T352" i="26"/>
  <c r="M433" i="17"/>
  <c r="K351" i="26"/>
  <c r="T432" i="17"/>
  <c r="R350" i="26"/>
  <c r="T429" i="17"/>
  <c r="R347" i="26"/>
  <c r="K425" i="17"/>
  <c r="I343" i="26"/>
  <c r="Y422" i="17"/>
  <c r="W340" i="26"/>
  <c r="O339" i="26"/>
  <c r="Q421" i="17"/>
  <c r="H420" i="17"/>
  <c r="H419" i="17" s="1"/>
  <c r="F338" i="26"/>
  <c r="M336" i="26"/>
  <c r="O418" i="17"/>
  <c r="M416" i="17"/>
  <c r="K334" i="26"/>
  <c r="T415" i="17"/>
  <c r="R333" i="26"/>
  <c r="K414" i="17"/>
  <c r="I332" i="26"/>
  <c r="AA414" i="17"/>
  <c r="Y332" i="26"/>
  <c r="S413" i="17"/>
  <c r="Q331" i="26"/>
  <c r="J412" i="17"/>
  <c r="H330" i="26"/>
  <c r="Z412" i="17"/>
  <c r="X330" i="26"/>
  <c r="F302" i="26"/>
  <c r="H384" i="17"/>
  <c r="O383" i="17"/>
  <c r="M301" i="26"/>
  <c r="G382" i="17"/>
  <c r="E300" i="26"/>
  <c r="W382" i="17"/>
  <c r="U300" i="26"/>
  <c r="L299" i="26"/>
  <c r="N381" i="17"/>
  <c r="U380" i="17"/>
  <c r="S298" i="26"/>
  <c r="L379" i="17"/>
  <c r="J297" i="26"/>
  <c r="V355" i="17"/>
  <c r="T274" i="26"/>
  <c r="E211" i="26"/>
  <c r="G290" i="17"/>
  <c r="W290" i="17"/>
  <c r="U211" i="26"/>
  <c r="O283" i="17"/>
  <c r="M204" i="26"/>
  <c r="H280" i="17"/>
  <c r="F201" i="26"/>
  <c r="X280" i="17"/>
  <c r="V201" i="26"/>
  <c r="P278" i="17"/>
  <c r="P277" i="17" s="1"/>
  <c r="N199" i="26"/>
  <c r="N198" i="26" s="1"/>
  <c r="S269" i="17"/>
  <c r="S268" i="17" s="1"/>
  <c r="Q191" i="26"/>
  <c r="J267" i="17"/>
  <c r="H190" i="26"/>
  <c r="Z267" i="17"/>
  <c r="X190" i="26"/>
  <c r="U254" i="17"/>
  <c r="S181" i="26"/>
  <c r="J253" i="17"/>
  <c r="H180" i="26"/>
  <c r="Z253" i="17"/>
  <c r="X180" i="26"/>
  <c r="K246" i="17"/>
  <c r="I173" i="26"/>
  <c r="AA246" i="17"/>
  <c r="Y173" i="26"/>
  <c r="L245" i="17"/>
  <c r="J172" i="26"/>
  <c r="T244" i="17"/>
  <c r="R171" i="26"/>
  <c r="I161" i="26"/>
  <c r="K234" i="17"/>
  <c r="AA234" i="17"/>
  <c r="Y161" i="26"/>
  <c r="L232" i="17"/>
  <c r="J160" i="26"/>
  <c r="Q159" i="26"/>
  <c r="S231" i="17"/>
  <c r="U226" i="17"/>
  <c r="S154" i="26"/>
  <c r="X225" i="17"/>
  <c r="AA224" i="17"/>
  <c r="AA220" i="17" s="1"/>
  <c r="Y153" i="26"/>
  <c r="Y149" i="26" s="1"/>
  <c r="V218" i="17"/>
  <c r="T147" i="26"/>
  <c r="Z216" i="17"/>
  <c r="X145" i="26"/>
  <c r="R215" i="17"/>
  <c r="P144" i="26"/>
  <c r="I214" i="17"/>
  <c r="G143" i="26"/>
  <c r="Y214" i="17"/>
  <c r="W143" i="26"/>
  <c r="K191" i="17"/>
  <c r="I140" i="26"/>
  <c r="AA191" i="17"/>
  <c r="Y140" i="26"/>
  <c r="H187" i="17"/>
  <c r="F138" i="26"/>
  <c r="X187" i="17"/>
  <c r="V138" i="26"/>
  <c r="V185" i="17"/>
  <c r="T136" i="26"/>
  <c r="M184" i="17"/>
  <c r="K135" i="26"/>
  <c r="Q132" i="26"/>
  <c r="S181" i="17"/>
  <c r="K180" i="17"/>
  <c r="I131" i="26"/>
  <c r="J174" i="17"/>
  <c r="H125" i="26"/>
  <c r="Z174" i="17"/>
  <c r="X125" i="26"/>
  <c r="M173" i="17"/>
  <c r="K124" i="26"/>
  <c r="U172" i="17"/>
  <c r="S123" i="26"/>
  <c r="J122" i="26"/>
  <c r="L171" i="17"/>
  <c r="S170" i="17"/>
  <c r="S165" i="17" s="1"/>
  <c r="Q121" i="26"/>
  <c r="K169" i="17"/>
  <c r="I120" i="26"/>
  <c r="AA169" i="17"/>
  <c r="Y120" i="26"/>
  <c r="T168" i="17"/>
  <c r="R119" i="26"/>
  <c r="I164" i="17"/>
  <c r="G115" i="26"/>
  <c r="Y164" i="17"/>
  <c r="W115" i="26"/>
  <c r="P163" i="17"/>
  <c r="N114" i="26"/>
  <c r="G162" i="17"/>
  <c r="E113" i="26"/>
  <c r="U160" i="17"/>
  <c r="S111" i="26"/>
  <c r="Q158" i="17"/>
  <c r="O109" i="26"/>
  <c r="H157" i="17"/>
  <c r="F108" i="26"/>
  <c r="V108" i="26"/>
  <c r="X157" i="17"/>
  <c r="Z154" i="17"/>
  <c r="X105" i="26"/>
  <c r="H153" i="17"/>
  <c r="F104" i="26"/>
  <c r="O152" i="17"/>
  <c r="M103" i="26"/>
  <c r="V151" i="17"/>
  <c r="T102" i="26"/>
  <c r="N150" i="17"/>
  <c r="L101" i="26"/>
  <c r="M149" i="17"/>
  <c r="K100" i="26"/>
  <c r="AA146" i="17"/>
  <c r="E146" i="17" s="1"/>
  <c r="D146" i="17" s="1"/>
  <c r="N99" i="26"/>
  <c r="P143" i="17"/>
  <c r="W142" i="17"/>
  <c r="U98" i="26"/>
  <c r="S138" i="17"/>
  <c r="Q97" i="26"/>
  <c r="O114" i="17"/>
  <c r="O109" i="17" s="1"/>
  <c r="V113" i="17"/>
  <c r="V109" i="17" s="1"/>
  <c r="T89" i="26"/>
  <c r="N90" i="17"/>
  <c r="L66" i="26"/>
  <c r="L88" i="17"/>
  <c r="J64" i="26"/>
  <c r="S87" i="17"/>
  <c r="S85" i="17" s="1"/>
  <c r="Q63" i="26"/>
  <c r="J86" i="17"/>
  <c r="J85" i="17" s="1"/>
  <c r="H62" i="26"/>
  <c r="Z86" i="17"/>
  <c r="Z85" i="17" s="1"/>
  <c r="X62" i="26"/>
  <c r="G56" i="26"/>
  <c r="G55" i="26" s="1"/>
  <c r="I80" i="17"/>
  <c r="I79" i="17" s="1"/>
  <c r="Y80" i="17"/>
  <c r="Y79" i="17" s="1"/>
  <c r="W56" i="26"/>
  <c r="W55" i="26" s="1"/>
  <c r="V71" i="17"/>
  <c r="T52" i="26"/>
  <c r="Y64" i="17"/>
  <c r="N42" i="26"/>
  <c r="P61" i="17"/>
  <c r="G60" i="17"/>
  <c r="E41" i="26"/>
  <c r="W60" i="17"/>
  <c r="U41" i="26"/>
  <c r="G57" i="17"/>
  <c r="E38" i="26"/>
  <c r="E35" i="26" s="1"/>
  <c r="U38" i="26"/>
  <c r="N56" i="17"/>
  <c r="N54" i="17" s="1"/>
  <c r="L37" i="26"/>
  <c r="Y41" i="17"/>
  <c r="J70" i="17"/>
  <c r="H51" i="26"/>
  <c r="X51" i="26"/>
  <c r="Z70" i="17"/>
  <c r="Q69" i="17"/>
  <c r="O50" i="26"/>
  <c r="AA620" i="17"/>
  <c r="AA618" i="17" s="1"/>
  <c r="Y520" i="26"/>
  <c r="R619" i="17"/>
  <c r="P519" i="26"/>
  <c r="J606" i="17"/>
  <c r="H509" i="26"/>
  <c r="Z606" i="17"/>
  <c r="X509" i="26"/>
  <c r="Q605" i="17"/>
  <c r="O508" i="26"/>
  <c r="H604" i="17"/>
  <c r="F507" i="26"/>
  <c r="X604" i="17"/>
  <c r="V507" i="26"/>
  <c r="U504" i="26"/>
  <c r="W601" i="17"/>
  <c r="X580" i="17"/>
  <c r="V484" i="26"/>
  <c r="K467" i="26"/>
  <c r="M563" i="17"/>
  <c r="I562" i="17"/>
  <c r="G466" i="26"/>
  <c r="Y562" i="17"/>
  <c r="W466" i="26"/>
  <c r="V553" i="17"/>
  <c r="T462" i="26"/>
  <c r="M552" i="17"/>
  <c r="K461" i="26"/>
  <c r="AA550" i="17"/>
  <c r="Y459" i="26"/>
  <c r="R549" i="17"/>
  <c r="P458" i="26"/>
  <c r="AD540" i="17"/>
  <c r="AD536" i="17" s="1"/>
  <c r="K535" i="17"/>
  <c r="I449" i="26"/>
  <c r="AA535" i="17"/>
  <c r="Y449" i="26"/>
  <c r="R525" i="17"/>
  <c r="P440" i="26"/>
  <c r="J524" i="17"/>
  <c r="H439" i="26"/>
  <c r="V520" i="17"/>
  <c r="T435" i="26"/>
  <c r="N519" i="17"/>
  <c r="L434" i="26"/>
  <c r="V511" i="17"/>
  <c r="T426" i="26"/>
  <c r="J504" i="17"/>
  <c r="H420" i="26"/>
  <c r="Z504" i="17"/>
  <c r="X420" i="26"/>
  <c r="Q503" i="17"/>
  <c r="O419" i="26"/>
  <c r="Q498" i="17"/>
  <c r="O414" i="26"/>
  <c r="G413" i="26"/>
  <c r="I497" i="17"/>
  <c r="Y497" i="17"/>
  <c r="W413" i="26"/>
  <c r="Q496" i="17"/>
  <c r="O412" i="26"/>
  <c r="I495" i="17"/>
  <c r="G411" i="26"/>
  <c r="Y495" i="17"/>
  <c r="W411" i="26"/>
  <c r="P486" i="17"/>
  <c r="P485" i="17" s="1"/>
  <c r="N401" i="26"/>
  <c r="M469" i="17"/>
  <c r="K384" i="26"/>
  <c r="K465" i="17"/>
  <c r="I380" i="26"/>
  <c r="AA465" i="17"/>
  <c r="Y380" i="26"/>
  <c r="Q456" i="17"/>
  <c r="O373" i="26"/>
  <c r="I455" i="17"/>
  <c r="G372" i="26"/>
  <c r="Y455" i="17"/>
  <c r="W372" i="26"/>
  <c r="V446" i="17"/>
  <c r="T364" i="26"/>
  <c r="M445" i="17"/>
  <c r="K363" i="26"/>
  <c r="AD442" i="17"/>
  <c r="AD440" i="17" s="1"/>
  <c r="U441" i="17"/>
  <c r="U440" i="17" s="1"/>
  <c r="S359" i="26"/>
  <c r="S357" i="26"/>
  <c r="U439" i="17"/>
  <c r="T435" i="17"/>
  <c r="R353" i="26"/>
  <c r="I429" i="17"/>
  <c r="G347" i="26"/>
  <c r="Q427" i="17"/>
  <c r="O345" i="26"/>
  <c r="V421" i="17"/>
  <c r="T339" i="26"/>
  <c r="T418" i="17"/>
  <c r="R336" i="26"/>
  <c r="K417" i="17"/>
  <c r="I335" i="26"/>
  <c r="R416" i="17"/>
  <c r="P334" i="26"/>
  <c r="I415" i="17"/>
  <c r="G333" i="26"/>
  <c r="P414" i="17"/>
  <c r="N332" i="26"/>
  <c r="X413" i="17"/>
  <c r="V331" i="26"/>
  <c r="O412" i="17"/>
  <c r="M330" i="26"/>
  <c r="Q404" i="17"/>
  <c r="O322" i="26"/>
  <c r="G402" i="17"/>
  <c r="E320" i="26"/>
  <c r="W402" i="17"/>
  <c r="U320" i="26"/>
  <c r="T317" i="26"/>
  <c r="V399" i="17"/>
  <c r="L316" i="26"/>
  <c r="N398" i="17"/>
  <c r="S395" i="17"/>
  <c r="Q313" i="26"/>
  <c r="J393" i="17"/>
  <c r="H311" i="26"/>
  <c r="Z393" i="17"/>
  <c r="X311" i="26"/>
  <c r="P310" i="26"/>
  <c r="R392" i="17"/>
  <c r="G309" i="26"/>
  <c r="I391" i="17"/>
  <c r="Y391" i="17"/>
  <c r="W309" i="26"/>
  <c r="Y390" i="17"/>
  <c r="W308" i="26"/>
  <c r="W388" i="17"/>
  <c r="U306" i="26"/>
  <c r="N386" i="17"/>
  <c r="L304" i="26"/>
  <c r="U385" i="17"/>
  <c r="S303" i="26"/>
  <c r="M384" i="17"/>
  <c r="K302" i="26"/>
  <c r="L382" i="17"/>
  <c r="J300" i="26"/>
  <c r="S381" i="17"/>
  <c r="Q299" i="26"/>
  <c r="J380" i="17"/>
  <c r="H298" i="26"/>
  <c r="Z380" i="17"/>
  <c r="X298" i="26"/>
  <c r="Q379" i="17"/>
  <c r="O297" i="26"/>
  <c r="H378" i="17"/>
  <c r="F296" i="26"/>
  <c r="T277" i="26"/>
  <c r="V358" i="17"/>
  <c r="M357" i="17"/>
  <c r="K276" i="26"/>
  <c r="T356" i="17"/>
  <c r="R275" i="26"/>
  <c r="K355" i="17"/>
  <c r="I274" i="26"/>
  <c r="AA355" i="17"/>
  <c r="Y274" i="26"/>
  <c r="M348" i="17"/>
  <c r="K269" i="26"/>
  <c r="L344" i="17"/>
  <c r="J265" i="26"/>
  <c r="S343" i="17"/>
  <c r="Q264" i="26"/>
  <c r="J342" i="17"/>
  <c r="H263" i="26"/>
  <c r="Z342" i="17"/>
  <c r="X263" i="26"/>
  <c r="R341" i="17"/>
  <c r="P262" i="26"/>
  <c r="I340" i="17"/>
  <c r="G261" i="26"/>
  <c r="I338" i="17"/>
  <c r="G259" i="26"/>
  <c r="Y338" i="17"/>
  <c r="W259" i="26"/>
  <c r="P337" i="17"/>
  <c r="N258" i="26"/>
  <c r="G335" i="17"/>
  <c r="E256" i="26"/>
  <c r="W335" i="17"/>
  <c r="U256" i="26"/>
  <c r="M334" i="17"/>
  <c r="K255" i="26"/>
  <c r="L332" i="17"/>
  <c r="J253" i="26"/>
  <c r="I322" i="17"/>
  <c r="G243" i="26"/>
  <c r="P321" i="17"/>
  <c r="N242" i="26"/>
  <c r="W320" i="17"/>
  <c r="U241" i="26"/>
  <c r="O319" i="17"/>
  <c r="M240" i="26"/>
  <c r="Z316" i="17"/>
  <c r="X237" i="26"/>
  <c r="N236" i="26"/>
  <c r="P315" i="17"/>
  <c r="W314" i="17"/>
  <c r="U235" i="26"/>
  <c r="G312" i="17"/>
  <c r="E233" i="26"/>
  <c r="W312" i="17"/>
  <c r="U233" i="26"/>
  <c r="O311" i="17"/>
  <c r="M232" i="26"/>
  <c r="G310" i="17"/>
  <c r="E231" i="26"/>
  <c r="W310" i="17"/>
  <c r="U231" i="26"/>
  <c r="Y226" i="26"/>
  <c r="AA305" i="17"/>
  <c r="W224" i="26"/>
  <c r="Y303" i="17"/>
  <c r="H301" i="17"/>
  <c r="F222" i="26"/>
  <c r="X301" i="17"/>
  <c r="V222" i="26"/>
  <c r="S218" i="26"/>
  <c r="U297" i="17"/>
  <c r="M296" i="17"/>
  <c r="K217" i="26"/>
  <c r="L290" i="17"/>
  <c r="L289" i="17" s="1"/>
  <c r="J211" i="26"/>
  <c r="H287" i="17"/>
  <c r="F208" i="26"/>
  <c r="J206" i="26"/>
  <c r="J205" i="26" s="1"/>
  <c r="L285" i="17"/>
  <c r="L284" i="17" s="1"/>
  <c r="K282" i="17"/>
  <c r="I203" i="26"/>
  <c r="AA282" i="17"/>
  <c r="Y203" i="26"/>
  <c r="U278" i="17"/>
  <c r="U277" i="17" s="1"/>
  <c r="S199" i="26"/>
  <c r="S198" i="26" s="1"/>
  <c r="AA274" i="17"/>
  <c r="AA273" i="17" s="1"/>
  <c r="Y195" i="26"/>
  <c r="X192" i="26"/>
  <c r="Z271" i="17"/>
  <c r="H269" i="17"/>
  <c r="H268" i="17" s="1"/>
  <c r="F191" i="26"/>
  <c r="X269" i="17"/>
  <c r="X268" i="17" s="1"/>
  <c r="V191" i="26"/>
  <c r="O267" i="17"/>
  <c r="M190" i="26"/>
  <c r="E189" i="26"/>
  <c r="G266" i="17"/>
  <c r="W266" i="17"/>
  <c r="U189" i="26"/>
  <c r="O265" i="17"/>
  <c r="M188" i="26"/>
  <c r="P246" i="17"/>
  <c r="N173" i="26"/>
  <c r="Q245" i="17"/>
  <c r="O172" i="26"/>
  <c r="I244" i="17"/>
  <c r="G171" i="26"/>
  <c r="Y244" i="17"/>
  <c r="W171" i="26"/>
  <c r="Q243" i="17"/>
  <c r="O170" i="26"/>
  <c r="R242" i="17"/>
  <c r="H231" i="17"/>
  <c r="F159" i="26"/>
  <c r="X231" i="17"/>
  <c r="V159" i="26"/>
  <c r="J226" i="17"/>
  <c r="H154" i="26"/>
  <c r="Z226" i="17"/>
  <c r="X154" i="26"/>
  <c r="J153" i="26"/>
  <c r="J149" i="26" s="1"/>
  <c r="L224" i="17"/>
  <c r="L220" i="17" s="1"/>
  <c r="I520" i="26"/>
  <c r="Q460" i="26"/>
  <c r="N29" i="17"/>
  <c r="L31" i="26"/>
  <c r="V21" i="17"/>
  <c r="T23" i="26"/>
  <c r="M20" i="17"/>
  <c r="M18" i="17" s="1"/>
  <c r="K22" i="26"/>
  <c r="T19" i="17"/>
  <c r="T18" i="17" s="1"/>
  <c r="R21" i="26"/>
  <c r="L17" i="17"/>
  <c r="J19" i="26"/>
  <c r="R18" i="26"/>
  <c r="T16" i="17"/>
  <c r="S190" i="17"/>
  <c r="Z189" i="17"/>
  <c r="Q188" i="17"/>
  <c r="O139" i="26"/>
  <c r="I187" i="17"/>
  <c r="G138" i="26"/>
  <c r="Y187" i="17"/>
  <c r="W138" i="26"/>
  <c r="P186" i="17"/>
  <c r="N137" i="26"/>
  <c r="G185" i="17"/>
  <c r="E136" i="26"/>
  <c r="W185" i="17"/>
  <c r="U136" i="26"/>
  <c r="N184" i="17"/>
  <c r="L135" i="26"/>
  <c r="V183" i="17"/>
  <c r="T134" i="26"/>
  <c r="K133" i="26"/>
  <c r="M182" i="17"/>
  <c r="AC182" i="17"/>
  <c r="AC179" i="17" s="1"/>
  <c r="T181" i="17"/>
  <c r="R132" i="26"/>
  <c r="L180" i="17"/>
  <c r="J131" i="26"/>
  <c r="Q129" i="26"/>
  <c r="S178" i="17"/>
  <c r="G176" i="17"/>
  <c r="E127" i="26"/>
  <c r="W176" i="17"/>
  <c r="U127" i="26"/>
  <c r="I125" i="26"/>
  <c r="K174" i="17"/>
  <c r="AA174" i="17"/>
  <c r="Y125" i="26"/>
  <c r="L124" i="26"/>
  <c r="N173" i="17"/>
  <c r="V172" i="17"/>
  <c r="T123" i="26"/>
  <c r="M171" i="17"/>
  <c r="K122" i="26"/>
  <c r="AC171" i="17"/>
  <c r="T170" i="17"/>
  <c r="R121" i="26"/>
  <c r="L169" i="17"/>
  <c r="U168" i="17"/>
  <c r="M167" i="17"/>
  <c r="AD167" i="17"/>
  <c r="U166" i="17"/>
  <c r="S117" i="26"/>
  <c r="L210" i="17"/>
  <c r="S208" i="17"/>
  <c r="E208" i="17" s="1"/>
  <c r="D208" i="17" s="1"/>
  <c r="J164" i="17"/>
  <c r="H115" i="26"/>
  <c r="Z164" i="17"/>
  <c r="X115" i="26"/>
  <c r="Q163" i="17"/>
  <c r="O114" i="26"/>
  <c r="X162" i="17"/>
  <c r="V113" i="26"/>
  <c r="O161" i="17"/>
  <c r="M112" i="26"/>
  <c r="V160" i="17"/>
  <c r="T111" i="26"/>
  <c r="AA195" i="17"/>
  <c r="E195" i="17" s="1"/>
  <c r="D195" i="17" s="1"/>
  <c r="R158" i="17"/>
  <c r="P109" i="26"/>
  <c r="I157" i="17"/>
  <c r="G108" i="26"/>
  <c r="Y157" i="17"/>
  <c r="W108" i="26"/>
  <c r="R156" i="17"/>
  <c r="P107" i="26"/>
  <c r="R155" i="17"/>
  <c r="P106" i="26"/>
  <c r="K154" i="17"/>
  <c r="I105" i="26"/>
  <c r="AA154" i="17"/>
  <c r="Y105" i="26"/>
  <c r="R209" i="17"/>
  <c r="I153" i="17"/>
  <c r="G104" i="26"/>
  <c r="Y153" i="17"/>
  <c r="W104" i="26"/>
  <c r="P152" i="17"/>
  <c r="N103" i="26"/>
  <c r="E102" i="26"/>
  <c r="G151" i="17"/>
  <c r="W151" i="17"/>
  <c r="U102" i="26"/>
  <c r="M101" i="26"/>
  <c r="O150" i="17"/>
  <c r="L100" i="26"/>
  <c r="N149" i="17"/>
  <c r="AD149" i="17"/>
  <c r="AC148" i="17"/>
  <c r="T147" i="17"/>
  <c r="L146" i="17"/>
  <c r="S145" i="17"/>
  <c r="E145" i="17" s="1"/>
  <c r="D145" i="17" s="1"/>
  <c r="Z144" i="17"/>
  <c r="Q143" i="17"/>
  <c r="O99" i="26"/>
  <c r="H142" i="17"/>
  <c r="F98" i="26"/>
  <c r="X142" i="17"/>
  <c r="V98" i="26"/>
  <c r="O141" i="17"/>
  <c r="V140" i="17"/>
  <c r="AC139" i="17"/>
  <c r="E139" i="17" s="1"/>
  <c r="D139" i="17" s="1"/>
  <c r="T138" i="17"/>
  <c r="R97" i="26"/>
  <c r="U133" i="17"/>
  <c r="E133" i="17" s="1"/>
  <c r="D133" i="17" s="1"/>
  <c r="AA130" i="17"/>
  <c r="E130" i="17" s="1"/>
  <c r="D130" i="17" s="1"/>
  <c r="Z129" i="17"/>
  <c r="P128" i="17"/>
  <c r="F128" i="17" s="1"/>
  <c r="AD126" i="17"/>
  <c r="M125" i="17"/>
  <c r="E125" i="17" s="1"/>
  <c r="D125" i="17" s="1"/>
  <c r="AD125" i="17"/>
  <c r="W124" i="17"/>
  <c r="AA123" i="17"/>
  <c r="E123" i="17" s="1"/>
  <c r="D123" i="17" s="1"/>
  <c r="J120" i="17"/>
  <c r="Z120" i="17"/>
  <c r="Q119" i="17"/>
  <c r="Q118" i="17" s="1"/>
  <c r="O94" i="26"/>
  <c r="P114" i="17"/>
  <c r="N90" i="26"/>
  <c r="G113" i="17"/>
  <c r="E89" i="26"/>
  <c r="E85" i="26" s="1"/>
  <c r="W113" i="17"/>
  <c r="U89" i="26"/>
  <c r="U102" i="17"/>
  <c r="S78" i="26"/>
  <c r="L101" i="17"/>
  <c r="J77" i="26"/>
  <c r="S93" i="17"/>
  <c r="S92" i="17" s="1"/>
  <c r="Q69" i="26"/>
  <c r="Q68" i="26" s="1"/>
  <c r="R83" i="17"/>
  <c r="R82" i="17" s="1"/>
  <c r="P59" i="26"/>
  <c r="P58" i="26" s="1"/>
  <c r="H56" i="26"/>
  <c r="H55" i="26" s="1"/>
  <c r="J80" i="17"/>
  <c r="J79" i="17" s="1"/>
  <c r="X56" i="26"/>
  <c r="X55" i="26" s="1"/>
  <c r="Z80" i="17"/>
  <c r="Z79" i="17" s="1"/>
  <c r="K75" i="17"/>
  <c r="E75" i="17" s="1"/>
  <c r="D75" i="17" s="1"/>
  <c r="G71" i="17"/>
  <c r="G67" i="17" s="1"/>
  <c r="E52" i="26"/>
  <c r="W71" i="17"/>
  <c r="U52" i="26"/>
  <c r="O68" i="17"/>
  <c r="M49" i="26"/>
  <c r="S65" i="17"/>
  <c r="Q46" i="26"/>
  <c r="J64" i="17"/>
  <c r="J62" i="17" s="1"/>
  <c r="H45" i="26"/>
  <c r="Z64" i="17"/>
  <c r="X45" i="26"/>
  <c r="I63" i="17"/>
  <c r="G44" i="26"/>
  <c r="Y63" i="17"/>
  <c r="W44" i="26"/>
  <c r="Q61" i="17"/>
  <c r="O42" i="26"/>
  <c r="H60" i="17"/>
  <c r="F41" i="26"/>
  <c r="X60" i="17"/>
  <c r="V41" i="26"/>
  <c r="H57" i="17"/>
  <c r="H54" i="17" s="1"/>
  <c r="F38" i="26"/>
  <c r="X57" i="17"/>
  <c r="V38" i="26"/>
  <c r="O56" i="17"/>
  <c r="O54" i="17" s="1"/>
  <c r="M37" i="26"/>
  <c r="AD46" i="17"/>
  <c r="F46" i="17" s="1"/>
  <c r="U45" i="17"/>
  <c r="E45" i="17" s="1"/>
  <c r="D45" i="17" s="1"/>
  <c r="L44" i="17"/>
  <c r="F44" i="17" s="1"/>
  <c r="Q40" i="17"/>
  <c r="E40" i="17" s="1"/>
  <c r="D40" i="17" s="1"/>
  <c r="X77" i="17"/>
  <c r="F77" i="17" s="1"/>
  <c r="K70" i="17"/>
  <c r="I51" i="26"/>
  <c r="X38" i="17"/>
  <c r="F38" i="17" s="1"/>
  <c r="O37" i="17"/>
  <c r="E37" i="17" s="1"/>
  <c r="D37" i="17" s="1"/>
  <c r="T33" i="17"/>
  <c r="L32" i="17"/>
  <c r="L31" i="17" s="1"/>
  <c r="M32" i="26"/>
  <c r="O30" i="17"/>
  <c r="E30" i="17" s="1"/>
  <c r="Q199" i="17"/>
  <c r="E199" i="17" s="1"/>
  <c r="D199" i="17" s="1"/>
  <c r="O198" i="17"/>
  <c r="E198" i="17" s="1"/>
  <c r="D198" i="17" s="1"/>
  <c r="Z196" i="17"/>
  <c r="Y194" i="17"/>
  <c r="P193" i="17"/>
  <c r="V192" i="17"/>
  <c r="M191" i="17"/>
  <c r="K140" i="26"/>
  <c r="Z489" i="17"/>
  <c r="X404" i="26"/>
  <c r="K484" i="17"/>
  <c r="I399" i="26"/>
  <c r="AA483" i="17"/>
  <c r="AA480" i="17" s="1"/>
  <c r="Y398" i="26"/>
  <c r="Q397" i="26"/>
  <c r="S482" i="17"/>
  <c r="G481" i="17"/>
  <c r="E396" i="26"/>
  <c r="W481" i="17"/>
  <c r="U396" i="26"/>
  <c r="V479" i="17"/>
  <c r="V477" i="17" s="1"/>
  <c r="T394" i="26"/>
  <c r="M478" i="17"/>
  <c r="M477" i="17" s="1"/>
  <c r="K393" i="26"/>
  <c r="AD478" i="17"/>
  <c r="AD477" i="17" s="1"/>
  <c r="U476" i="17"/>
  <c r="S391" i="26"/>
  <c r="L475" i="17"/>
  <c r="L473" i="17" s="1"/>
  <c r="J390" i="26"/>
  <c r="J387" i="26"/>
  <c r="L472" i="17"/>
  <c r="P471" i="17"/>
  <c r="N386" i="26"/>
  <c r="X470" i="17"/>
  <c r="V385" i="26"/>
  <c r="N384" i="26"/>
  <c r="P469" i="17"/>
  <c r="G468" i="17"/>
  <c r="E383" i="26"/>
  <c r="U383" i="26"/>
  <c r="W468" i="17"/>
  <c r="N465" i="17"/>
  <c r="L380" i="26"/>
  <c r="T456" i="17"/>
  <c r="T453" i="17" s="1"/>
  <c r="S454" i="17"/>
  <c r="Q371" i="26"/>
  <c r="AA451" i="17"/>
  <c r="Y369" i="26"/>
  <c r="I449" i="17"/>
  <c r="G367" i="26"/>
  <c r="Y449" i="17"/>
  <c r="W367" i="26"/>
  <c r="H441" i="17"/>
  <c r="H440" i="17" s="1"/>
  <c r="X441" i="17"/>
  <c r="X440" i="17" s="1"/>
  <c r="V359" i="26"/>
  <c r="X439" i="17"/>
  <c r="V357" i="26"/>
  <c r="AC432" i="17"/>
  <c r="AC430" i="17" s="1"/>
  <c r="T431" i="17"/>
  <c r="R349" i="26"/>
  <c r="J347" i="26"/>
  <c r="L429" i="17"/>
  <c r="T427" i="17"/>
  <c r="R345" i="26"/>
  <c r="L426" i="17"/>
  <c r="J344" i="26"/>
  <c r="S425" i="17"/>
  <c r="Q343" i="26"/>
  <c r="Q422" i="17"/>
  <c r="O340" i="26"/>
  <c r="I421" i="17"/>
  <c r="G339" i="26"/>
  <c r="P420" i="17"/>
  <c r="N338" i="26"/>
  <c r="G418" i="17"/>
  <c r="E336" i="26"/>
  <c r="U336" i="26"/>
  <c r="W418" i="17"/>
  <c r="N417" i="17"/>
  <c r="L335" i="26"/>
  <c r="U416" i="17"/>
  <c r="S334" i="26"/>
  <c r="L415" i="17"/>
  <c r="J333" i="26"/>
  <c r="K413" i="17"/>
  <c r="I331" i="26"/>
  <c r="P330" i="26"/>
  <c r="R412" i="17"/>
  <c r="I411" i="17"/>
  <c r="G329" i="26"/>
  <c r="Y411" i="17"/>
  <c r="W329" i="26"/>
  <c r="G408" i="17"/>
  <c r="E326" i="26"/>
  <c r="W408" i="17"/>
  <c r="U326" i="26"/>
  <c r="U406" i="17"/>
  <c r="S324" i="26"/>
  <c r="T404" i="17"/>
  <c r="R322" i="26"/>
  <c r="J402" i="17"/>
  <c r="H320" i="26"/>
  <c r="R401" i="17"/>
  <c r="P319" i="26"/>
  <c r="H318" i="26"/>
  <c r="J400" i="17"/>
  <c r="Z400" i="17"/>
  <c r="X318" i="26"/>
  <c r="G317" i="26"/>
  <c r="I399" i="17"/>
  <c r="Y399" i="17"/>
  <c r="W317" i="26"/>
  <c r="Q398" i="17"/>
  <c r="O316" i="26"/>
  <c r="H397" i="17"/>
  <c r="F315" i="26"/>
  <c r="X397" i="17"/>
  <c r="V315" i="26"/>
  <c r="O396" i="17"/>
  <c r="M314" i="26"/>
  <c r="V395" i="17"/>
  <c r="T313" i="26"/>
  <c r="M393" i="17"/>
  <c r="K311" i="26"/>
  <c r="J309" i="26"/>
  <c r="L391" i="17"/>
  <c r="L390" i="17"/>
  <c r="J308" i="26"/>
  <c r="S389" i="17"/>
  <c r="Q307" i="26"/>
  <c r="J388" i="17"/>
  <c r="H306" i="26"/>
  <c r="Z388" i="17"/>
  <c r="X306" i="26"/>
  <c r="O304" i="26"/>
  <c r="Q386" i="17"/>
  <c r="H385" i="17"/>
  <c r="F303" i="26"/>
  <c r="P384" i="17"/>
  <c r="N302" i="26"/>
  <c r="G383" i="17"/>
  <c r="E301" i="26"/>
  <c r="W383" i="17"/>
  <c r="U301" i="26"/>
  <c r="O382" i="17"/>
  <c r="M300" i="26"/>
  <c r="M380" i="17"/>
  <c r="K298" i="26"/>
  <c r="T379" i="17"/>
  <c r="R297" i="26"/>
  <c r="K378" i="17"/>
  <c r="I296" i="26"/>
  <c r="AA378" i="17"/>
  <c r="Y296" i="26"/>
  <c r="J375" i="17"/>
  <c r="H293" i="26"/>
  <c r="Z375" i="17"/>
  <c r="X293" i="26"/>
  <c r="R374" i="17"/>
  <c r="P292" i="26"/>
  <c r="G367" i="17"/>
  <c r="E285" i="26"/>
  <c r="W367" i="17"/>
  <c r="U285" i="26"/>
  <c r="L284" i="26"/>
  <c r="N366" i="17"/>
  <c r="J360" i="17"/>
  <c r="H279" i="26"/>
  <c r="Z360" i="17"/>
  <c r="X279" i="26"/>
  <c r="I358" i="17"/>
  <c r="G277" i="26"/>
  <c r="Y358" i="17"/>
  <c r="W277" i="26"/>
  <c r="P357" i="17"/>
  <c r="N276" i="26"/>
  <c r="G356" i="17"/>
  <c r="E275" i="26"/>
  <c r="W356" i="17"/>
  <c r="U275" i="26"/>
  <c r="N355" i="17"/>
  <c r="L274" i="26"/>
  <c r="U354" i="17"/>
  <c r="S273" i="26"/>
  <c r="H349" i="17"/>
  <c r="F270" i="26"/>
  <c r="X349" i="17"/>
  <c r="V270" i="26"/>
  <c r="P348" i="17"/>
  <c r="N269" i="26"/>
  <c r="X347" i="17"/>
  <c r="V268" i="26"/>
  <c r="O346" i="17"/>
  <c r="M267" i="26"/>
  <c r="V343" i="17"/>
  <c r="T264" i="26"/>
  <c r="M342" i="17"/>
  <c r="K263" i="26"/>
  <c r="S262" i="26"/>
  <c r="U341" i="17"/>
  <c r="L340" i="17"/>
  <c r="J261" i="26"/>
  <c r="R260" i="26"/>
  <c r="T339" i="17"/>
  <c r="J259" i="26"/>
  <c r="L338" i="17"/>
  <c r="Q258" i="26"/>
  <c r="S337" i="17"/>
  <c r="J335" i="17"/>
  <c r="H256" i="26"/>
  <c r="Z335" i="17"/>
  <c r="X256" i="26"/>
  <c r="P334" i="17"/>
  <c r="N255" i="26"/>
  <c r="H333" i="17"/>
  <c r="F254" i="26"/>
  <c r="X333" i="17"/>
  <c r="V254" i="26"/>
  <c r="O332" i="17"/>
  <c r="O330" i="17" s="1"/>
  <c r="M253" i="26"/>
  <c r="T252" i="26"/>
  <c r="V331" i="17"/>
  <c r="N327" i="17"/>
  <c r="L248" i="26"/>
  <c r="AD327" i="17"/>
  <c r="AD325" i="17" s="1"/>
  <c r="T323" i="17"/>
  <c r="R244" i="26"/>
  <c r="S321" i="17"/>
  <c r="Q242" i="26"/>
  <c r="J320" i="17"/>
  <c r="H241" i="26"/>
  <c r="R319" i="17"/>
  <c r="P240" i="26"/>
  <c r="J318" i="17"/>
  <c r="H239" i="26"/>
  <c r="Z318" i="17"/>
  <c r="X239" i="26"/>
  <c r="R313" i="17"/>
  <c r="P234" i="26"/>
  <c r="Z312" i="17"/>
  <c r="X233" i="26"/>
  <c r="J310" i="17"/>
  <c r="H231" i="26"/>
  <c r="X231" i="26"/>
  <c r="Z310" i="17"/>
  <c r="I308" i="17"/>
  <c r="G229" i="26"/>
  <c r="Y308" i="17"/>
  <c r="W229" i="26"/>
  <c r="P307" i="17"/>
  <c r="N228" i="26"/>
  <c r="G306" i="17"/>
  <c r="E227" i="26"/>
  <c r="N305" i="17"/>
  <c r="L226" i="26"/>
  <c r="U304" i="17"/>
  <c r="S225" i="26"/>
  <c r="S302" i="17"/>
  <c r="Q223" i="26"/>
  <c r="X297" i="17"/>
  <c r="V218" i="26"/>
  <c r="P296" i="17"/>
  <c r="N217" i="26"/>
  <c r="H212" i="26"/>
  <c r="H210" i="26" s="1"/>
  <c r="J291" i="17"/>
  <c r="X212" i="26"/>
  <c r="Z291" i="17"/>
  <c r="Z289" i="17" s="1"/>
  <c r="M211" i="26"/>
  <c r="K287" i="17"/>
  <c r="I208" i="26"/>
  <c r="Z287" i="17"/>
  <c r="X208" i="26"/>
  <c r="E204" i="26"/>
  <c r="G283" i="17"/>
  <c r="G281" i="17" s="1"/>
  <c r="W283" i="17"/>
  <c r="W281" i="17" s="1"/>
  <c r="U204" i="26"/>
  <c r="N282" i="17"/>
  <c r="L203" i="26"/>
  <c r="P280" i="17"/>
  <c r="N201" i="26"/>
  <c r="F199" i="26"/>
  <c r="F198" i="26" s="1"/>
  <c r="X278" i="17"/>
  <c r="X277" i="17" s="1"/>
  <c r="V199" i="26"/>
  <c r="V198" i="26" s="1"/>
  <c r="P276" i="17"/>
  <c r="N197" i="26"/>
  <c r="L195" i="26"/>
  <c r="N274" i="17"/>
  <c r="V272" i="17"/>
  <c r="T193" i="26"/>
  <c r="M271" i="17"/>
  <c r="K192" i="26"/>
  <c r="T270" i="17"/>
  <c r="K269" i="17"/>
  <c r="K268" i="17" s="1"/>
  <c r="I191" i="26"/>
  <c r="AA269" i="17"/>
  <c r="AA268" i="17" s="1"/>
  <c r="Y191" i="26"/>
  <c r="P190" i="26"/>
  <c r="R267" i="17"/>
  <c r="J266" i="17"/>
  <c r="H189" i="26"/>
  <c r="Z266" i="17"/>
  <c r="X189" i="26"/>
  <c r="R265" i="17"/>
  <c r="Z264" i="17"/>
  <c r="X187" i="26"/>
  <c r="M258" i="17"/>
  <c r="E258" i="17" s="1"/>
  <c r="D258" i="17" s="1"/>
  <c r="U257" i="17"/>
  <c r="E257" i="17" s="1"/>
  <c r="D257" i="17" s="1"/>
  <c r="AA256" i="17"/>
  <c r="E256" i="17" s="1"/>
  <c r="D256" i="17" s="1"/>
  <c r="R255" i="17"/>
  <c r="L254" i="17"/>
  <c r="J181" i="26"/>
  <c r="AD254" i="17"/>
  <c r="R253" i="17"/>
  <c r="P180" i="26"/>
  <c r="N252" i="17"/>
  <c r="L179" i="26"/>
  <c r="L250" i="17"/>
  <c r="J177" i="26"/>
  <c r="T248" i="17"/>
  <c r="T247" i="17" s="1"/>
  <c r="R175" i="26"/>
  <c r="R174" i="26" s="1"/>
  <c r="S246" i="17"/>
  <c r="Q173" i="26"/>
  <c r="R172" i="26"/>
  <c r="T245" i="17"/>
  <c r="L244" i="17"/>
  <c r="J171" i="26"/>
  <c r="AC244" i="17"/>
  <c r="T243" i="17"/>
  <c r="R170" i="26"/>
  <c r="S169" i="26"/>
  <c r="U242" i="17"/>
  <c r="U240" i="17" s="1"/>
  <c r="L241" i="17"/>
  <c r="J168" i="26"/>
  <c r="S239" i="17"/>
  <c r="Q166" i="26"/>
  <c r="J238" i="17"/>
  <c r="H165" i="26"/>
  <c r="Z238" i="17"/>
  <c r="X165" i="26"/>
  <c r="Q237" i="17"/>
  <c r="O164" i="26"/>
  <c r="K235" i="17"/>
  <c r="I162" i="26"/>
  <c r="AA235" i="17"/>
  <c r="Y162" i="26"/>
  <c r="S234" i="17"/>
  <c r="L233" i="17"/>
  <c r="AC233" i="17"/>
  <c r="AC230" i="17" s="1"/>
  <c r="K231" i="17"/>
  <c r="K230" i="17" s="1"/>
  <c r="I159" i="26"/>
  <c r="AA231" i="17"/>
  <c r="AA230" i="17" s="1"/>
  <c r="Y159" i="26"/>
  <c r="H228" i="17"/>
  <c r="F156" i="26"/>
  <c r="X228" i="17"/>
  <c r="V156" i="26"/>
  <c r="O227" i="17"/>
  <c r="M155" i="26"/>
  <c r="M226" i="17"/>
  <c r="K154" i="26"/>
  <c r="AC226" i="17"/>
  <c r="P225" i="17"/>
  <c r="P220" i="17" s="1"/>
  <c r="O224" i="17"/>
  <c r="O220" i="17" s="1"/>
  <c r="M153" i="26"/>
  <c r="M149" i="26" s="1"/>
  <c r="AD224" i="17"/>
  <c r="AD220" i="17" s="1"/>
  <c r="I218" i="17"/>
  <c r="G147" i="26"/>
  <c r="Y218" i="17"/>
  <c r="W147" i="26"/>
  <c r="M216" i="17"/>
  <c r="K145" i="26"/>
  <c r="AD216" i="17"/>
  <c r="U215" i="17"/>
  <c r="S144" i="26"/>
  <c r="L214" i="17"/>
  <c r="J143" i="26"/>
  <c r="Q211" i="17"/>
  <c r="E211" i="17" s="1"/>
  <c r="D211" i="17" s="1"/>
  <c r="Q207" i="17"/>
  <c r="E207" i="17" s="1"/>
  <c r="D207" i="17" s="1"/>
  <c r="X206" i="17"/>
  <c r="W204" i="17"/>
  <c r="V203" i="17"/>
  <c r="U202" i="17"/>
  <c r="E202" i="17" s="1"/>
  <c r="D202" i="17" s="1"/>
  <c r="L201" i="17"/>
  <c r="P620" i="17"/>
  <c r="P618" i="17" s="1"/>
  <c r="N520" i="26"/>
  <c r="W619" i="17"/>
  <c r="W618" i="17" s="1"/>
  <c r="U519" i="26"/>
  <c r="K599" i="17"/>
  <c r="K597" i="17" s="1"/>
  <c r="I502" i="26"/>
  <c r="S587" i="17"/>
  <c r="Q491" i="26"/>
  <c r="Y583" i="17"/>
  <c r="W487" i="26"/>
  <c r="Q583" i="17"/>
  <c r="O487" i="26"/>
  <c r="Q573" i="17"/>
  <c r="O477" i="26"/>
  <c r="M570" i="17"/>
  <c r="M569" i="17" s="1"/>
  <c r="K474" i="26"/>
  <c r="Q472" i="26"/>
  <c r="S568" i="17"/>
  <c r="K567" i="17"/>
  <c r="K565" i="17" s="1"/>
  <c r="I471" i="26"/>
  <c r="Y471" i="26"/>
  <c r="AA567" i="17"/>
  <c r="R563" i="17"/>
  <c r="P467" i="26"/>
  <c r="N562" i="17"/>
  <c r="L466" i="26"/>
  <c r="L465" i="26" s="1"/>
  <c r="O501" i="26"/>
  <c r="H181" i="26"/>
  <c r="U147" i="26"/>
  <c r="J244" i="17"/>
  <c r="V289" i="26"/>
  <c r="O448" i="17"/>
  <c r="S275" i="26"/>
  <c r="F241" i="26"/>
  <c r="O242" i="26"/>
  <c r="I413" i="26"/>
  <c r="X171" i="26"/>
  <c r="N450" i="26"/>
  <c r="J274" i="26"/>
  <c r="Q273" i="26"/>
  <c r="M425" i="26"/>
  <c r="P160" i="26"/>
  <c r="O359" i="17"/>
  <c r="W399" i="26"/>
  <c r="S227" i="26"/>
  <c r="X504" i="26"/>
  <c r="J421" i="26"/>
  <c r="L220" i="26"/>
  <c r="K219" i="26"/>
  <c r="O223" i="26"/>
  <c r="N620" i="17"/>
  <c r="P503" i="26"/>
  <c r="X243" i="26"/>
  <c r="U277" i="26"/>
  <c r="P260" i="26"/>
  <c r="I145" i="26"/>
  <c r="T160" i="17"/>
  <c r="J472" i="17"/>
  <c r="L269" i="26"/>
  <c r="H243" i="26"/>
  <c r="K286" i="26"/>
  <c r="F239" i="26"/>
  <c r="F279" i="26"/>
  <c r="V162" i="17"/>
  <c r="W485" i="17"/>
  <c r="Z35" i="26"/>
  <c r="T287" i="26"/>
  <c r="Q225" i="26"/>
  <c r="X224" i="26"/>
  <c r="Q437" i="26"/>
  <c r="S383" i="26"/>
  <c r="S196" i="26"/>
  <c r="R453" i="17"/>
  <c r="K449" i="26"/>
  <c r="I245" i="26"/>
  <c r="AA316" i="17"/>
  <c r="AB165" i="17"/>
  <c r="X387" i="26"/>
  <c r="I588" i="17"/>
  <c r="J428" i="17"/>
  <c r="P319" i="17"/>
  <c r="E277" i="26"/>
  <c r="M288" i="26"/>
  <c r="AA497" i="17"/>
  <c r="E147" i="26"/>
  <c r="U590" i="17"/>
  <c r="R440" i="26"/>
  <c r="P389" i="26"/>
  <c r="V241" i="26"/>
  <c r="V239" i="26"/>
  <c r="Y181" i="26"/>
  <c r="L305" i="17"/>
  <c r="AC561" i="17"/>
  <c r="M455" i="26"/>
  <c r="Z167" i="26"/>
  <c r="AA272" i="17"/>
  <c r="Y193" i="26"/>
  <c r="R271" i="17"/>
  <c r="P192" i="26"/>
  <c r="I270" i="17"/>
  <c r="I268" i="17" s="1"/>
  <c r="Y270" i="17"/>
  <c r="P269" i="17"/>
  <c r="P268" i="17" s="1"/>
  <c r="N191" i="26"/>
  <c r="G267" i="17"/>
  <c r="E190" i="26"/>
  <c r="W267" i="17"/>
  <c r="U190" i="26"/>
  <c r="O266" i="17"/>
  <c r="M189" i="26"/>
  <c r="G265" i="17"/>
  <c r="E188" i="26"/>
  <c r="W265" i="17"/>
  <c r="U188" i="26"/>
  <c r="O264" i="17"/>
  <c r="M187" i="26"/>
  <c r="G294" i="17"/>
  <c r="E294" i="17" s="1"/>
  <c r="Z294" i="17"/>
  <c r="F294" i="17" s="1"/>
  <c r="D215" i="26" s="1"/>
  <c r="Q291" i="17"/>
  <c r="O212" i="26"/>
  <c r="R287" i="17"/>
  <c r="P208" i="26"/>
  <c r="V285" i="17"/>
  <c r="V284" i="17" s="1"/>
  <c r="L204" i="26"/>
  <c r="N283" i="17"/>
  <c r="AD283" i="17"/>
  <c r="AD281" i="17" s="1"/>
  <c r="U282" i="17"/>
  <c r="U281" i="17" s="1"/>
  <c r="S203" i="26"/>
  <c r="E201" i="26"/>
  <c r="G280" i="17"/>
  <c r="U201" i="26"/>
  <c r="W280" i="17"/>
  <c r="M199" i="26"/>
  <c r="M198" i="26" s="1"/>
  <c r="O278" i="17"/>
  <c r="O277" i="17" s="1"/>
  <c r="G276" i="17"/>
  <c r="E197" i="26"/>
  <c r="W276" i="17"/>
  <c r="U197" i="26"/>
  <c r="N275" i="17"/>
  <c r="L196" i="26"/>
  <c r="AD275" i="17"/>
  <c r="U274" i="17"/>
  <c r="U273" i="17" s="1"/>
  <c r="S195" i="26"/>
  <c r="M272" i="17"/>
  <c r="K193" i="26"/>
  <c r="Q296" i="26"/>
  <c r="S378" i="17"/>
  <c r="K376" i="17"/>
  <c r="I294" i="26"/>
  <c r="AA376" i="17"/>
  <c r="AA373" i="17" s="1"/>
  <c r="Y294" i="26"/>
  <c r="P293" i="26"/>
  <c r="R375" i="17"/>
  <c r="J374" i="17"/>
  <c r="H292" i="26"/>
  <c r="Z374" i="17"/>
  <c r="X292" i="26"/>
  <c r="I290" i="26"/>
  <c r="K372" i="17"/>
  <c r="AA372" i="17"/>
  <c r="Y290" i="26"/>
  <c r="R371" i="17"/>
  <c r="P289" i="26"/>
  <c r="I370" i="17"/>
  <c r="G288" i="26"/>
  <c r="Y370" i="17"/>
  <c r="W288" i="26"/>
  <c r="N287" i="26"/>
  <c r="P369" i="17"/>
  <c r="G368" i="17"/>
  <c r="E286" i="26"/>
  <c r="W368" i="17"/>
  <c r="U286" i="26"/>
  <c r="O367" i="17"/>
  <c r="M285" i="26"/>
  <c r="V366" i="17"/>
  <c r="T284" i="26"/>
  <c r="N364" i="17"/>
  <c r="L282" i="26"/>
  <c r="R360" i="17"/>
  <c r="P279" i="26"/>
  <c r="I359" i="17"/>
  <c r="G278" i="26"/>
  <c r="Q358" i="17"/>
  <c r="O277" i="26"/>
  <c r="X357" i="17"/>
  <c r="O356" i="17"/>
  <c r="M354" i="17"/>
  <c r="P349" i="17"/>
  <c r="X348" i="17"/>
  <c r="N268" i="26"/>
  <c r="P347" i="17"/>
  <c r="W346" i="17"/>
  <c r="U267" i="26"/>
  <c r="G344" i="17"/>
  <c r="AC341" i="17"/>
  <c r="L339" i="17"/>
  <c r="AC339" i="17"/>
  <c r="T338" i="17"/>
  <c r="Y258" i="26"/>
  <c r="R335" i="17"/>
  <c r="P256" i="26"/>
  <c r="H334" i="17"/>
  <c r="X334" i="17"/>
  <c r="P333" i="17"/>
  <c r="G332" i="17"/>
  <c r="E253" i="26"/>
  <c r="W332" i="17"/>
  <c r="L252" i="26"/>
  <c r="T248" i="26"/>
  <c r="T246" i="26" s="1"/>
  <c r="N326" i="17"/>
  <c r="L247" i="26"/>
  <c r="U324" i="17"/>
  <c r="S245" i="26"/>
  <c r="L323" i="17"/>
  <c r="J244" i="26"/>
  <c r="T322" i="17"/>
  <c r="K321" i="17"/>
  <c r="I242" i="26"/>
  <c r="Y242" i="26"/>
  <c r="AA321" i="17"/>
  <c r="R320" i="17"/>
  <c r="P241" i="26"/>
  <c r="J319" i="17"/>
  <c r="H240" i="26"/>
  <c r="Z319" i="17"/>
  <c r="X240" i="26"/>
  <c r="Y236" i="26"/>
  <c r="AA315" i="17"/>
  <c r="R314" i="17"/>
  <c r="P235" i="26"/>
  <c r="P233" i="26"/>
  <c r="R312" i="17"/>
  <c r="J311" i="17"/>
  <c r="H232" i="26"/>
  <c r="Z311" i="17"/>
  <c r="X232" i="26"/>
  <c r="R310" i="17"/>
  <c r="P231" i="26"/>
  <c r="O229" i="26"/>
  <c r="H307" i="17"/>
  <c r="F228" i="26"/>
  <c r="X307" i="17"/>
  <c r="V228" i="26"/>
  <c r="O306" i="17"/>
  <c r="M227" i="26"/>
  <c r="M304" i="17"/>
  <c r="K225" i="26"/>
  <c r="AC304" i="17"/>
  <c r="T303" i="17"/>
  <c r="R224" i="26"/>
  <c r="S301" i="17"/>
  <c r="Q222" i="26"/>
  <c r="X299" i="17"/>
  <c r="V220" i="26"/>
  <c r="W298" i="17"/>
  <c r="U219" i="26"/>
  <c r="P297" i="17"/>
  <c r="N218" i="26"/>
  <c r="G296" i="17"/>
  <c r="E217" i="26"/>
  <c r="X296" i="17"/>
  <c r="V217" i="26"/>
  <c r="Q295" i="17"/>
  <c r="O216" i="26"/>
  <c r="L454" i="17"/>
  <c r="J371" i="26"/>
  <c r="T451" i="17"/>
  <c r="K450" i="17"/>
  <c r="I368" i="26"/>
  <c r="AA450" i="17"/>
  <c r="Y368" i="26"/>
  <c r="R449" i="17"/>
  <c r="R448" i="17" s="1"/>
  <c r="P367" i="26"/>
  <c r="H365" i="26"/>
  <c r="J447" i="17"/>
  <c r="Z447" i="17"/>
  <c r="P364" i="26"/>
  <c r="R446" i="17"/>
  <c r="Y445" i="17"/>
  <c r="W363" i="26"/>
  <c r="J442" i="17"/>
  <c r="H360" i="26"/>
  <c r="Z442" i="17"/>
  <c r="X360" i="26"/>
  <c r="Q439" i="17"/>
  <c r="O357" i="26"/>
  <c r="H438" i="17"/>
  <c r="F356" i="26"/>
  <c r="X436" i="17"/>
  <c r="V354" i="26"/>
  <c r="P435" i="17"/>
  <c r="N353" i="26"/>
  <c r="E352" i="26"/>
  <c r="W434" i="17"/>
  <c r="U352" i="26"/>
  <c r="N433" i="17"/>
  <c r="L351" i="26"/>
  <c r="AD433" i="17"/>
  <c r="S350" i="26"/>
  <c r="U432" i="17"/>
  <c r="U429" i="17"/>
  <c r="S347" i="26"/>
  <c r="U428" i="17"/>
  <c r="S346" i="26"/>
  <c r="M427" i="17"/>
  <c r="K345" i="26"/>
  <c r="U426" i="17"/>
  <c r="S344" i="26"/>
  <c r="L425" i="17"/>
  <c r="J343" i="26"/>
  <c r="J422" i="17"/>
  <c r="J419" i="17" s="1"/>
  <c r="H340" i="26"/>
  <c r="Z422" i="17"/>
  <c r="Z419" i="17" s="1"/>
  <c r="X340" i="26"/>
  <c r="R421" i="17"/>
  <c r="P339" i="26"/>
  <c r="I420" i="17"/>
  <c r="G338" i="26"/>
  <c r="Y420" i="17"/>
  <c r="W338" i="26"/>
  <c r="W417" i="17"/>
  <c r="AD416" i="17"/>
  <c r="U415" i="17"/>
  <c r="S333" i="26"/>
  <c r="J332" i="26"/>
  <c r="L414" i="17"/>
  <c r="T413" i="17"/>
  <c r="R331" i="26"/>
  <c r="K412" i="17"/>
  <c r="I330" i="26"/>
  <c r="AA412" i="17"/>
  <c r="Y330" i="26"/>
  <c r="R411" i="17"/>
  <c r="P329" i="26"/>
  <c r="I409" i="17"/>
  <c r="G327" i="26"/>
  <c r="Y409" i="17"/>
  <c r="W327" i="26"/>
  <c r="S323" i="26"/>
  <c r="U405" i="17"/>
  <c r="M404" i="17"/>
  <c r="M403" i="17" s="1"/>
  <c r="K322" i="26"/>
  <c r="Q320" i="26"/>
  <c r="S402" i="17"/>
  <c r="K401" i="17"/>
  <c r="I319" i="26"/>
  <c r="AA401" i="17"/>
  <c r="Y319" i="26"/>
  <c r="S400" i="17"/>
  <c r="Q318" i="26"/>
  <c r="X316" i="26"/>
  <c r="Z398" i="17"/>
  <c r="H396" i="17"/>
  <c r="F314" i="26"/>
  <c r="X396" i="17"/>
  <c r="V314" i="26"/>
  <c r="O395" i="17"/>
  <c r="M313" i="26"/>
  <c r="V393" i="17"/>
  <c r="U390" i="17"/>
  <c r="S308" i="26"/>
  <c r="L389" i="17"/>
  <c r="J307" i="26"/>
  <c r="S388" i="17"/>
  <c r="Q306" i="26"/>
  <c r="H304" i="26"/>
  <c r="J386" i="17"/>
  <c r="Q385" i="17"/>
  <c r="O303" i="26"/>
  <c r="I384" i="17"/>
  <c r="G302" i="26"/>
  <c r="Y384" i="17"/>
  <c r="W302" i="26"/>
  <c r="P383" i="17"/>
  <c r="N301" i="26"/>
  <c r="F300" i="26"/>
  <c r="H382" i="17"/>
  <c r="X382" i="17"/>
  <c r="V300" i="26"/>
  <c r="M299" i="26"/>
  <c r="V380" i="17"/>
  <c r="T298" i="26"/>
  <c r="Q619" i="17"/>
  <c r="I606" i="17"/>
  <c r="Y606" i="17"/>
  <c r="M598" i="17"/>
  <c r="K501" i="26"/>
  <c r="AD598" i="17"/>
  <c r="AD597" i="17" s="1"/>
  <c r="V591" i="17"/>
  <c r="T495" i="26"/>
  <c r="P590" i="17"/>
  <c r="N494" i="26"/>
  <c r="M587" i="17"/>
  <c r="K491" i="26"/>
  <c r="AC587" i="17"/>
  <c r="K585" i="17"/>
  <c r="I489" i="26"/>
  <c r="AA585" i="17"/>
  <c r="Y489" i="26"/>
  <c r="S583" i="17"/>
  <c r="Q487" i="26"/>
  <c r="G580" i="17"/>
  <c r="E484" i="26"/>
  <c r="I477" i="26"/>
  <c r="K573" i="17"/>
  <c r="Y477" i="26"/>
  <c r="AA573" i="17"/>
  <c r="E474" i="26"/>
  <c r="G570" i="17"/>
  <c r="W570" i="17"/>
  <c r="W569" i="17" s="1"/>
  <c r="U474" i="26"/>
  <c r="M568" i="17"/>
  <c r="U567" i="17"/>
  <c r="S471" i="26"/>
  <c r="F466" i="26"/>
  <c r="H562" i="17"/>
  <c r="H561" i="17" s="1"/>
  <c r="X562" i="17"/>
  <c r="X561" i="17" s="1"/>
  <c r="V466" i="26"/>
  <c r="V559" i="17"/>
  <c r="T463" i="26"/>
  <c r="T553" i="17"/>
  <c r="R462" i="26"/>
  <c r="K552" i="17"/>
  <c r="I461" i="26"/>
  <c r="AA552" i="17"/>
  <c r="Y461" i="26"/>
  <c r="Q551" i="17"/>
  <c r="O460" i="26"/>
  <c r="Y550" i="17"/>
  <c r="W459" i="26"/>
  <c r="P549" i="17"/>
  <c r="N458" i="26"/>
  <c r="O547" i="17"/>
  <c r="M456" i="26"/>
  <c r="G546" i="17"/>
  <c r="G545" i="17" s="1"/>
  <c r="E455" i="26"/>
  <c r="W546" i="17"/>
  <c r="W545" i="17" s="1"/>
  <c r="Y535" i="17"/>
  <c r="W449" i="26"/>
  <c r="G533" i="17"/>
  <c r="E447" i="26"/>
  <c r="G529" i="17"/>
  <c r="E443" i="26"/>
  <c r="P525" i="17"/>
  <c r="N440" i="26"/>
  <c r="X524" i="17"/>
  <c r="V439" i="26"/>
  <c r="X523" i="17"/>
  <c r="V438" i="26"/>
  <c r="O522" i="17"/>
  <c r="M437" i="26"/>
  <c r="T520" i="17"/>
  <c r="R435" i="26"/>
  <c r="L519" i="17"/>
  <c r="J434" i="26"/>
  <c r="AC519" i="17"/>
  <c r="U515" i="17"/>
  <c r="S430" i="26"/>
  <c r="M514" i="17"/>
  <c r="K429" i="26"/>
  <c r="U513" i="17"/>
  <c r="S428" i="26"/>
  <c r="L512" i="17"/>
  <c r="J427" i="26"/>
  <c r="T511" i="17"/>
  <c r="R426" i="26"/>
  <c r="K510" i="17"/>
  <c r="I425" i="26"/>
  <c r="AA510" i="17"/>
  <c r="Y425" i="26"/>
  <c r="R509" i="17"/>
  <c r="P424" i="26"/>
  <c r="G423" i="26"/>
  <c r="I508" i="17"/>
  <c r="Y508" i="17"/>
  <c r="W423" i="26"/>
  <c r="H504" i="17"/>
  <c r="F420" i="26"/>
  <c r="X504" i="17"/>
  <c r="V420" i="26"/>
  <c r="O503" i="17"/>
  <c r="M419" i="26"/>
  <c r="G502" i="17"/>
  <c r="AD501" i="17"/>
  <c r="U500" i="17"/>
  <c r="O498" i="17"/>
  <c r="M414" i="26"/>
  <c r="W497" i="17"/>
  <c r="U413" i="26"/>
  <c r="O496" i="17"/>
  <c r="M412" i="26"/>
  <c r="W495" i="17"/>
  <c r="U411" i="26"/>
  <c r="O494" i="17"/>
  <c r="M410" i="26"/>
  <c r="N492" i="17"/>
  <c r="L407" i="26"/>
  <c r="AD492" i="17"/>
  <c r="T491" i="17"/>
  <c r="R406" i="26"/>
  <c r="J405" i="26"/>
  <c r="L490" i="17"/>
  <c r="R404" i="26"/>
  <c r="T489" i="17"/>
  <c r="M486" i="17"/>
  <c r="K401" i="26"/>
  <c r="AD486" i="17"/>
  <c r="AD485" i="17" s="1"/>
  <c r="U483" i="17"/>
  <c r="S398" i="26"/>
  <c r="M482" i="17"/>
  <c r="K397" i="26"/>
  <c r="M391" i="26"/>
  <c r="O476" i="17"/>
  <c r="O473" i="17" s="1"/>
  <c r="T390" i="26"/>
  <c r="V475" i="17"/>
  <c r="N474" i="17"/>
  <c r="L389" i="26"/>
  <c r="AD474" i="17"/>
  <c r="AD473" i="17" s="1"/>
  <c r="V472" i="17"/>
  <c r="T387" i="26"/>
  <c r="J471" i="17"/>
  <c r="H386" i="26"/>
  <c r="Z471" i="17"/>
  <c r="X386" i="26"/>
  <c r="R470" i="17"/>
  <c r="P385" i="26"/>
  <c r="J469" i="17"/>
  <c r="H384" i="26"/>
  <c r="Z469" i="17"/>
  <c r="X384" i="26"/>
  <c r="Q468" i="17"/>
  <c r="I467" i="17"/>
  <c r="G382" i="26"/>
  <c r="W382" i="26"/>
  <c r="Y467" i="17"/>
  <c r="N381" i="26"/>
  <c r="P466" i="17"/>
  <c r="H465" i="17"/>
  <c r="F380" i="26"/>
  <c r="P464" i="17"/>
  <c r="N379" i="26"/>
  <c r="Q462" i="17"/>
  <c r="P461" i="17"/>
  <c r="N377" i="26"/>
  <c r="E376" i="26"/>
  <c r="G460" i="17"/>
  <c r="W460" i="17"/>
  <c r="W459" i="17" s="1"/>
  <c r="U376" i="26"/>
  <c r="N458" i="17"/>
  <c r="L374" i="26"/>
  <c r="V457" i="17"/>
  <c r="F457" i="17" s="1"/>
  <c r="N456" i="17"/>
  <c r="L373" i="26"/>
  <c r="V455" i="17"/>
  <c r="T372" i="26"/>
  <c r="H325" i="17"/>
  <c r="U597" i="17"/>
  <c r="AC480" i="17"/>
  <c r="N485" i="17"/>
  <c r="K542" i="17"/>
  <c r="AD542" i="17"/>
  <c r="AB453" i="17"/>
  <c r="P354" i="17"/>
  <c r="N273" i="26"/>
  <c r="L350" i="17"/>
  <c r="J271" i="26"/>
  <c r="S349" i="17"/>
  <c r="Q270" i="26"/>
  <c r="I269" i="26"/>
  <c r="K348" i="17"/>
  <c r="AA348" i="17"/>
  <c r="Y269" i="26"/>
  <c r="S347" i="17"/>
  <c r="Q268" i="26"/>
  <c r="J346" i="17"/>
  <c r="Z346" i="17"/>
  <c r="X267" i="26"/>
  <c r="J344" i="17"/>
  <c r="H265" i="26"/>
  <c r="Z344" i="17"/>
  <c r="X265" i="26"/>
  <c r="Q343" i="17"/>
  <c r="O264" i="26"/>
  <c r="H342" i="17"/>
  <c r="F263" i="26"/>
  <c r="X342" i="17"/>
  <c r="V263" i="26"/>
  <c r="P341" i="17"/>
  <c r="N262" i="26"/>
  <c r="G340" i="17"/>
  <c r="E261" i="26"/>
  <c r="W340" i="17"/>
  <c r="U261" i="26"/>
  <c r="O339" i="17"/>
  <c r="M260" i="26"/>
  <c r="G338" i="17"/>
  <c r="E259" i="26"/>
  <c r="W338" i="17"/>
  <c r="U259" i="26"/>
  <c r="N337" i="17"/>
  <c r="L258" i="26"/>
  <c r="AD337" i="17"/>
  <c r="AD336" i="17" s="1"/>
  <c r="U335" i="17"/>
  <c r="S256" i="26"/>
  <c r="K334" i="17"/>
  <c r="I255" i="26"/>
  <c r="H253" i="26"/>
  <c r="J332" i="17"/>
  <c r="Q331" i="17"/>
  <c r="O252" i="26"/>
  <c r="I327" i="17"/>
  <c r="I325" i="17" s="1"/>
  <c r="G248" i="26"/>
  <c r="W248" i="26"/>
  <c r="W246" i="26" s="1"/>
  <c r="Y327" i="17"/>
  <c r="O247" i="26"/>
  <c r="Q326" i="17"/>
  <c r="Q325" i="17" s="1"/>
  <c r="H324" i="17"/>
  <c r="F245" i="26"/>
  <c r="X324" i="17"/>
  <c r="V245" i="26"/>
  <c r="O323" i="17"/>
  <c r="M244" i="26"/>
  <c r="G322" i="17"/>
  <c r="E243" i="26"/>
  <c r="N321" i="17"/>
  <c r="L242" i="26"/>
  <c r="U320" i="17"/>
  <c r="M319" i="17"/>
  <c r="K240" i="26"/>
  <c r="AD319" i="17"/>
  <c r="U318" i="17"/>
  <c r="E318" i="17" s="1"/>
  <c r="S239" i="26"/>
  <c r="H316" i="17"/>
  <c r="X316" i="17"/>
  <c r="X309" i="17" s="1"/>
  <c r="V237" i="26"/>
  <c r="L236" i="26"/>
  <c r="N315" i="17"/>
  <c r="AD315" i="17"/>
  <c r="U314" i="17"/>
  <c r="S235" i="26"/>
  <c r="M313" i="17"/>
  <c r="K234" i="26"/>
  <c r="AD313" i="17"/>
  <c r="U312" i="17"/>
  <c r="S233" i="26"/>
  <c r="M311" i="17"/>
  <c r="K232" i="26"/>
  <c r="AD311" i="17"/>
  <c r="U310" i="17"/>
  <c r="S231" i="26"/>
  <c r="T308" i="17"/>
  <c r="R229" i="26"/>
  <c r="K307" i="17"/>
  <c r="I228" i="26"/>
  <c r="AA307" i="17"/>
  <c r="Y228" i="26"/>
  <c r="R306" i="17"/>
  <c r="P227" i="26"/>
  <c r="I305" i="17"/>
  <c r="Y305" i="17"/>
  <c r="W226" i="26"/>
  <c r="G303" i="17"/>
  <c r="E224" i="26"/>
  <c r="W303" i="17"/>
  <c r="U224" i="26"/>
  <c r="N302" i="17"/>
  <c r="L223" i="26"/>
  <c r="V301" i="17"/>
  <c r="T222" i="26"/>
  <c r="K299" i="17"/>
  <c r="I220" i="26"/>
  <c r="Y220" i="26"/>
  <c r="AA299" i="17"/>
  <c r="J298" i="17"/>
  <c r="H219" i="26"/>
  <c r="R364" i="17"/>
  <c r="P282" i="26"/>
  <c r="N361" i="17"/>
  <c r="V360" i="17"/>
  <c r="T279" i="26"/>
  <c r="M359" i="17"/>
  <c r="K278" i="26"/>
  <c r="AD359" i="17"/>
  <c r="S277" i="26"/>
  <c r="U358" i="17"/>
  <c r="L357" i="17"/>
  <c r="J276" i="26"/>
  <c r="J355" i="17"/>
  <c r="H274" i="26"/>
  <c r="Z355" i="17"/>
  <c r="X274" i="26"/>
  <c r="R554" i="17"/>
  <c r="I553" i="17"/>
  <c r="G462" i="26"/>
  <c r="Y553" i="17"/>
  <c r="W462" i="26"/>
  <c r="P552" i="17"/>
  <c r="N461" i="26"/>
  <c r="V551" i="17"/>
  <c r="T460" i="26"/>
  <c r="N550" i="17"/>
  <c r="L459" i="26"/>
  <c r="U549" i="17"/>
  <c r="S458" i="26"/>
  <c r="T547" i="17"/>
  <c r="AA542" i="17"/>
  <c r="O450" i="26"/>
  <c r="Q540" i="17"/>
  <c r="Q536" i="17" s="1"/>
  <c r="N535" i="17"/>
  <c r="L449" i="26"/>
  <c r="N533" i="17"/>
  <c r="L529" i="17"/>
  <c r="J443" i="26"/>
  <c r="U525" i="17"/>
  <c r="S440" i="26"/>
  <c r="AC523" i="17"/>
  <c r="Y520" i="17"/>
  <c r="W435" i="26"/>
  <c r="Q519" i="17"/>
  <c r="O434" i="26"/>
  <c r="J515" i="17"/>
  <c r="H430" i="26"/>
  <c r="X430" i="26"/>
  <c r="Z515" i="17"/>
  <c r="R514" i="17"/>
  <c r="P429" i="26"/>
  <c r="J513" i="17"/>
  <c r="H428" i="26"/>
  <c r="Z513" i="17"/>
  <c r="X428" i="26"/>
  <c r="Q512" i="17"/>
  <c r="O427" i="26"/>
  <c r="G426" i="26"/>
  <c r="I511" i="17"/>
  <c r="Y511" i="17"/>
  <c r="W426" i="26"/>
  <c r="P510" i="17"/>
  <c r="N425" i="26"/>
  <c r="N508" i="17"/>
  <c r="L423" i="26"/>
  <c r="M505" i="17"/>
  <c r="K421" i="26"/>
  <c r="K420" i="26"/>
  <c r="M504" i="17"/>
  <c r="T503" i="17"/>
  <c r="R419" i="26"/>
  <c r="L502" i="17"/>
  <c r="J418" i="26"/>
  <c r="S501" i="17"/>
  <c r="Q417" i="26"/>
  <c r="J500" i="17"/>
  <c r="J499" i="17" s="1"/>
  <c r="H416" i="26"/>
  <c r="Z500" i="17"/>
  <c r="T498" i="17"/>
  <c r="R414" i="26"/>
  <c r="T496" i="17"/>
  <c r="R412" i="26"/>
  <c r="L495" i="17"/>
  <c r="J411" i="26"/>
  <c r="R410" i="26"/>
  <c r="T494" i="17"/>
  <c r="S492" i="17"/>
  <c r="Q407" i="26"/>
  <c r="I491" i="17"/>
  <c r="G406" i="26"/>
  <c r="Y491" i="17"/>
  <c r="W406" i="26"/>
  <c r="O405" i="26"/>
  <c r="Q490" i="17"/>
  <c r="I489" i="17"/>
  <c r="G404" i="26"/>
  <c r="H398" i="26"/>
  <c r="J483" i="17"/>
  <c r="J480" i="17" s="1"/>
  <c r="Z483" i="17"/>
  <c r="Z480" i="17" s="1"/>
  <c r="X398" i="26"/>
  <c r="R482" i="17"/>
  <c r="P397" i="26"/>
  <c r="V481" i="17"/>
  <c r="T396" i="26"/>
  <c r="U479" i="17"/>
  <c r="S394" i="26"/>
  <c r="L478" i="17"/>
  <c r="L477" i="17" s="1"/>
  <c r="J393" i="26"/>
  <c r="AC478" i="17"/>
  <c r="AC477" i="17" s="1"/>
  <c r="T476" i="17"/>
  <c r="R391" i="26"/>
  <c r="K475" i="17"/>
  <c r="K473" i="17" s="1"/>
  <c r="I390" i="26"/>
  <c r="AA475" i="17"/>
  <c r="AA473" i="17" s="1"/>
  <c r="Y390" i="26"/>
  <c r="Q389" i="26"/>
  <c r="S474" i="17"/>
  <c r="G470" i="17"/>
  <c r="E385" i="26"/>
  <c r="O469" i="17"/>
  <c r="M384" i="26"/>
  <c r="V468" i="17"/>
  <c r="T383" i="26"/>
  <c r="U466" i="17"/>
  <c r="S381" i="26"/>
  <c r="M465" i="17"/>
  <c r="U464" i="17"/>
  <c r="S379" i="26"/>
  <c r="V462" i="17"/>
  <c r="S377" i="26"/>
  <c r="L460" i="17"/>
  <c r="S458" i="17"/>
  <c r="Q374" i="26"/>
  <c r="S456" i="17"/>
  <c r="Q373" i="26"/>
  <c r="K455" i="17"/>
  <c r="I372" i="26"/>
  <c r="AA455" i="17"/>
  <c r="Y372" i="26"/>
  <c r="Q454" i="17"/>
  <c r="I451" i="17"/>
  <c r="Y451" i="17"/>
  <c r="W369" i="26"/>
  <c r="P450" i="17"/>
  <c r="P448" i="17" s="1"/>
  <c r="G449" i="17"/>
  <c r="W449" i="17"/>
  <c r="E364" i="26"/>
  <c r="G446" i="17"/>
  <c r="U364" i="26"/>
  <c r="AD445" i="17"/>
  <c r="M360" i="26"/>
  <c r="V441" i="17"/>
  <c r="T359" i="26"/>
  <c r="T358" i="26" s="1"/>
  <c r="V439" i="17"/>
  <c r="T357" i="26"/>
  <c r="U437" i="17"/>
  <c r="S355" i="26"/>
  <c r="AD436" i="17"/>
  <c r="S433" i="17"/>
  <c r="J432" i="17"/>
  <c r="H350" i="26"/>
  <c r="Z432" i="17"/>
  <c r="X350" i="26"/>
  <c r="R431" i="17"/>
  <c r="R430" i="17" s="1"/>
  <c r="P349" i="26"/>
  <c r="J429" i="17"/>
  <c r="H347" i="26"/>
  <c r="Z429" i="17"/>
  <c r="X347" i="26"/>
  <c r="Z428" i="17"/>
  <c r="X346" i="26"/>
  <c r="P345" i="26"/>
  <c r="R427" i="17"/>
  <c r="R424" i="17" s="1"/>
  <c r="O422" i="17"/>
  <c r="O419" i="17" s="1"/>
  <c r="M340" i="26"/>
  <c r="G421" i="17"/>
  <c r="G419" i="17" s="1"/>
  <c r="E339" i="26"/>
  <c r="W421" i="17"/>
  <c r="U339" i="26"/>
  <c r="N420" i="17"/>
  <c r="L338" i="26"/>
  <c r="S336" i="26"/>
  <c r="U418" i="17"/>
  <c r="J335" i="26"/>
  <c r="L417" i="17"/>
  <c r="Q334" i="26"/>
  <c r="S416" i="17"/>
  <c r="H333" i="26"/>
  <c r="J415" i="17"/>
  <c r="Z415" i="17"/>
  <c r="I413" i="17"/>
  <c r="G331" i="26"/>
  <c r="Y413" i="17"/>
  <c r="W331" i="26"/>
  <c r="P412" i="17"/>
  <c r="N330" i="26"/>
  <c r="E329" i="26"/>
  <c r="G411" i="17"/>
  <c r="W411" i="17"/>
  <c r="U329" i="26"/>
  <c r="U408" i="17"/>
  <c r="S326" i="26"/>
  <c r="Q324" i="26"/>
  <c r="S406" i="17"/>
  <c r="J405" i="17"/>
  <c r="H323" i="26"/>
  <c r="Z405" i="17"/>
  <c r="R404" i="17"/>
  <c r="P322" i="26"/>
  <c r="H402" i="17"/>
  <c r="F320" i="26"/>
  <c r="X402" i="17"/>
  <c r="V320" i="26"/>
  <c r="P401" i="17"/>
  <c r="N319" i="26"/>
  <c r="H400" i="17"/>
  <c r="F318" i="26"/>
  <c r="X400" i="17"/>
  <c r="V318" i="26"/>
  <c r="G399" i="17"/>
  <c r="E317" i="26"/>
  <c r="W399" i="17"/>
  <c r="U317" i="26"/>
  <c r="M316" i="26"/>
  <c r="O398" i="17"/>
  <c r="V397" i="17"/>
  <c r="T315" i="26"/>
  <c r="M396" i="17"/>
  <c r="AC396" i="17"/>
  <c r="T395" i="17"/>
  <c r="R313" i="26"/>
  <c r="K393" i="17"/>
  <c r="I311" i="26"/>
  <c r="AA393" i="17"/>
  <c r="Y311" i="26"/>
  <c r="S392" i="17"/>
  <c r="Q310" i="26"/>
  <c r="H309" i="26"/>
  <c r="J391" i="17"/>
  <c r="Z391" i="17"/>
  <c r="X309" i="26"/>
  <c r="J390" i="17"/>
  <c r="H308" i="26"/>
  <c r="Z390" i="17"/>
  <c r="X308" i="26"/>
  <c r="Q389" i="17"/>
  <c r="O307" i="26"/>
  <c r="F306" i="26"/>
  <c r="X388" i="17"/>
  <c r="V306" i="26"/>
  <c r="M304" i="26"/>
  <c r="O386" i="17"/>
  <c r="V385" i="17"/>
  <c r="T303" i="26"/>
  <c r="AD384" i="17"/>
  <c r="U383" i="17"/>
  <c r="S301" i="26"/>
  <c r="M382" i="17"/>
  <c r="K300" i="26"/>
  <c r="AC382" i="17"/>
  <c r="T381" i="17"/>
  <c r="R299" i="26"/>
  <c r="K380" i="17"/>
  <c r="I298" i="26"/>
  <c r="AA380" i="17"/>
  <c r="Y298" i="26"/>
  <c r="R379" i="17"/>
  <c r="P297" i="26"/>
  <c r="I378" i="17"/>
  <c r="V296" i="26"/>
  <c r="X378" i="17"/>
  <c r="P376" i="17"/>
  <c r="N294" i="26"/>
  <c r="W375" i="17"/>
  <c r="U293" i="26"/>
  <c r="P372" i="17"/>
  <c r="N290" i="26"/>
  <c r="U289" i="26"/>
  <c r="W371" i="17"/>
  <c r="N370" i="17"/>
  <c r="L288" i="26"/>
  <c r="U369" i="17"/>
  <c r="S287" i="26"/>
  <c r="AC368" i="17"/>
  <c r="T367" i="17"/>
  <c r="R285" i="26"/>
  <c r="K366" i="17"/>
  <c r="I284" i="26"/>
  <c r="AA366" i="17"/>
  <c r="Y284" i="26"/>
  <c r="L555" i="17"/>
  <c r="F555" i="17" s="1"/>
  <c r="R571" i="17"/>
  <c r="P475" i="26"/>
  <c r="Z621" i="17"/>
  <c r="F621" i="17" s="1"/>
  <c r="Q620" i="17"/>
  <c r="H619" i="17"/>
  <c r="F519" i="26"/>
  <c r="X619" i="17"/>
  <c r="V519" i="26"/>
  <c r="V518" i="26" s="1"/>
  <c r="R614" i="17"/>
  <c r="F614" i="17" s="1"/>
  <c r="P606" i="17"/>
  <c r="N509" i="26"/>
  <c r="G605" i="17"/>
  <c r="E508" i="26"/>
  <c r="W605" i="17"/>
  <c r="U508" i="26"/>
  <c r="N604" i="17"/>
  <c r="L507" i="26"/>
  <c r="U603" i="17"/>
  <c r="S506" i="26"/>
  <c r="M601" i="17"/>
  <c r="U600" i="17"/>
  <c r="S503" i="26"/>
  <c r="J502" i="26"/>
  <c r="L599" i="17"/>
  <c r="L597" i="17" s="1"/>
  <c r="AC599" i="17"/>
  <c r="R501" i="26"/>
  <c r="T598" i="17"/>
  <c r="T597" i="17" s="1"/>
  <c r="M591" i="17"/>
  <c r="K495" i="26"/>
  <c r="AD591" i="17"/>
  <c r="AD584" i="17" s="1"/>
  <c r="X590" i="17"/>
  <c r="V494" i="26"/>
  <c r="J492" i="26"/>
  <c r="L588" i="17"/>
  <c r="AC588" i="17"/>
  <c r="K586" i="17"/>
  <c r="I490" i="26"/>
  <c r="Y490" i="26"/>
  <c r="AA586" i="17"/>
  <c r="P489" i="26"/>
  <c r="R585" i="17"/>
  <c r="R583" i="17"/>
  <c r="P487" i="26"/>
  <c r="Y580" i="17"/>
  <c r="W484" i="26"/>
  <c r="N580" i="17"/>
  <c r="L484" i="26"/>
  <c r="P477" i="26"/>
  <c r="R573" i="17"/>
  <c r="R572" i="17"/>
  <c r="N570" i="17"/>
  <c r="L474" i="26"/>
  <c r="AD570" i="17"/>
  <c r="AD569" i="17" s="1"/>
  <c r="T568" i="17"/>
  <c r="R472" i="26"/>
  <c r="L567" i="17"/>
  <c r="J471" i="26"/>
  <c r="S566" i="17"/>
  <c r="S565" i="17" s="1"/>
  <c r="K564" i="17"/>
  <c r="K561" i="17" s="1"/>
  <c r="I468" i="26"/>
  <c r="AA564" i="17"/>
  <c r="AA561" i="17" s="1"/>
  <c r="Y468" i="26"/>
  <c r="S563" i="17"/>
  <c r="S561" i="17" s="1"/>
  <c r="Q467" i="26"/>
  <c r="M466" i="26"/>
  <c r="M465" i="26" s="1"/>
  <c r="O562" i="17"/>
  <c r="AC559" i="17"/>
  <c r="O557" i="17"/>
  <c r="AB565" i="17"/>
  <c r="AB499" i="17"/>
  <c r="X219" i="26"/>
  <c r="M230" i="17"/>
  <c r="AD561" i="17"/>
  <c r="I499" i="17"/>
  <c r="F455" i="26"/>
  <c r="AB424" i="17"/>
  <c r="P562" i="17"/>
  <c r="N466" i="26"/>
  <c r="N559" i="17"/>
  <c r="L463" i="26"/>
  <c r="AD559" i="17"/>
  <c r="P557" i="17"/>
  <c r="G556" i="17"/>
  <c r="V556" i="17"/>
  <c r="F556" i="17" s="1"/>
  <c r="M555" i="17"/>
  <c r="S554" i="17"/>
  <c r="E554" i="17" s="1"/>
  <c r="J553" i="17"/>
  <c r="H462" i="26"/>
  <c r="Z553" i="17"/>
  <c r="X462" i="26"/>
  <c r="Q552" i="17"/>
  <c r="O461" i="26"/>
  <c r="G551" i="17"/>
  <c r="E460" i="26"/>
  <c r="U460" i="26"/>
  <c r="W551" i="17"/>
  <c r="M459" i="26"/>
  <c r="O550" i="17"/>
  <c r="T458" i="26"/>
  <c r="V549" i="17"/>
  <c r="U547" i="17"/>
  <c r="S456" i="26"/>
  <c r="M546" i="17"/>
  <c r="M545" i="17" s="1"/>
  <c r="AC546" i="17"/>
  <c r="S542" i="17"/>
  <c r="R540" i="17"/>
  <c r="R536" i="17" s="1"/>
  <c r="P450" i="26"/>
  <c r="O535" i="17"/>
  <c r="M449" i="26"/>
  <c r="V533" i="17"/>
  <c r="M529" i="17"/>
  <c r="K443" i="26"/>
  <c r="AD529" i="17"/>
  <c r="V525" i="17"/>
  <c r="N524" i="17"/>
  <c r="L439" i="26"/>
  <c r="N523" i="17"/>
  <c r="L438" i="26"/>
  <c r="AD523" i="17"/>
  <c r="AD518" i="17" s="1"/>
  <c r="U522" i="17"/>
  <c r="S437" i="26"/>
  <c r="J520" i="17"/>
  <c r="H435" i="26"/>
  <c r="Z520" i="17"/>
  <c r="R519" i="17"/>
  <c r="P434" i="26"/>
  <c r="K515" i="17"/>
  <c r="I430" i="26"/>
  <c r="Y430" i="26"/>
  <c r="AA515" i="17"/>
  <c r="K513" i="17"/>
  <c r="AA513" i="17"/>
  <c r="R512" i="17"/>
  <c r="H509" i="17"/>
  <c r="F424" i="26"/>
  <c r="X509" i="17"/>
  <c r="O508" i="17"/>
  <c r="M423" i="26"/>
  <c r="L421" i="26"/>
  <c r="N505" i="17"/>
  <c r="N504" i="17"/>
  <c r="L420" i="26"/>
  <c r="AD504" i="17"/>
  <c r="U503" i="17"/>
  <c r="M502" i="17"/>
  <c r="K418" i="26"/>
  <c r="AC502" i="17"/>
  <c r="AC499" i="17" s="1"/>
  <c r="T501" i="17"/>
  <c r="R417" i="26"/>
  <c r="K500" i="17"/>
  <c r="I416" i="26"/>
  <c r="U498" i="17"/>
  <c r="S414" i="26"/>
  <c r="M497" i="17"/>
  <c r="K413" i="26"/>
  <c r="AD497" i="17"/>
  <c r="U496" i="17"/>
  <c r="S412" i="26"/>
  <c r="AD495" i="17"/>
  <c r="U494" i="17"/>
  <c r="S410" i="26"/>
  <c r="T492" i="17"/>
  <c r="R407" i="26"/>
  <c r="J491" i="17"/>
  <c r="H406" i="26"/>
  <c r="X483" i="17"/>
  <c r="V398" i="26"/>
  <c r="P482" i="17"/>
  <c r="N397" i="26"/>
  <c r="T481" i="17"/>
  <c r="T480" i="17" s="1"/>
  <c r="R396" i="26"/>
  <c r="S479" i="17"/>
  <c r="S477" i="17" s="1"/>
  <c r="Q394" i="26"/>
  <c r="J478" i="17"/>
  <c r="J477" i="17" s="1"/>
  <c r="H393" i="26"/>
  <c r="Z478" i="17"/>
  <c r="Z477" i="17" s="1"/>
  <c r="X393" i="26"/>
  <c r="R476" i="17"/>
  <c r="P391" i="26"/>
  <c r="I475" i="17"/>
  <c r="I473" i="17" s="1"/>
  <c r="G390" i="26"/>
  <c r="Y475" i="17"/>
  <c r="W390" i="26"/>
  <c r="N597" i="17"/>
  <c r="G571" i="17"/>
  <c r="E475" i="26"/>
  <c r="T520" i="26"/>
  <c r="V620" i="17"/>
  <c r="M619" i="17"/>
  <c r="K519" i="26"/>
  <c r="AD619" i="17"/>
  <c r="P615" i="17"/>
  <c r="F615" i="17" s="1"/>
  <c r="S509" i="26"/>
  <c r="U606" i="17"/>
  <c r="J508" i="26"/>
  <c r="S604" i="17"/>
  <c r="Q507" i="26"/>
  <c r="J603" i="17"/>
  <c r="H506" i="26"/>
  <c r="Z603" i="17"/>
  <c r="X506" i="26"/>
  <c r="Z600" i="17"/>
  <c r="X503" i="26"/>
  <c r="Q599" i="17"/>
  <c r="Q597" i="17" s="1"/>
  <c r="O502" i="26"/>
  <c r="I598" i="17"/>
  <c r="G501" i="26"/>
  <c r="Y598" i="17"/>
  <c r="W501" i="26"/>
  <c r="W500" i="26" s="1"/>
  <c r="R591" i="17"/>
  <c r="P495" i="26"/>
  <c r="L590" i="17"/>
  <c r="J494" i="26"/>
  <c r="H587" i="17"/>
  <c r="F491" i="26"/>
  <c r="V491" i="26"/>
  <c r="O586" i="17"/>
  <c r="M490" i="26"/>
  <c r="V583" i="17"/>
  <c r="R580" i="17"/>
  <c r="P484" i="26"/>
  <c r="V573" i="17"/>
  <c r="T477" i="26"/>
  <c r="Z572" i="17"/>
  <c r="X476" i="26"/>
  <c r="R570" i="17"/>
  <c r="P474" i="26"/>
  <c r="H568" i="17"/>
  <c r="F472" i="26"/>
  <c r="X568" i="17"/>
  <c r="V472" i="26"/>
  <c r="N471" i="26"/>
  <c r="U566" i="17"/>
  <c r="S470" i="26"/>
  <c r="K468" i="26"/>
  <c r="M564" i="17"/>
  <c r="U563" i="17"/>
  <c r="S467" i="26"/>
  <c r="S465" i="26" s="1"/>
  <c r="I565" i="17"/>
  <c r="Y565" i="17"/>
  <c r="AB62" i="17"/>
  <c r="Z272" i="26"/>
  <c r="E331" i="26"/>
  <c r="T504" i="26"/>
  <c r="W344" i="26"/>
  <c r="L503" i="26"/>
  <c r="G286" i="26"/>
  <c r="R289" i="26"/>
  <c r="AA337" i="17"/>
  <c r="V298" i="26"/>
  <c r="K376" i="26"/>
  <c r="K375" i="26" s="1"/>
  <c r="L307" i="26"/>
  <c r="W276" i="26"/>
  <c r="S114" i="26"/>
  <c r="E379" i="26"/>
  <c r="Z488" i="26"/>
  <c r="V540" i="17"/>
  <c r="V536" i="17" s="1"/>
  <c r="V486" i="17"/>
  <c r="V485" i="17" s="1"/>
  <c r="X335" i="26"/>
  <c r="M365" i="26"/>
  <c r="N324" i="26"/>
  <c r="F255" i="26"/>
  <c r="U507" i="26"/>
  <c r="G344" i="26"/>
  <c r="I288" i="26"/>
  <c r="E267" i="26"/>
  <c r="Q303" i="26"/>
  <c r="X278" i="26"/>
  <c r="R188" i="26"/>
  <c r="R293" i="26"/>
  <c r="J196" i="26"/>
  <c r="J472" i="26"/>
  <c r="E367" i="26"/>
  <c r="I407" i="17"/>
  <c r="N603" i="17"/>
  <c r="N254" i="26"/>
  <c r="F298" i="26"/>
  <c r="W347" i="26"/>
  <c r="U274" i="26"/>
  <c r="G119" i="26"/>
  <c r="J113" i="26"/>
  <c r="I350" i="17"/>
  <c r="I345" i="17" s="1"/>
  <c r="E323" i="26"/>
  <c r="U331" i="26"/>
  <c r="U308" i="26"/>
  <c r="T377" i="26"/>
  <c r="E265" i="26"/>
  <c r="N310" i="26"/>
  <c r="J108" i="26"/>
  <c r="W119" i="26"/>
  <c r="M90" i="26"/>
  <c r="T474" i="26"/>
  <c r="T473" i="26" s="1"/>
  <c r="X520" i="26"/>
  <c r="V284" i="26"/>
  <c r="R259" i="26"/>
  <c r="G369" i="26"/>
  <c r="O299" i="26"/>
  <c r="K384" i="17"/>
  <c r="T197" i="26"/>
  <c r="S107" i="26"/>
  <c r="E220" i="26"/>
  <c r="M29" i="17"/>
  <c r="AB493" i="17"/>
  <c r="G467" i="26"/>
  <c r="W419" i="26"/>
  <c r="V570" i="17"/>
  <c r="O386" i="26"/>
  <c r="N331" i="17"/>
  <c r="Y171" i="26"/>
  <c r="N68" i="17"/>
  <c r="N270" i="26"/>
  <c r="J22" i="26"/>
  <c r="U411" i="17"/>
  <c r="R602" i="17"/>
  <c r="Q336" i="26"/>
  <c r="V467" i="26"/>
  <c r="T391" i="26"/>
  <c r="N144" i="26"/>
  <c r="Q195" i="26"/>
  <c r="X155" i="26"/>
  <c r="P173" i="26"/>
  <c r="P18" i="26"/>
  <c r="X19" i="26"/>
  <c r="G419" i="26"/>
  <c r="P326" i="26"/>
  <c r="Z583" i="17"/>
  <c r="R261" i="26"/>
  <c r="O180" i="26"/>
  <c r="F269" i="26"/>
  <c r="G346" i="26"/>
  <c r="S360" i="17"/>
  <c r="R93" i="17"/>
  <c r="R92" i="17" s="1"/>
  <c r="W271" i="26"/>
  <c r="L363" i="26"/>
  <c r="J620" i="17"/>
  <c r="S508" i="17"/>
  <c r="Y475" i="26"/>
  <c r="Y288" i="26"/>
  <c r="P222" i="26"/>
  <c r="O413" i="26"/>
  <c r="E308" i="26"/>
  <c r="P170" i="26"/>
  <c r="W346" i="26"/>
  <c r="J359" i="17"/>
  <c r="Q156" i="26"/>
  <c r="N94" i="26"/>
  <c r="U220" i="26"/>
  <c r="O194" i="26"/>
  <c r="P420" i="26"/>
  <c r="W470" i="26"/>
  <c r="Z573" i="17"/>
  <c r="K262" i="26"/>
  <c r="E143" i="26"/>
  <c r="V269" i="26"/>
  <c r="K273" i="26"/>
  <c r="P169" i="26"/>
  <c r="T219" i="26"/>
  <c r="P421" i="26"/>
  <c r="W446" i="17"/>
  <c r="Z395" i="26"/>
  <c r="J292" i="26"/>
  <c r="G410" i="26"/>
  <c r="U253" i="26"/>
  <c r="L264" i="26"/>
  <c r="P301" i="26"/>
  <c r="I193" i="26"/>
  <c r="U137" i="26"/>
  <c r="H300" i="26"/>
  <c r="J227" i="17"/>
  <c r="Q351" i="26"/>
  <c r="S23" i="26"/>
  <c r="R190" i="26"/>
  <c r="I258" i="26"/>
  <c r="J372" i="26"/>
  <c r="K290" i="26"/>
  <c r="K294" i="26"/>
  <c r="W45" i="26"/>
  <c r="O160" i="26"/>
  <c r="P69" i="26"/>
  <c r="P68" i="26" s="1"/>
  <c r="Z409" i="26"/>
  <c r="O519" i="26"/>
  <c r="O518" i="26" s="1"/>
  <c r="K387" i="26"/>
  <c r="V255" i="26"/>
  <c r="L406" i="26"/>
  <c r="S296" i="26"/>
  <c r="G276" i="26"/>
  <c r="Q495" i="17"/>
  <c r="Y64" i="26"/>
  <c r="W57" i="17"/>
  <c r="Q172" i="26"/>
  <c r="AA101" i="17"/>
  <c r="N120" i="26"/>
  <c r="G111" i="26"/>
  <c r="W193" i="26"/>
  <c r="Z210" i="26"/>
  <c r="H281" i="17"/>
  <c r="G440" i="17"/>
  <c r="V54" i="17"/>
  <c r="X289" i="17"/>
  <c r="AD289" i="17"/>
  <c r="Z221" i="26"/>
  <c r="Z491" i="17"/>
  <c r="X406" i="26"/>
  <c r="R490" i="17"/>
  <c r="Y489" i="17"/>
  <c r="R487" i="17"/>
  <c r="P402" i="26"/>
  <c r="R486" i="17"/>
  <c r="P401" i="26"/>
  <c r="G399" i="26"/>
  <c r="X484" i="17"/>
  <c r="V399" i="26"/>
  <c r="H483" i="17"/>
  <c r="F398" i="26"/>
  <c r="T354" i="17"/>
  <c r="R273" i="26"/>
  <c r="P350" i="17"/>
  <c r="N271" i="26"/>
  <c r="G349" i="17"/>
  <c r="G345" i="17" s="1"/>
  <c r="W349" i="17"/>
  <c r="O348" i="17"/>
  <c r="T410" i="26"/>
  <c r="V494" i="17"/>
  <c r="U492" i="17"/>
  <c r="S407" i="26"/>
  <c r="K491" i="17"/>
  <c r="J358" i="17"/>
  <c r="Z358" i="17"/>
  <c r="X277" i="26"/>
  <c r="Q357" i="17"/>
  <c r="O276" i="26"/>
  <c r="G496" i="17"/>
  <c r="E412" i="26"/>
  <c r="W496" i="17"/>
  <c r="U412" i="26"/>
  <c r="O495" i="17"/>
  <c r="M411" i="26"/>
  <c r="G494" i="17"/>
  <c r="Z367" i="17"/>
  <c r="X285" i="26"/>
  <c r="Q366" i="17"/>
  <c r="O284" i="26"/>
  <c r="X364" i="17"/>
  <c r="V282" i="26"/>
  <c r="T361" i="17"/>
  <c r="L360" i="17"/>
  <c r="J279" i="26"/>
  <c r="S359" i="17"/>
  <c r="J533" i="17"/>
  <c r="H447" i="26"/>
  <c r="Q529" i="17"/>
  <c r="O443" i="26"/>
  <c r="S526" i="17"/>
  <c r="J525" i="17"/>
  <c r="H440" i="26"/>
  <c r="Z525" i="17"/>
  <c r="X440" i="26"/>
  <c r="R524" i="17"/>
  <c r="P439" i="26"/>
  <c r="R523" i="17"/>
  <c r="G437" i="26"/>
  <c r="I522" i="17"/>
  <c r="Y522" i="17"/>
  <c r="N520" i="17"/>
  <c r="L435" i="26"/>
  <c r="T434" i="26"/>
  <c r="E429" i="26"/>
  <c r="G514" i="17"/>
  <c r="W514" i="17"/>
  <c r="U429" i="26"/>
  <c r="M428" i="26"/>
  <c r="V512" i="17"/>
  <c r="T427" i="26"/>
  <c r="N511" i="17"/>
  <c r="L426" i="26"/>
  <c r="AD511" i="17"/>
  <c r="U510" i="17"/>
  <c r="S425" i="26"/>
  <c r="Z506" i="17"/>
  <c r="F506" i="17" s="1"/>
  <c r="Q505" i="17"/>
  <c r="O421" i="26"/>
  <c r="Q504" i="17"/>
  <c r="O420" i="26"/>
  <c r="H503" i="17"/>
  <c r="F419" i="26"/>
  <c r="V419" i="26"/>
  <c r="P502" i="17"/>
  <c r="P499" i="17" s="1"/>
  <c r="N418" i="26"/>
  <c r="G501" i="17"/>
  <c r="E417" i="26"/>
  <c r="U417" i="26"/>
  <c r="L416" i="26"/>
  <c r="H498" i="17"/>
  <c r="F414" i="26"/>
  <c r="X498" i="17"/>
  <c r="V414" i="26"/>
  <c r="N413" i="26"/>
  <c r="P497" i="17"/>
  <c r="T368" i="17"/>
  <c r="R286" i="26"/>
  <c r="I285" i="26"/>
  <c r="U557" i="17"/>
  <c r="AA556" i="17"/>
  <c r="X554" i="17"/>
  <c r="O553" i="17"/>
  <c r="M462" i="26"/>
  <c r="T461" i="26"/>
  <c r="L551" i="17"/>
  <c r="J460" i="26"/>
  <c r="AC551" i="17"/>
  <c r="T550" i="17"/>
  <c r="R459" i="26"/>
  <c r="K549" i="17"/>
  <c r="I458" i="26"/>
  <c r="Y458" i="26"/>
  <c r="AA549" i="17"/>
  <c r="J547" i="17"/>
  <c r="H456" i="26"/>
  <c r="Z547" i="17"/>
  <c r="X456" i="26"/>
  <c r="T405" i="17"/>
  <c r="R323" i="26"/>
  <c r="L404" i="17"/>
  <c r="J322" i="26"/>
  <c r="R402" i="17"/>
  <c r="P320" i="26"/>
  <c r="J401" i="17"/>
  <c r="H319" i="26"/>
  <c r="Z401" i="17"/>
  <c r="X319" i="26"/>
  <c r="R400" i="17"/>
  <c r="P318" i="26"/>
  <c r="Q399" i="17"/>
  <c r="O317" i="26"/>
  <c r="I398" i="17"/>
  <c r="G316" i="26"/>
  <c r="Y398" i="17"/>
  <c r="W316" i="26"/>
  <c r="G396" i="17"/>
  <c r="W396" i="17"/>
  <c r="N395" i="17"/>
  <c r="U393" i="17"/>
  <c r="S311" i="26"/>
  <c r="M392" i="17"/>
  <c r="AC392" i="17"/>
  <c r="T391" i="17"/>
  <c r="T390" i="17"/>
  <c r="K389" i="17"/>
  <c r="I307" i="26"/>
  <c r="AA389" i="17"/>
  <c r="Y307" i="26"/>
  <c r="R388" i="17"/>
  <c r="W384" i="17"/>
  <c r="U302" i="26"/>
  <c r="V382" i="17"/>
  <c r="T300" i="26"/>
  <c r="M381" i="17"/>
  <c r="K299" i="26"/>
  <c r="AC381" i="17"/>
  <c r="R298" i="26"/>
  <c r="K379" i="17"/>
  <c r="I297" i="26"/>
  <c r="AA379" i="17"/>
  <c r="Y297" i="26"/>
  <c r="R378" i="17"/>
  <c r="P296" i="26"/>
  <c r="I376" i="17"/>
  <c r="G294" i="26"/>
  <c r="Y376" i="17"/>
  <c r="W294" i="26"/>
  <c r="P375" i="17"/>
  <c r="N293" i="26"/>
  <c r="H374" i="17"/>
  <c r="F292" i="26"/>
  <c r="X374" i="17"/>
  <c r="V292" i="26"/>
  <c r="I372" i="17"/>
  <c r="G290" i="26"/>
  <c r="Y372" i="17"/>
  <c r="W290" i="26"/>
  <c r="P371" i="17"/>
  <c r="N289" i="26"/>
  <c r="E288" i="26"/>
  <c r="G370" i="17"/>
  <c r="W370" i="17"/>
  <c r="U288" i="26"/>
  <c r="AD369" i="17"/>
  <c r="AD365" i="17" s="1"/>
  <c r="S411" i="17"/>
  <c r="Q329" i="26"/>
  <c r="J409" i="17"/>
  <c r="H327" i="26"/>
  <c r="Z409" i="17"/>
  <c r="X327" i="26"/>
  <c r="P408" i="17"/>
  <c r="N326" i="26"/>
  <c r="G407" i="17"/>
  <c r="E325" i="26"/>
  <c r="W407" i="17"/>
  <c r="U325" i="26"/>
  <c r="N406" i="17"/>
  <c r="L324" i="26"/>
  <c r="W404" i="26"/>
  <c r="G567" i="17"/>
  <c r="G565" i="17" s="1"/>
  <c r="E471" i="26"/>
  <c r="W567" i="17"/>
  <c r="W565" i="17" s="1"/>
  <c r="U471" i="26"/>
  <c r="L566" i="17"/>
  <c r="J470" i="26"/>
  <c r="T564" i="17"/>
  <c r="L563" i="17"/>
  <c r="L561" i="17" s="1"/>
  <c r="J467" i="26"/>
  <c r="G562" i="17"/>
  <c r="E466" i="26"/>
  <c r="U466" i="26"/>
  <c r="W562" i="17"/>
  <c r="AA420" i="17"/>
  <c r="Y338" i="26"/>
  <c r="R418" i="17"/>
  <c r="P336" i="26"/>
  <c r="Y417" i="17"/>
  <c r="W335" i="26"/>
  <c r="G415" i="17"/>
  <c r="E333" i="26"/>
  <c r="W415" i="17"/>
  <c r="N414" i="17"/>
  <c r="L332" i="26"/>
  <c r="V413" i="17"/>
  <c r="T331" i="26"/>
  <c r="M412" i="17"/>
  <c r="K330" i="26"/>
  <c r="L282" i="17"/>
  <c r="N280" i="17"/>
  <c r="L201" i="26"/>
  <c r="V278" i="17"/>
  <c r="V277" i="17" s="1"/>
  <c r="T199" i="26"/>
  <c r="T198" i="26" s="1"/>
  <c r="N276" i="17"/>
  <c r="L197" i="26"/>
  <c r="R196" i="26"/>
  <c r="K274" i="17"/>
  <c r="K273" i="17" s="1"/>
  <c r="I195" i="26"/>
  <c r="Z274" i="17"/>
  <c r="X195" i="26"/>
  <c r="R272" i="17"/>
  <c r="P193" i="26"/>
  <c r="E192" i="26"/>
  <c r="G271" i="17"/>
  <c r="AC270" i="17"/>
  <c r="AC268" i="17" s="1"/>
  <c r="Q189" i="26"/>
  <c r="S266" i="17"/>
  <c r="Z570" i="17"/>
  <c r="P568" i="17"/>
  <c r="N472" i="26"/>
  <c r="U421" i="17"/>
  <c r="S339" i="26"/>
  <c r="L420" i="17"/>
  <c r="J338" i="26"/>
  <c r="Q290" i="17"/>
  <c r="O211" i="26"/>
  <c r="L287" i="17"/>
  <c r="J208" i="26"/>
  <c r="O285" i="17"/>
  <c r="O284" i="17" s="1"/>
  <c r="M206" i="26"/>
  <c r="M205" i="26" s="1"/>
  <c r="V283" i="17"/>
  <c r="K591" i="17"/>
  <c r="I495" i="26"/>
  <c r="Y495" i="26"/>
  <c r="AA591" i="17"/>
  <c r="Y588" i="17"/>
  <c r="H586" i="17"/>
  <c r="F490" i="26"/>
  <c r="O585" i="17"/>
  <c r="W583" i="17"/>
  <c r="U487" i="26"/>
  <c r="O583" i="17"/>
  <c r="M487" i="26"/>
  <c r="AA580" i="17"/>
  <c r="O573" i="17"/>
  <c r="M477" i="26"/>
  <c r="Z426" i="17"/>
  <c r="X344" i="26"/>
  <c r="Q425" i="17"/>
  <c r="O343" i="26"/>
  <c r="L340" i="26"/>
  <c r="Y619" i="17"/>
  <c r="W519" i="26"/>
  <c r="T616" i="17"/>
  <c r="F616" i="17" s="1"/>
  <c r="M509" i="26"/>
  <c r="O606" i="17"/>
  <c r="V605" i="17"/>
  <c r="T508" i="26"/>
  <c r="M604" i="17"/>
  <c r="M602" i="17" s="1"/>
  <c r="AC604" i="17"/>
  <c r="AC602" i="17" s="1"/>
  <c r="T603" i="17"/>
  <c r="T602" i="17" s="1"/>
  <c r="R506" i="26"/>
  <c r="L601" i="17"/>
  <c r="J504" i="26"/>
  <c r="AC601" i="17"/>
  <c r="T600" i="17"/>
  <c r="R503" i="26"/>
  <c r="AA599" i="17"/>
  <c r="Y502" i="26"/>
  <c r="M356" i="26"/>
  <c r="O438" i="17"/>
  <c r="G437" i="17"/>
  <c r="E355" i="26"/>
  <c r="W437" i="17"/>
  <c r="U355" i="26"/>
  <c r="O436" i="17"/>
  <c r="G435" i="17"/>
  <c r="E353" i="26"/>
  <c r="W435" i="17"/>
  <c r="U353" i="26"/>
  <c r="N434" i="17"/>
  <c r="L352" i="26"/>
  <c r="U433" i="17"/>
  <c r="K432" i="17"/>
  <c r="I350" i="26"/>
  <c r="AA432" i="17"/>
  <c r="Y350" i="26"/>
  <c r="S431" i="17"/>
  <c r="Q349" i="26"/>
  <c r="AA429" i="17"/>
  <c r="Y347" i="26"/>
  <c r="K428" i="17"/>
  <c r="I346" i="26"/>
  <c r="AA428" i="17"/>
  <c r="Y346" i="26"/>
  <c r="S427" i="17"/>
  <c r="Q345" i="26"/>
  <c r="K426" i="17"/>
  <c r="I344" i="26"/>
  <c r="U299" i="17"/>
  <c r="T298" i="17"/>
  <c r="R219" i="26"/>
  <c r="U296" i="17"/>
  <c r="S217" i="26"/>
  <c r="N295" i="17"/>
  <c r="L216" i="26"/>
  <c r="T571" i="17"/>
  <c r="R475" i="26"/>
  <c r="S620" i="17"/>
  <c r="Q520" i="26"/>
  <c r="J619" i="17"/>
  <c r="H519" i="26"/>
  <c r="H518" i="26" s="1"/>
  <c r="AC451" i="17"/>
  <c r="R368" i="26"/>
  <c r="T450" i="17"/>
  <c r="AA449" i="17"/>
  <c r="Y367" i="26"/>
  <c r="Q365" i="26"/>
  <c r="K446" i="17"/>
  <c r="I364" i="26"/>
  <c r="Y364" i="26"/>
  <c r="AA446" i="17"/>
  <c r="P363" i="26"/>
  <c r="R445" i="17"/>
  <c r="R442" i="17"/>
  <c r="R440" i="17" s="1"/>
  <c r="P360" i="26"/>
  <c r="G359" i="26"/>
  <c r="I441" i="17"/>
  <c r="Y441" i="17"/>
  <c r="W359" i="26"/>
  <c r="I439" i="17"/>
  <c r="G357" i="26"/>
  <c r="W357" i="26"/>
  <c r="I302" i="17"/>
  <c r="G223" i="26"/>
  <c r="W223" i="26"/>
  <c r="Y302" i="17"/>
  <c r="Q301" i="17"/>
  <c r="O222" i="26"/>
  <c r="I484" i="17"/>
  <c r="AC466" i="17"/>
  <c r="T465" i="17"/>
  <c r="R380" i="26"/>
  <c r="J379" i="26"/>
  <c r="L462" i="17"/>
  <c r="K461" i="17"/>
  <c r="K459" i="17" s="1"/>
  <c r="I377" i="26"/>
  <c r="AA461" i="17"/>
  <c r="AA459" i="17" s="1"/>
  <c r="Y377" i="26"/>
  <c r="I458" i="17"/>
  <c r="G374" i="26"/>
  <c r="Y458" i="17"/>
  <c r="W374" i="26"/>
  <c r="Q457" i="17"/>
  <c r="I456" i="17"/>
  <c r="G373" i="26"/>
  <c r="Y456" i="17"/>
  <c r="W373" i="26"/>
  <c r="Q455" i="17"/>
  <c r="O372" i="26"/>
  <c r="G454" i="17"/>
  <c r="G453" i="17" s="1"/>
  <c r="E371" i="26"/>
  <c r="U371" i="26"/>
  <c r="N452" i="17"/>
  <c r="AD331" i="17"/>
  <c r="AD330" i="17" s="1"/>
  <c r="V327" i="17"/>
  <c r="M326" i="17"/>
  <c r="M325" i="17" s="1"/>
  <c r="K247" i="26"/>
  <c r="AC326" i="17"/>
  <c r="AC325" i="17" s="1"/>
  <c r="T324" i="17"/>
  <c r="R245" i="26"/>
  <c r="K323" i="17"/>
  <c r="I244" i="26"/>
  <c r="AA323" i="17"/>
  <c r="Y244" i="26"/>
  <c r="S322" i="17"/>
  <c r="Q243" i="26"/>
  <c r="J321" i="17"/>
  <c r="H242" i="26"/>
  <c r="Z321" i="17"/>
  <c r="X242" i="26"/>
  <c r="Q320" i="17"/>
  <c r="O241" i="26"/>
  <c r="I319" i="17"/>
  <c r="G240" i="26"/>
  <c r="Y319" i="17"/>
  <c r="W240" i="26"/>
  <c r="O239" i="26"/>
  <c r="T316" i="17"/>
  <c r="J315" i="17"/>
  <c r="H236" i="26"/>
  <c r="O231" i="26"/>
  <c r="Q310" i="17"/>
  <c r="N229" i="26"/>
  <c r="G307" i="17"/>
  <c r="E228" i="26"/>
  <c r="W307" i="17"/>
  <c r="U228" i="26"/>
  <c r="N306" i="17"/>
  <c r="L227" i="26"/>
  <c r="AD306" i="17"/>
  <c r="U305" i="17"/>
  <c r="S226" i="26"/>
  <c r="L304" i="17"/>
  <c r="J225" i="26"/>
  <c r="S303" i="17"/>
  <c r="Q224" i="26"/>
  <c r="U386" i="26"/>
  <c r="W471" i="17"/>
  <c r="O470" i="17"/>
  <c r="M385" i="26"/>
  <c r="G469" i="17"/>
  <c r="E384" i="26"/>
  <c r="W469" i="17"/>
  <c r="U384" i="26"/>
  <c r="L383" i="26"/>
  <c r="N468" i="17"/>
  <c r="V467" i="17"/>
  <c r="T382" i="26"/>
  <c r="M466" i="17"/>
  <c r="K381" i="26"/>
  <c r="AC476" i="17"/>
  <c r="T475" i="17"/>
  <c r="R390" i="26"/>
  <c r="J389" i="26"/>
  <c r="T472" i="17"/>
  <c r="R387" i="26"/>
  <c r="H471" i="17"/>
  <c r="F386" i="26"/>
  <c r="P479" i="17"/>
  <c r="P477" i="17" s="1"/>
  <c r="N394" i="26"/>
  <c r="E393" i="26"/>
  <c r="G478" i="17"/>
  <c r="G477" i="17" s="1"/>
  <c r="W478" i="17"/>
  <c r="W477" i="17" s="1"/>
  <c r="L391" i="26"/>
  <c r="U347" i="17"/>
  <c r="S268" i="26"/>
  <c r="L346" i="17"/>
  <c r="J267" i="26"/>
  <c r="AA346" i="17"/>
  <c r="Y267" i="26"/>
  <c r="K344" i="17"/>
  <c r="I265" i="26"/>
  <c r="P264" i="26"/>
  <c r="I342" i="17"/>
  <c r="G263" i="26"/>
  <c r="Y342" i="17"/>
  <c r="H340" i="17"/>
  <c r="F261" i="26"/>
  <c r="X340" i="17"/>
  <c r="V261" i="26"/>
  <c r="P339" i="17"/>
  <c r="N260" i="26"/>
  <c r="F259" i="26"/>
  <c r="H338" i="17"/>
  <c r="X338" i="17"/>
  <c r="V259" i="26"/>
  <c r="O337" i="17"/>
  <c r="M258" i="26"/>
  <c r="V335" i="17"/>
  <c r="T256" i="26"/>
  <c r="L334" i="17"/>
  <c r="J255" i="26"/>
  <c r="Q254" i="26"/>
  <c r="Z332" i="17"/>
  <c r="X253" i="26"/>
  <c r="P405" i="26"/>
  <c r="W483" i="17"/>
  <c r="U398" i="26"/>
  <c r="O482" i="17"/>
  <c r="AB463" i="17"/>
  <c r="E197" i="17"/>
  <c r="D197" i="17" s="1"/>
  <c r="M268" i="17"/>
  <c r="I188" i="26"/>
  <c r="J455" i="26"/>
  <c r="Z312" i="26"/>
  <c r="AB230" i="17"/>
  <c r="Z328" i="26"/>
  <c r="Z43" i="26"/>
  <c r="T230" i="17"/>
  <c r="S309" i="17"/>
  <c r="AB345" i="17"/>
  <c r="I284" i="17"/>
  <c r="AB430" i="17"/>
  <c r="V565" i="17"/>
  <c r="J493" i="17"/>
  <c r="Z457" i="26"/>
  <c r="Z48" i="26"/>
  <c r="N345" i="17"/>
  <c r="AD109" i="17"/>
  <c r="G525" i="17"/>
  <c r="E440" i="26"/>
  <c r="W525" i="17"/>
  <c r="U440" i="26"/>
  <c r="L394" i="26"/>
  <c r="N479" i="17"/>
  <c r="N477" i="17" s="1"/>
  <c r="P393" i="26"/>
  <c r="R478" i="17"/>
  <c r="V379" i="17"/>
  <c r="T297" i="26"/>
  <c r="M378" i="17"/>
  <c r="K296" i="26"/>
  <c r="Z378" i="17"/>
  <c r="X296" i="26"/>
  <c r="R376" i="17"/>
  <c r="P294" i="26"/>
  <c r="I375" i="17"/>
  <c r="G293" i="26"/>
  <c r="Y375" i="17"/>
  <c r="W293" i="26"/>
  <c r="Q374" i="17"/>
  <c r="O292" i="26"/>
  <c r="I371" i="17"/>
  <c r="G289" i="26"/>
  <c r="W289" i="26"/>
  <c r="Y371" i="17"/>
  <c r="N288" i="26"/>
  <c r="P370" i="17"/>
  <c r="G369" i="17"/>
  <c r="E287" i="26"/>
  <c r="W369" i="17"/>
  <c r="U287" i="26"/>
  <c r="M321" i="17"/>
  <c r="K242" i="26"/>
  <c r="AC321" i="17"/>
  <c r="AC317" i="17" s="1"/>
  <c r="AA319" i="17"/>
  <c r="Y240" i="26"/>
  <c r="L286" i="26"/>
  <c r="L620" i="17"/>
  <c r="L618" i="17" s="1"/>
  <c r="J520" i="26"/>
  <c r="S619" i="17"/>
  <c r="Q519" i="26"/>
  <c r="O449" i="26"/>
  <c r="Q535" i="17"/>
  <c r="O529" i="17"/>
  <c r="M443" i="26"/>
  <c r="AD385" i="17"/>
  <c r="S302" i="26"/>
  <c r="AC383" i="17"/>
  <c r="G379" i="17"/>
  <c r="E297" i="26"/>
  <c r="W322" i="17"/>
  <c r="U243" i="26"/>
  <c r="P290" i="26"/>
  <c r="U540" i="17"/>
  <c r="U536" i="17" s="1"/>
  <c r="S450" i="26"/>
  <c r="M397" i="26"/>
  <c r="R481" i="17"/>
  <c r="P396" i="26"/>
  <c r="O397" i="17"/>
  <c r="M315" i="26"/>
  <c r="V396" i="17"/>
  <c r="T314" i="26"/>
  <c r="M395" i="17"/>
  <c r="K313" i="26"/>
  <c r="AC395" i="17"/>
  <c r="T393" i="17"/>
  <c r="R311" i="26"/>
  <c r="G386" i="17"/>
  <c r="E304" i="26"/>
  <c r="W386" i="17"/>
  <c r="U304" i="26"/>
  <c r="N385" i="17"/>
  <c r="L303" i="26"/>
  <c r="H322" i="17"/>
  <c r="F243" i="26"/>
  <c r="R191" i="26"/>
  <c r="K267" i="17"/>
  <c r="I190" i="26"/>
  <c r="AA267" i="17"/>
  <c r="Y190" i="26"/>
  <c r="P189" i="26"/>
  <c r="R264" i="17"/>
  <c r="P187" i="26"/>
  <c r="R546" i="17"/>
  <c r="R545" i="17" s="1"/>
  <c r="AA484" i="17"/>
  <c r="Y399" i="26"/>
  <c r="K483" i="17"/>
  <c r="K480" i="17" s="1"/>
  <c r="I398" i="26"/>
  <c r="Y483" i="17"/>
  <c r="W398" i="26"/>
  <c r="AC409" i="17"/>
  <c r="S408" i="17"/>
  <c r="Q326" i="26"/>
  <c r="Z407" i="17"/>
  <c r="X325" i="26"/>
  <c r="Q406" i="17"/>
  <c r="H405" i="17"/>
  <c r="W405" i="17"/>
  <c r="O404" i="17"/>
  <c r="M322" i="26"/>
  <c r="U402" i="17"/>
  <c r="S320" i="26"/>
  <c r="M401" i="17"/>
  <c r="K319" i="26"/>
  <c r="R399" i="17"/>
  <c r="P317" i="26"/>
  <c r="J398" i="17"/>
  <c r="H316" i="26"/>
  <c r="Y245" i="26"/>
  <c r="AA324" i="17"/>
  <c r="O244" i="26"/>
  <c r="Q323" i="17"/>
  <c r="W271" i="17"/>
  <c r="U192" i="26"/>
  <c r="Z552" i="17"/>
  <c r="X461" i="26"/>
  <c r="P551" i="17"/>
  <c r="N460" i="26"/>
  <c r="G550" i="17"/>
  <c r="E459" i="26"/>
  <c r="W550" i="17"/>
  <c r="U459" i="26"/>
  <c r="N549" i="17"/>
  <c r="L458" i="26"/>
  <c r="AD549" i="17"/>
  <c r="AD548" i="17" s="1"/>
  <c r="K456" i="26"/>
  <c r="M547" i="17"/>
  <c r="L327" i="26"/>
  <c r="N409" i="17"/>
  <c r="V326" i="17"/>
  <c r="M324" i="17"/>
  <c r="K245" i="26"/>
  <c r="K475" i="26"/>
  <c r="O467" i="26"/>
  <c r="Q563" i="17"/>
  <c r="H559" i="17"/>
  <c r="F463" i="26"/>
  <c r="V463" i="26"/>
  <c r="X559" i="17"/>
  <c r="J557" i="17"/>
  <c r="H486" i="17"/>
  <c r="F401" i="26"/>
  <c r="I418" i="17"/>
  <c r="G336" i="26"/>
  <c r="Y418" i="17"/>
  <c r="W336" i="26"/>
  <c r="G416" i="17"/>
  <c r="E334" i="26"/>
  <c r="W416" i="17"/>
  <c r="U334" i="26"/>
  <c r="N415" i="17"/>
  <c r="L333" i="26"/>
  <c r="AD415" i="17"/>
  <c r="U414" i="17"/>
  <c r="S332" i="26"/>
  <c r="M413" i="17"/>
  <c r="K331" i="26"/>
  <c r="AC413" i="17"/>
  <c r="AC410" i="17" s="1"/>
  <c r="H411" i="17"/>
  <c r="F329" i="26"/>
  <c r="X411" i="17"/>
  <c r="V329" i="26"/>
  <c r="I262" i="26"/>
  <c r="K341" i="17"/>
  <c r="AA341" i="17"/>
  <c r="Y262" i="26"/>
  <c r="R340" i="17"/>
  <c r="P261" i="26"/>
  <c r="Z339" i="17"/>
  <c r="X260" i="26"/>
  <c r="P335" i="17"/>
  <c r="N256" i="26"/>
  <c r="M333" i="17"/>
  <c r="K254" i="26"/>
  <c r="AC333" i="17"/>
  <c r="AC330" i="17" s="1"/>
  <c r="T332" i="17"/>
  <c r="R253" i="26"/>
  <c r="J331" i="17"/>
  <c r="Y331" i="17"/>
  <c r="Y330" i="17" s="1"/>
  <c r="W252" i="26"/>
  <c r="P327" i="17"/>
  <c r="P325" i="17" s="1"/>
  <c r="N248" i="26"/>
  <c r="G326" i="17"/>
  <c r="G325" i="17" s="1"/>
  <c r="E247" i="26"/>
  <c r="R280" i="17"/>
  <c r="P201" i="26"/>
  <c r="H199" i="26"/>
  <c r="H198" i="26" s="1"/>
  <c r="J278" i="17"/>
  <c r="J277" i="17" s="1"/>
  <c r="Z278" i="17"/>
  <c r="Q276" i="17"/>
  <c r="G275" i="17"/>
  <c r="G273" i="17" s="1"/>
  <c r="E196" i="26"/>
  <c r="W275" i="17"/>
  <c r="U196" i="26"/>
  <c r="U194" i="26" s="1"/>
  <c r="AD274" i="17"/>
  <c r="R566" i="17"/>
  <c r="P470" i="26"/>
  <c r="P469" i="26" s="1"/>
  <c r="J487" i="17"/>
  <c r="J485" i="17" s="1"/>
  <c r="H402" i="26"/>
  <c r="Z487" i="17"/>
  <c r="X402" i="26"/>
  <c r="Y425" i="17"/>
  <c r="W343" i="26"/>
  <c r="V422" i="17"/>
  <c r="T340" i="26"/>
  <c r="AC421" i="17"/>
  <c r="AC419" i="17" s="1"/>
  <c r="T420" i="17"/>
  <c r="T419" i="17" s="1"/>
  <c r="R338" i="26"/>
  <c r="V346" i="17"/>
  <c r="V344" i="17"/>
  <c r="AC343" i="17"/>
  <c r="T342" i="17"/>
  <c r="R263" i="26"/>
  <c r="V290" i="17"/>
  <c r="T211" i="26"/>
  <c r="T210" i="26" s="1"/>
  <c r="Q287" i="17"/>
  <c r="R206" i="26"/>
  <c r="R205" i="26" s="1"/>
  <c r="T285" i="17"/>
  <c r="T284" i="17" s="1"/>
  <c r="I204" i="26"/>
  <c r="K283" i="17"/>
  <c r="Y204" i="26"/>
  <c r="AA283" i="17"/>
  <c r="Q282" i="17"/>
  <c r="Q281" i="17" s="1"/>
  <c r="O203" i="26"/>
  <c r="Z283" i="26"/>
  <c r="AC572" i="17"/>
  <c r="AC569" i="17" s="1"/>
  <c r="S570" i="17"/>
  <c r="I568" i="17"/>
  <c r="W568" i="17"/>
  <c r="U472" i="26"/>
  <c r="AC567" i="17"/>
  <c r="R489" i="17"/>
  <c r="P404" i="26"/>
  <c r="J425" i="17"/>
  <c r="H343" i="26"/>
  <c r="H342" i="26" s="1"/>
  <c r="P273" i="26"/>
  <c r="R354" i="17"/>
  <c r="AC350" i="17"/>
  <c r="T349" i="17"/>
  <c r="R270" i="26"/>
  <c r="J269" i="26"/>
  <c r="L348" i="17"/>
  <c r="Q347" i="17"/>
  <c r="O268" i="26"/>
  <c r="H346" i="17"/>
  <c r="F267" i="26"/>
  <c r="T291" i="17"/>
  <c r="R212" i="26"/>
  <c r="F211" i="26"/>
  <c r="H290" i="17"/>
  <c r="H289" i="17" s="1"/>
  <c r="T484" i="26"/>
  <c r="V580" i="17"/>
  <c r="N490" i="17"/>
  <c r="L405" i="26"/>
  <c r="R344" i="26"/>
  <c r="T426" i="17"/>
  <c r="AD355" i="17"/>
  <c r="AD296" i="17"/>
  <c r="V295" i="17"/>
  <c r="T216" i="26"/>
  <c r="U583" i="17"/>
  <c r="S487" i="26"/>
  <c r="L583" i="17"/>
  <c r="J487" i="26"/>
  <c r="S580" i="17"/>
  <c r="Q484" i="26"/>
  <c r="F484" i="26"/>
  <c r="H580" i="17"/>
  <c r="X491" i="17"/>
  <c r="X488" i="17" s="1"/>
  <c r="V406" i="26"/>
  <c r="T346" i="26"/>
  <c r="V428" i="17"/>
  <c r="N427" i="17"/>
  <c r="L345" i="26"/>
  <c r="X356" i="17"/>
  <c r="V275" i="26"/>
  <c r="O355" i="17"/>
  <c r="M274" i="26"/>
  <c r="V297" i="17"/>
  <c r="J591" i="17"/>
  <c r="H495" i="26"/>
  <c r="Z591" i="17"/>
  <c r="X495" i="26"/>
  <c r="H588" i="17"/>
  <c r="F492" i="26"/>
  <c r="X588" i="17"/>
  <c r="V492" i="26"/>
  <c r="P587" i="17"/>
  <c r="N491" i="26"/>
  <c r="G586" i="17"/>
  <c r="E490" i="26"/>
  <c r="E350" i="26"/>
  <c r="G432" i="17"/>
  <c r="W432" i="17"/>
  <c r="U350" i="26"/>
  <c r="M349" i="26"/>
  <c r="L358" i="17"/>
  <c r="J277" i="26"/>
  <c r="Q276" i="26"/>
  <c r="S357" i="17"/>
  <c r="G275" i="26"/>
  <c r="I356" i="17"/>
  <c r="AC303" i="17"/>
  <c r="T302" i="17"/>
  <c r="R223" i="26"/>
  <c r="L301" i="17"/>
  <c r="J222" i="26"/>
  <c r="AA301" i="17"/>
  <c r="Y222" i="26"/>
  <c r="P299" i="17"/>
  <c r="N220" i="26"/>
  <c r="O298" i="17"/>
  <c r="M219" i="26"/>
  <c r="G297" i="17"/>
  <c r="E218" i="26"/>
  <c r="P501" i="26"/>
  <c r="P500" i="26" s="1"/>
  <c r="R598" i="17"/>
  <c r="AD451" i="17"/>
  <c r="U450" i="17"/>
  <c r="S368" i="26"/>
  <c r="K449" i="17"/>
  <c r="I367" i="26"/>
  <c r="Z449" i="17"/>
  <c r="Z448" i="17" s="1"/>
  <c r="X367" i="26"/>
  <c r="R447" i="17"/>
  <c r="P365" i="26"/>
  <c r="J446" i="17"/>
  <c r="H364" i="26"/>
  <c r="Y446" i="17"/>
  <c r="W364" i="26"/>
  <c r="P445" i="17"/>
  <c r="N363" i="26"/>
  <c r="E359" i="26"/>
  <c r="W441" i="17"/>
  <c r="U359" i="26"/>
  <c r="U358" i="26" s="1"/>
  <c r="M438" i="17"/>
  <c r="AD438" i="17"/>
  <c r="M436" i="17"/>
  <c r="K354" i="26"/>
  <c r="S353" i="26"/>
  <c r="U435" i="17"/>
  <c r="L434" i="17"/>
  <c r="O360" i="17"/>
  <c r="T278" i="26"/>
  <c r="V359" i="17"/>
  <c r="V225" i="26"/>
  <c r="X304" i="17"/>
  <c r="O303" i="17"/>
  <c r="M224" i="26"/>
  <c r="H505" i="17"/>
  <c r="F421" i="26"/>
  <c r="X505" i="17"/>
  <c r="V421" i="26"/>
  <c r="N501" i="17"/>
  <c r="T413" i="26"/>
  <c r="V497" i="17"/>
  <c r="M496" i="17"/>
  <c r="K412" i="26"/>
  <c r="AC496" i="17"/>
  <c r="T495" i="17"/>
  <c r="R411" i="26"/>
  <c r="L494" i="17"/>
  <c r="J410" i="26"/>
  <c r="Y494" i="17"/>
  <c r="W410" i="26"/>
  <c r="W492" i="17"/>
  <c r="W488" i="17" s="1"/>
  <c r="U407" i="26"/>
  <c r="L491" i="17"/>
  <c r="J406" i="26"/>
  <c r="R228" i="26"/>
  <c r="T307" i="17"/>
  <c r="K306" i="17"/>
  <c r="I227" i="26"/>
  <c r="AA306" i="17"/>
  <c r="Y227" i="26"/>
  <c r="P226" i="26"/>
  <c r="R305" i="17"/>
  <c r="I304" i="17"/>
  <c r="G225" i="26"/>
  <c r="P604" i="17"/>
  <c r="N507" i="26"/>
  <c r="V603" i="17"/>
  <c r="T506" i="26"/>
  <c r="N601" i="17"/>
  <c r="L504" i="26"/>
  <c r="V600" i="17"/>
  <c r="T503" i="26"/>
  <c r="M599" i="17"/>
  <c r="K502" i="26"/>
  <c r="O519" i="17"/>
  <c r="H515" i="17"/>
  <c r="F430" i="26"/>
  <c r="X515" i="17"/>
  <c r="V430" i="26"/>
  <c r="P514" i="17"/>
  <c r="N429" i="26"/>
  <c r="H513" i="17"/>
  <c r="F428" i="26"/>
  <c r="X513" i="17"/>
  <c r="V428" i="26"/>
  <c r="O512" i="17"/>
  <c r="M427" i="26"/>
  <c r="W511" i="17"/>
  <c r="U426" i="26"/>
  <c r="N510" i="17"/>
  <c r="L425" i="26"/>
  <c r="Y361" i="17"/>
  <c r="N308" i="17"/>
  <c r="L229" i="26"/>
  <c r="AD308" i="17"/>
  <c r="S606" i="17"/>
  <c r="Q509" i="26"/>
  <c r="J605" i="17"/>
  <c r="H508" i="26"/>
  <c r="Z605" i="17"/>
  <c r="X508" i="26"/>
  <c r="M524" i="17"/>
  <c r="K439" i="26"/>
  <c r="K438" i="26"/>
  <c r="M523" i="17"/>
  <c r="T522" i="17"/>
  <c r="R437" i="26"/>
  <c r="I520" i="17"/>
  <c r="G435" i="26"/>
  <c r="X520" i="17"/>
  <c r="V435" i="26"/>
  <c r="T468" i="17"/>
  <c r="R383" i="26"/>
  <c r="J382" i="26"/>
  <c r="L467" i="17"/>
  <c r="J465" i="17"/>
  <c r="H380" i="26"/>
  <c r="Q464" i="17"/>
  <c r="O379" i="26"/>
  <c r="M377" i="26"/>
  <c r="U457" i="17"/>
  <c r="M456" i="17"/>
  <c r="K373" i="26"/>
  <c r="AD456" i="17"/>
  <c r="AD453" i="17" s="1"/>
  <c r="U455" i="17"/>
  <c r="S372" i="26"/>
  <c r="K454" i="17"/>
  <c r="I371" i="26"/>
  <c r="AA454" i="17"/>
  <c r="Y371" i="26"/>
  <c r="R452" i="17"/>
  <c r="W366" i="17"/>
  <c r="U284" i="26"/>
  <c r="P310" i="17"/>
  <c r="N231" i="26"/>
  <c r="H476" i="17"/>
  <c r="F391" i="26"/>
  <c r="M475" i="17"/>
  <c r="K390" i="26"/>
  <c r="AA472" i="17"/>
  <c r="Y387" i="26"/>
  <c r="V470" i="17"/>
  <c r="N469" i="17"/>
  <c r="L384" i="26"/>
  <c r="AD469" i="17"/>
  <c r="AD463" i="17" s="1"/>
  <c r="R367" i="17"/>
  <c r="P285" i="26"/>
  <c r="H366" i="17"/>
  <c r="F284" i="26"/>
  <c r="P239" i="26"/>
  <c r="R318" i="17"/>
  <c r="U316" i="17"/>
  <c r="S237" i="26"/>
  <c r="K315" i="17"/>
  <c r="I236" i="26"/>
  <c r="Z315" i="17"/>
  <c r="X236" i="26"/>
  <c r="Q314" i="17"/>
  <c r="O235" i="26"/>
  <c r="I313" i="17"/>
  <c r="G234" i="26"/>
  <c r="Y313" i="17"/>
  <c r="W234" i="26"/>
  <c r="O233" i="26"/>
  <c r="Q312" i="17"/>
  <c r="I311" i="17"/>
  <c r="G232" i="26"/>
  <c r="Y311" i="17"/>
  <c r="W232" i="26"/>
  <c r="P258" i="17"/>
  <c r="G31" i="17"/>
  <c r="AB618" i="17"/>
  <c r="AB473" i="17"/>
  <c r="AD31" i="17"/>
  <c r="Z18" i="17"/>
  <c r="AD419" i="17"/>
  <c r="Z366" i="26"/>
  <c r="Z403" i="26"/>
  <c r="M452" i="26"/>
  <c r="U31" i="17"/>
  <c r="I506" i="26"/>
  <c r="Q434" i="26"/>
  <c r="U393" i="26"/>
  <c r="I431" i="17"/>
  <c r="W166" i="26"/>
  <c r="K346" i="26"/>
  <c r="Y295" i="17"/>
  <c r="U212" i="26"/>
  <c r="H153" i="26"/>
  <c r="H149" i="26" s="1"/>
  <c r="T156" i="26"/>
  <c r="K204" i="26"/>
  <c r="K202" i="26" s="1"/>
  <c r="U326" i="17"/>
  <c r="U325" i="17" s="1"/>
  <c r="J310" i="26"/>
  <c r="J254" i="26"/>
  <c r="K134" i="26"/>
  <c r="F113" i="26"/>
  <c r="M180" i="26"/>
  <c r="R56" i="26"/>
  <c r="R55" i="26" s="1"/>
  <c r="L228" i="26"/>
  <c r="E229" i="26"/>
  <c r="Q376" i="17"/>
  <c r="S345" i="26"/>
  <c r="S364" i="26"/>
  <c r="O175" i="26"/>
  <c r="O174" i="26" s="1"/>
  <c r="M165" i="26"/>
  <c r="K340" i="26"/>
  <c r="R339" i="26"/>
  <c r="W296" i="26"/>
  <c r="U242" i="26"/>
  <c r="W291" i="17"/>
  <c r="Y223" i="26"/>
  <c r="R89" i="26"/>
  <c r="K218" i="26"/>
  <c r="S62" i="26"/>
  <c r="W385" i="26"/>
  <c r="E125" i="26"/>
  <c r="H482" i="17"/>
  <c r="K115" i="26"/>
  <c r="H459" i="17"/>
  <c r="X31" i="17"/>
  <c r="M269" i="26"/>
  <c r="G166" i="26"/>
  <c r="X426" i="26"/>
  <c r="G449" i="26"/>
  <c r="Q201" i="26"/>
  <c r="G509" i="26"/>
  <c r="N467" i="26"/>
  <c r="X235" i="26"/>
  <c r="O217" i="26"/>
  <c r="N336" i="26"/>
  <c r="N162" i="26"/>
  <c r="K471" i="26"/>
  <c r="E212" i="26"/>
  <c r="E140" i="26"/>
  <c r="T206" i="26"/>
  <c r="T205" i="26" s="1"/>
  <c r="U298" i="17"/>
  <c r="Y101" i="26"/>
  <c r="P504" i="26"/>
  <c r="K380" i="26"/>
  <c r="V389" i="26"/>
  <c r="O401" i="26"/>
  <c r="O400" i="26" s="1"/>
  <c r="P368" i="26"/>
  <c r="X199" i="26"/>
  <c r="X198" i="26" s="1"/>
  <c r="V161" i="26"/>
  <c r="O197" i="26"/>
  <c r="R163" i="26"/>
  <c r="G291" i="17"/>
  <c r="I223" i="26"/>
  <c r="F265" i="26"/>
  <c r="Y404" i="26"/>
  <c r="M256" i="26"/>
  <c r="U265" i="26"/>
  <c r="X323" i="26"/>
  <c r="K101" i="26"/>
  <c r="U19" i="26"/>
  <c r="K344" i="26"/>
  <c r="R287" i="26"/>
  <c r="E335" i="26"/>
  <c r="S240" i="26"/>
  <c r="W177" i="26"/>
  <c r="L324" i="17"/>
  <c r="G252" i="26"/>
  <c r="V258" i="26"/>
  <c r="Q253" i="26"/>
  <c r="O259" i="26"/>
  <c r="W577" i="17"/>
  <c r="L123" i="26"/>
  <c r="O111" i="26"/>
  <c r="S50" i="26"/>
  <c r="K131" i="26"/>
  <c r="P427" i="26"/>
  <c r="X522" i="17"/>
  <c r="V437" i="26"/>
  <c r="H460" i="26"/>
  <c r="W509" i="26"/>
  <c r="G273" i="26"/>
  <c r="M275" i="26"/>
  <c r="N476" i="17"/>
  <c r="N298" i="26"/>
  <c r="L18" i="26"/>
  <c r="H503" i="26"/>
  <c r="X100" i="26"/>
  <c r="M52" i="26"/>
  <c r="Q390" i="26"/>
  <c r="U113" i="26"/>
  <c r="K618" i="17"/>
  <c r="E255" i="17"/>
  <c r="D255" i="17" s="1"/>
  <c r="I519" i="26"/>
  <c r="M382" i="26"/>
  <c r="U367" i="26"/>
  <c r="Q359" i="26"/>
  <c r="Q402" i="26"/>
  <c r="R274" i="26"/>
  <c r="X466" i="26"/>
  <c r="Y170" i="26"/>
  <c r="I338" i="26"/>
  <c r="J562" i="17"/>
  <c r="J561" i="17" s="1"/>
  <c r="N502" i="26"/>
  <c r="V571" i="17"/>
  <c r="R471" i="17"/>
  <c r="Q357" i="26"/>
  <c r="W424" i="17"/>
  <c r="Y428" i="26"/>
  <c r="I199" i="26"/>
  <c r="I198" i="26" s="1"/>
  <c r="L417" i="26"/>
  <c r="V124" i="26"/>
  <c r="L241" i="26"/>
  <c r="L313" i="26"/>
  <c r="I250" i="17"/>
  <c r="H477" i="26"/>
  <c r="S416" i="26"/>
  <c r="I155" i="26"/>
  <c r="T80" i="17"/>
  <c r="T79" i="17" s="1"/>
  <c r="F293" i="26"/>
  <c r="J312" i="17"/>
  <c r="K404" i="26"/>
  <c r="H267" i="26"/>
  <c r="K159" i="26"/>
  <c r="N508" i="26"/>
  <c r="G216" i="26"/>
  <c r="M329" i="26"/>
  <c r="Y412" i="17"/>
  <c r="R171" i="17"/>
  <c r="W503" i="26"/>
  <c r="I428" i="26"/>
  <c r="Q523" i="17"/>
  <c r="I478" i="17"/>
  <c r="I477" i="17" s="1"/>
  <c r="H286" i="26"/>
  <c r="P491" i="26"/>
  <c r="O294" i="26"/>
  <c r="J363" i="26"/>
  <c r="J170" i="26"/>
  <c r="J450" i="26"/>
  <c r="U335" i="26"/>
  <c r="Y344" i="26"/>
  <c r="T164" i="26"/>
  <c r="T347" i="17"/>
  <c r="U418" i="26"/>
  <c r="W364" i="17"/>
  <c r="J109" i="26"/>
  <c r="Z187" i="17"/>
  <c r="P232" i="26"/>
  <c r="M161" i="17"/>
  <c r="F383" i="26"/>
  <c r="O384" i="26"/>
  <c r="G484" i="26"/>
  <c r="J169" i="26"/>
  <c r="L334" i="26"/>
  <c r="P411" i="26"/>
  <c r="O147" i="26"/>
  <c r="H426" i="26"/>
  <c r="J314" i="17"/>
  <c r="R474" i="26"/>
  <c r="N193" i="26"/>
  <c r="F258" i="26"/>
  <c r="U64" i="26"/>
  <c r="X46" i="26"/>
  <c r="AC83" i="17"/>
  <c r="AC82" i="17" s="1"/>
  <c r="G124" i="26"/>
  <c r="U424" i="26"/>
  <c r="R429" i="26"/>
  <c r="Q18" i="17"/>
  <c r="H321" i="17"/>
  <c r="G356" i="26"/>
  <c r="G389" i="26"/>
  <c r="N225" i="26"/>
  <c r="E270" i="26"/>
  <c r="E418" i="26"/>
  <c r="M137" i="26"/>
  <c r="H326" i="26"/>
  <c r="W195" i="26"/>
  <c r="V267" i="26"/>
  <c r="V276" i="26"/>
  <c r="T121" i="26"/>
  <c r="T135" i="26"/>
  <c r="X215" i="17"/>
  <c r="M97" i="26"/>
  <c r="W231" i="26"/>
  <c r="U229" i="26"/>
  <c r="E39" i="17"/>
  <c r="D39" i="17" s="1"/>
  <c r="W509" i="17"/>
  <c r="F437" i="26"/>
  <c r="J440" i="26"/>
  <c r="T381" i="26"/>
  <c r="V356" i="26"/>
  <c r="F399" i="26"/>
  <c r="V568" i="17"/>
  <c r="R302" i="26"/>
  <c r="P284" i="26"/>
  <c r="K303" i="26"/>
  <c r="O461" i="17"/>
  <c r="R42" i="26"/>
  <c r="O145" i="26"/>
  <c r="P203" i="26"/>
  <c r="X360" i="17"/>
  <c r="H405" i="26"/>
  <c r="O45" i="26"/>
  <c r="E424" i="26"/>
  <c r="R456" i="26"/>
  <c r="G434" i="17"/>
  <c r="F367" i="26"/>
  <c r="Q236" i="26"/>
  <c r="O350" i="26"/>
  <c r="Q114" i="26"/>
  <c r="U314" i="26"/>
  <c r="T49" i="26"/>
  <c r="G509" i="17"/>
  <c r="O271" i="26"/>
  <c r="V293" i="26"/>
  <c r="U270" i="26"/>
  <c r="V349" i="26"/>
  <c r="N315" i="26"/>
  <c r="V386" i="17"/>
  <c r="K189" i="26"/>
  <c r="H100" i="26"/>
  <c r="W159" i="26"/>
  <c r="R178" i="17"/>
  <c r="F354" i="26"/>
  <c r="M565" i="17"/>
  <c r="K31" i="17"/>
  <c r="W62" i="17"/>
  <c r="H220" i="17"/>
  <c r="I273" i="17"/>
  <c r="AC488" i="17"/>
  <c r="H524" i="17"/>
  <c r="T267" i="26"/>
  <c r="T192" i="26"/>
  <c r="S315" i="26"/>
  <c r="X333" i="26"/>
  <c r="N494" i="17"/>
  <c r="R309" i="26"/>
  <c r="S371" i="26"/>
  <c r="F323" i="26"/>
  <c r="U18" i="17"/>
  <c r="H468" i="26"/>
  <c r="Q470" i="26"/>
  <c r="V338" i="26"/>
  <c r="P354" i="26"/>
  <c r="K367" i="17"/>
  <c r="L276" i="26"/>
  <c r="F232" i="26"/>
  <c r="S507" i="26"/>
  <c r="E507" i="26"/>
  <c r="H118" i="17"/>
  <c r="O282" i="26"/>
  <c r="G326" i="26"/>
  <c r="O269" i="17"/>
  <c r="K472" i="26"/>
  <c r="V252" i="26"/>
  <c r="AA296" i="17"/>
  <c r="W324" i="17"/>
  <c r="H277" i="26"/>
  <c r="T326" i="17"/>
  <c r="W470" i="17"/>
  <c r="P439" i="17"/>
  <c r="I261" i="26"/>
  <c r="S510" i="17"/>
  <c r="I355" i="26"/>
  <c r="H317" i="26"/>
  <c r="W243" i="26"/>
  <c r="M501" i="26"/>
  <c r="S427" i="26"/>
  <c r="S265" i="26"/>
  <c r="I293" i="26"/>
  <c r="M292" i="26"/>
  <c r="J352" i="26"/>
  <c r="I197" i="26"/>
  <c r="M132" i="26"/>
  <c r="L360" i="26"/>
  <c r="J314" i="26"/>
  <c r="H234" i="26"/>
  <c r="J318" i="26"/>
  <c r="P281" i="17"/>
  <c r="N430" i="26"/>
  <c r="Y379" i="26"/>
  <c r="I404" i="26"/>
  <c r="M306" i="26"/>
  <c r="J243" i="26"/>
  <c r="I124" i="26"/>
  <c r="I466" i="26"/>
  <c r="AA606" i="17"/>
  <c r="X234" i="26"/>
  <c r="Q230" i="17"/>
  <c r="P508" i="26"/>
  <c r="H252" i="26"/>
  <c r="Q161" i="26"/>
  <c r="O324" i="26"/>
  <c r="G166" i="17"/>
  <c r="P273" i="17"/>
  <c r="H187" i="26"/>
  <c r="K156" i="26"/>
  <c r="AB597" i="17"/>
  <c r="Q440" i="26"/>
  <c r="X468" i="26"/>
  <c r="K606" i="17"/>
  <c r="F434" i="26"/>
  <c r="H470" i="17"/>
  <c r="F345" i="26"/>
  <c r="H245" i="26"/>
  <c r="N161" i="17"/>
  <c r="O332" i="26"/>
  <c r="E615" i="17"/>
  <c r="D615" i="17" s="1"/>
  <c r="Y466" i="26"/>
  <c r="P567" i="17"/>
  <c r="E411" i="26"/>
  <c r="R325" i="17"/>
  <c r="AB353" i="17"/>
  <c r="P240" i="17"/>
  <c r="AB561" i="17"/>
  <c r="J473" i="17"/>
  <c r="Y533" i="17"/>
  <c r="W447" i="26"/>
  <c r="AA533" i="17"/>
  <c r="Y447" i="26"/>
  <c r="AB480" i="17"/>
  <c r="S330" i="17"/>
  <c r="E351" i="17"/>
  <c r="D351" i="17" s="1"/>
  <c r="AC453" i="17"/>
  <c r="Z342" i="26"/>
  <c r="S448" i="17"/>
  <c r="J448" i="17"/>
  <c r="Z251" i="26"/>
  <c r="Z415" i="26"/>
  <c r="W85" i="17"/>
  <c r="T587" i="17"/>
  <c r="R491" i="26"/>
  <c r="I586" i="17"/>
  <c r="G490" i="26"/>
  <c r="G443" i="26"/>
  <c r="I529" i="17"/>
  <c r="W443" i="26"/>
  <c r="Y529" i="17"/>
  <c r="H526" i="17"/>
  <c r="Q510" i="17"/>
  <c r="O425" i="26"/>
  <c r="U509" i="17"/>
  <c r="S424" i="26"/>
  <c r="J508" i="17"/>
  <c r="H423" i="26"/>
  <c r="V508" i="17"/>
  <c r="T423" i="26"/>
  <c r="AA506" i="17"/>
  <c r="E506" i="17" s="1"/>
  <c r="D506" i="17" s="1"/>
  <c r="N421" i="26"/>
  <c r="P505" i="17"/>
  <c r="O478" i="17"/>
  <c r="O477" i="17" s="1"/>
  <c r="M393" i="26"/>
  <c r="AA478" i="17"/>
  <c r="Y393" i="26"/>
  <c r="P476" i="17"/>
  <c r="P473" i="17" s="1"/>
  <c r="N391" i="26"/>
  <c r="T374" i="26"/>
  <c r="V458" i="17"/>
  <c r="L442" i="17"/>
  <c r="L440" i="17" s="1"/>
  <c r="J360" i="26"/>
  <c r="P425" i="17"/>
  <c r="N343" i="26"/>
  <c r="I400" i="17"/>
  <c r="G318" i="26"/>
  <c r="U388" i="17"/>
  <c r="S306" i="26"/>
  <c r="I374" i="17"/>
  <c r="G292" i="26"/>
  <c r="U352" i="17"/>
  <c r="E352" i="17" s="1"/>
  <c r="D352" i="17" s="1"/>
  <c r="H351" i="17"/>
  <c r="F351" i="17" s="1"/>
  <c r="X341" i="17"/>
  <c r="V262" i="26"/>
  <c r="M340" i="17"/>
  <c r="K261" i="26"/>
  <c r="AC265" i="17"/>
  <c r="K259" i="17"/>
  <c r="E259" i="17" s="1"/>
  <c r="D259" i="17" s="1"/>
  <c r="N245" i="17"/>
  <c r="L172" i="26"/>
  <c r="AA245" i="17"/>
  <c r="Y172" i="26"/>
  <c r="H163" i="26"/>
  <c r="J236" i="17"/>
  <c r="J235" i="17"/>
  <c r="H162" i="26"/>
  <c r="O228" i="17"/>
  <c r="M156" i="26"/>
  <c r="W214" i="17"/>
  <c r="U143" i="26"/>
  <c r="Z211" i="17"/>
  <c r="J207" i="17"/>
  <c r="Z199" i="17"/>
  <c r="I192" i="17"/>
  <c r="Y192" i="17"/>
  <c r="P191" i="17"/>
  <c r="N140" i="26"/>
  <c r="Q186" i="17"/>
  <c r="O137" i="26"/>
  <c r="S180" i="17"/>
  <c r="Q131" i="26"/>
  <c r="L170" i="17"/>
  <c r="J121" i="26"/>
  <c r="T161" i="17"/>
  <c r="J154" i="17"/>
  <c r="H105" i="26"/>
  <c r="X154" i="17"/>
  <c r="V105" i="26"/>
  <c r="J150" i="17"/>
  <c r="H101" i="26"/>
  <c r="N138" i="17"/>
  <c r="L97" i="26"/>
  <c r="AC88" i="17"/>
  <c r="T87" i="17"/>
  <c r="R63" i="26"/>
  <c r="AA34" i="17"/>
  <c r="E34" i="17" s="1"/>
  <c r="D34" i="17" s="1"/>
  <c r="R230" i="17"/>
  <c r="O536" i="17"/>
  <c r="AD480" i="17"/>
  <c r="X459" i="17"/>
  <c r="AC281" i="17"/>
  <c r="AB518" i="17"/>
  <c r="Z266" i="26"/>
  <c r="S591" i="17"/>
  <c r="Q495" i="26"/>
  <c r="P588" i="17"/>
  <c r="N492" i="26"/>
  <c r="G587" i="17"/>
  <c r="E491" i="26"/>
  <c r="Y426" i="26"/>
  <c r="AA511" i="17"/>
  <c r="Q481" i="17"/>
  <c r="O396" i="26"/>
  <c r="R460" i="17"/>
  <c r="P376" i="26"/>
  <c r="H413" i="17"/>
  <c r="F331" i="26"/>
  <c r="U401" i="17"/>
  <c r="S319" i="26"/>
  <c r="G388" i="17"/>
  <c r="E306" i="26"/>
  <c r="T376" i="17"/>
  <c r="R294" i="26"/>
  <c r="G375" i="17"/>
  <c r="E293" i="26"/>
  <c r="V375" i="17"/>
  <c r="T293" i="26"/>
  <c r="I367" i="17"/>
  <c r="G285" i="26"/>
  <c r="H262" i="26"/>
  <c r="J341" i="17"/>
  <c r="P331" i="17"/>
  <c r="N252" i="26"/>
  <c r="I401" i="17"/>
  <c r="G319" i="26"/>
  <c r="M379" i="17"/>
  <c r="K297" i="26"/>
  <c r="U357" i="17"/>
  <c r="S276" i="26"/>
  <c r="H356" i="17"/>
  <c r="F275" i="26"/>
  <c r="S356" i="17"/>
  <c r="Q275" i="26"/>
  <c r="U342" i="17"/>
  <c r="S263" i="26"/>
  <c r="S535" i="17"/>
  <c r="Q449" i="26"/>
  <c r="X512" i="17"/>
  <c r="V427" i="26"/>
  <c r="N447" i="17"/>
  <c r="L365" i="26"/>
  <c r="S414" i="17"/>
  <c r="Q332" i="26"/>
  <c r="U368" i="17"/>
  <c r="S286" i="26"/>
  <c r="U601" i="17"/>
  <c r="S504" i="26"/>
  <c r="L600" i="17"/>
  <c r="J503" i="26"/>
  <c r="S486" i="17"/>
  <c r="S485" i="17" s="1"/>
  <c r="Q401" i="26"/>
  <c r="J484" i="17"/>
  <c r="H399" i="26"/>
  <c r="S391" i="17"/>
  <c r="Q309" i="26"/>
  <c r="V381" i="17"/>
  <c r="T299" i="26"/>
  <c r="H357" i="17"/>
  <c r="F276" i="26"/>
  <c r="AA344" i="17"/>
  <c r="Y265" i="26"/>
  <c r="AD604" i="17"/>
  <c r="Q506" i="26"/>
  <c r="S603" i="17"/>
  <c r="K540" i="17"/>
  <c r="K536" i="17" s="1"/>
  <c r="I450" i="26"/>
  <c r="S514" i="17"/>
  <c r="Y464" i="17"/>
  <c r="P427" i="17"/>
  <c r="N345" i="26"/>
  <c r="AD392" i="17"/>
  <c r="J286" i="26"/>
  <c r="L368" i="17"/>
  <c r="O344" i="17"/>
  <c r="M265" i="26"/>
  <c r="V489" i="17"/>
  <c r="M487" i="17"/>
  <c r="K402" i="26"/>
  <c r="L464" i="17"/>
  <c r="X450" i="17"/>
  <c r="V368" i="26"/>
  <c r="G299" i="26"/>
  <c r="I381" i="17"/>
  <c r="R359" i="17"/>
  <c r="G619" i="17"/>
  <c r="G618" i="17" s="1"/>
  <c r="E519" i="26"/>
  <c r="U619" i="17"/>
  <c r="U618" i="17" s="1"/>
  <c r="S519" i="26"/>
  <c r="L546" i="17"/>
  <c r="AD515" i="17"/>
  <c r="U490" i="17"/>
  <c r="S405" i="26"/>
  <c r="J489" i="17"/>
  <c r="H404" i="26"/>
  <c r="X465" i="17"/>
  <c r="V380" i="26"/>
  <c r="R405" i="17"/>
  <c r="P323" i="26"/>
  <c r="AC393" i="17"/>
  <c r="Q392" i="17"/>
  <c r="O310" i="26"/>
  <c r="AA369" i="17"/>
  <c r="Y287" i="26"/>
  <c r="Q333" i="17"/>
  <c r="O254" i="26"/>
  <c r="H305" i="17"/>
  <c r="F226" i="26"/>
  <c r="V305" i="17"/>
  <c r="T226" i="26"/>
  <c r="K304" i="17"/>
  <c r="I225" i="26"/>
  <c r="L303" i="17"/>
  <c r="J224" i="26"/>
  <c r="Q562" i="17"/>
  <c r="O466" i="26"/>
  <c r="M559" i="17"/>
  <c r="K463" i="26"/>
  <c r="W407" i="26"/>
  <c r="H490" i="17"/>
  <c r="F405" i="26"/>
  <c r="Q381" i="26"/>
  <c r="S466" i="17"/>
  <c r="M450" i="17"/>
  <c r="K368" i="26"/>
  <c r="P428" i="17"/>
  <c r="N346" i="26"/>
  <c r="O406" i="17"/>
  <c r="M324" i="26"/>
  <c r="AD406" i="17"/>
  <c r="P393" i="17"/>
  <c r="N311" i="26"/>
  <c r="N369" i="17"/>
  <c r="L287" i="26"/>
  <c r="G359" i="17"/>
  <c r="E278" i="26"/>
  <c r="W563" i="17"/>
  <c r="U467" i="26"/>
  <c r="H547" i="17"/>
  <c r="O515" i="17"/>
  <c r="M430" i="26"/>
  <c r="K492" i="17"/>
  <c r="I407" i="26"/>
  <c r="Y407" i="17"/>
  <c r="W325" i="26"/>
  <c r="S314" i="26"/>
  <c r="U396" i="17"/>
  <c r="AA395" i="17"/>
  <c r="Y313" i="26"/>
  <c r="I382" i="17"/>
  <c r="G300" i="26"/>
  <c r="T346" i="17"/>
  <c r="R267" i="26"/>
  <c r="AA334" i="17"/>
  <c r="Y255" i="26"/>
  <c r="X571" i="17"/>
  <c r="V475" i="26"/>
  <c r="AC566" i="17"/>
  <c r="L549" i="17"/>
  <c r="J458" i="26"/>
  <c r="K411" i="26"/>
  <c r="M495" i="17"/>
  <c r="AC495" i="17"/>
  <c r="AD494" i="17"/>
  <c r="P382" i="26"/>
  <c r="R467" i="17"/>
  <c r="K451" i="17"/>
  <c r="I369" i="26"/>
  <c r="P416" i="17"/>
  <c r="N334" i="26"/>
  <c r="V371" i="17"/>
  <c r="T289" i="26"/>
  <c r="L370" i="17"/>
  <c r="J288" i="26"/>
  <c r="K571" i="17"/>
  <c r="I475" i="26"/>
  <c r="I473" i="26" s="1"/>
  <c r="L509" i="26"/>
  <c r="N606" i="17"/>
  <c r="L553" i="17"/>
  <c r="J462" i="26"/>
  <c r="T551" i="17"/>
  <c r="R460" i="26"/>
  <c r="I550" i="17"/>
  <c r="G459" i="26"/>
  <c r="J438" i="26"/>
  <c r="L523" i="17"/>
  <c r="Y523" i="17"/>
  <c r="W438" i="26"/>
  <c r="R520" i="17"/>
  <c r="P435" i="26"/>
  <c r="J519" i="17"/>
  <c r="H434" i="26"/>
  <c r="Y519" i="17"/>
  <c r="W434" i="26"/>
  <c r="U470" i="17"/>
  <c r="S385" i="26"/>
  <c r="M468" i="17"/>
  <c r="K383" i="26"/>
  <c r="AC468" i="17"/>
  <c r="M455" i="17"/>
  <c r="K372" i="26"/>
  <c r="U436" i="17"/>
  <c r="S354" i="26"/>
  <c r="K434" i="17"/>
  <c r="I352" i="26"/>
  <c r="AA417" i="17"/>
  <c r="Y335" i="26"/>
  <c r="X408" i="17"/>
  <c r="V326" i="26"/>
  <c r="L407" i="17"/>
  <c r="J325" i="26"/>
  <c r="I364" i="17"/>
  <c r="G282" i="26"/>
  <c r="V364" i="17"/>
  <c r="T282" i="26"/>
  <c r="V347" i="17"/>
  <c r="T268" i="26"/>
  <c r="X474" i="26"/>
  <c r="N568" i="17"/>
  <c r="L472" i="26"/>
  <c r="Z568" i="17"/>
  <c r="X472" i="26"/>
  <c r="R498" i="17"/>
  <c r="P414" i="26"/>
  <c r="F413" i="26"/>
  <c r="O471" i="17"/>
  <c r="M386" i="26"/>
  <c r="X456" i="17"/>
  <c r="V373" i="26"/>
  <c r="W356" i="26"/>
  <c r="Y438" i="17"/>
  <c r="P437" i="17"/>
  <c r="N355" i="26"/>
  <c r="AD398" i="17"/>
  <c r="Y385" i="17"/>
  <c r="W303" i="26"/>
  <c r="T348" i="17"/>
  <c r="R269" i="26"/>
  <c r="K347" i="17"/>
  <c r="I268" i="26"/>
  <c r="P524" i="17"/>
  <c r="N439" i="26"/>
  <c r="H501" i="17"/>
  <c r="F417" i="26"/>
  <c r="L500" i="17"/>
  <c r="J416" i="26"/>
  <c r="AA500" i="17"/>
  <c r="Y416" i="26"/>
  <c r="N387" i="26"/>
  <c r="P472" i="17"/>
  <c r="W339" i="26"/>
  <c r="Y421" i="17"/>
  <c r="P399" i="17"/>
  <c r="N317" i="26"/>
  <c r="K385" i="17"/>
  <c r="I303" i="26"/>
  <c r="G337" i="17"/>
  <c r="E258" i="26"/>
  <c r="M335" i="17"/>
  <c r="K256" i="26"/>
  <c r="O358" i="26"/>
  <c r="K583" i="17"/>
  <c r="I487" i="26"/>
  <c r="AA583" i="17"/>
  <c r="Y487" i="26"/>
  <c r="AC503" i="17"/>
  <c r="S502" i="17"/>
  <c r="Q418" i="26"/>
  <c r="AC475" i="17"/>
  <c r="O389" i="26"/>
  <c r="Q474" i="17"/>
  <c r="L438" i="17"/>
  <c r="J356" i="26"/>
  <c r="M421" i="17"/>
  <c r="M419" i="17" s="1"/>
  <c r="K339" i="26"/>
  <c r="H329" i="26"/>
  <c r="J411" i="17"/>
  <c r="N339" i="17"/>
  <c r="L260" i="26"/>
  <c r="R338" i="17"/>
  <c r="P259" i="26"/>
  <c r="T321" i="17"/>
  <c r="R242" i="26"/>
  <c r="K319" i="17"/>
  <c r="I240" i="26"/>
  <c r="N585" i="17"/>
  <c r="L489" i="26"/>
  <c r="W526" i="17"/>
  <c r="AD505" i="17"/>
  <c r="L504" i="17"/>
  <c r="J420" i="26"/>
  <c r="Y504" i="17"/>
  <c r="W420" i="26"/>
  <c r="O441" i="17"/>
  <c r="M359" i="26"/>
  <c r="G340" i="26"/>
  <c r="I422" i="17"/>
  <c r="U340" i="26"/>
  <c r="W422" i="17"/>
  <c r="S331" i="26"/>
  <c r="U413" i="17"/>
  <c r="I412" i="17"/>
  <c r="G330" i="26"/>
  <c r="K386" i="17"/>
  <c r="I304" i="26"/>
  <c r="Z386" i="17"/>
  <c r="X304" i="26"/>
  <c r="Y340" i="17"/>
  <c r="W261" i="26"/>
  <c r="Z230" i="26"/>
  <c r="AB18" i="17"/>
  <c r="Z295" i="26"/>
  <c r="Z493" i="17"/>
  <c r="U289" i="17"/>
  <c r="AB485" i="17"/>
  <c r="L518" i="26"/>
  <c r="Z130" i="26"/>
  <c r="AB602" i="17"/>
  <c r="S571" i="17"/>
  <c r="Q475" i="26"/>
  <c r="AD118" i="17"/>
  <c r="W600" i="17"/>
  <c r="U503" i="26"/>
  <c r="AC353" i="17"/>
  <c r="I616" i="17"/>
  <c r="E616" i="17" s="1"/>
  <c r="D616" i="17" s="1"/>
  <c r="O603" i="17"/>
  <c r="M506" i="26"/>
  <c r="AD603" i="17"/>
  <c r="AD620" i="17"/>
  <c r="M507" i="26"/>
  <c r="O604" i="17"/>
  <c r="R620" i="17"/>
  <c r="P520" i="26"/>
  <c r="AD606" i="17"/>
  <c r="S621" i="17"/>
  <c r="O614" i="17"/>
  <c r="E614" i="17" s="1"/>
  <c r="D614" i="17" s="1"/>
  <c r="AB273" i="17"/>
  <c r="AD345" i="17"/>
  <c r="T477" i="17"/>
  <c r="E36" i="17"/>
  <c r="D36" i="17" s="1"/>
  <c r="AD86" i="17"/>
  <c r="H240" i="27"/>
  <c r="D266" i="27"/>
  <c r="D262" i="27"/>
  <c r="D199" i="27"/>
  <c r="D196" i="27" s="1"/>
  <c r="D184" i="27"/>
  <c r="AS574" i="17"/>
  <c r="AH464" i="17"/>
  <c r="AH486" i="17"/>
  <c r="AH485" i="17" s="1"/>
  <c r="AH478" i="17"/>
  <c r="E276" i="27"/>
  <c r="E193" i="27"/>
  <c r="E159" i="27"/>
  <c r="E187" i="27"/>
  <c r="E201" i="27"/>
  <c r="E82" i="27"/>
  <c r="E253" i="27"/>
  <c r="E50" i="27"/>
  <c r="E214" i="27"/>
  <c r="E206" i="27"/>
  <c r="E213" i="27"/>
  <c r="E61" i="27"/>
  <c r="E217" i="27"/>
  <c r="E229" i="27"/>
  <c r="E167" i="27"/>
  <c r="E19" i="27"/>
  <c r="AS330" i="17"/>
  <c r="AS345" i="17"/>
  <c r="AH229" i="17"/>
  <c r="AH63" i="17"/>
  <c r="AH62" i="17" s="1"/>
  <c r="I33" i="15"/>
  <c r="D171" i="27"/>
  <c r="E267" i="27"/>
  <c r="E272" i="27"/>
  <c r="E223" i="27"/>
  <c r="E125" i="27"/>
  <c r="E26" i="27"/>
  <c r="E236" i="27"/>
  <c r="E180" i="27"/>
  <c r="E174" i="27"/>
  <c r="E208" i="27"/>
  <c r="E138" i="27"/>
  <c r="E93" i="27"/>
  <c r="E73" i="27"/>
  <c r="E49" i="27"/>
  <c r="E258" i="27"/>
  <c r="B105" i="27"/>
  <c r="E270" i="27"/>
  <c r="E215" i="27"/>
  <c r="E207" i="27"/>
  <c r="E143" i="27"/>
  <c r="E177" i="27"/>
  <c r="E78" i="27"/>
  <c r="E133" i="27"/>
  <c r="H18" i="15"/>
  <c r="E165" i="27"/>
  <c r="E142" i="27"/>
  <c r="E28" i="27"/>
  <c r="E39" i="27"/>
  <c r="E66" i="27"/>
  <c r="E13" i="27"/>
  <c r="E230" i="27"/>
  <c r="E169" i="27"/>
  <c r="E51" i="27"/>
  <c r="F577" i="17"/>
  <c r="D481" i="26" s="1"/>
  <c r="F576" i="17"/>
  <c r="Z378" i="26"/>
  <c r="Z422" i="26"/>
  <c r="Z505" i="26"/>
  <c r="Z305" i="26"/>
  <c r="Z348" i="26"/>
  <c r="F277" i="27"/>
  <c r="AB403" i="17"/>
  <c r="AB179" i="17"/>
  <c r="Z375" i="26"/>
  <c r="F613" i="17"/>
  <c r="Z116" i="26"/>
  <c r="AB488" i="17"/>
  <c r="Z238" i="26"/>
  <c r="AB268" i="17"/>
  <c r="F521" i="17"/>
  <c r="F105" i="17"/>
  <c r="AB548" i="17"/>
  <c r="Z149" i="26"/>
  <c r="Z512" i="26"/>
  <c r="AB317" i="17"/>
  <c r="Z68" i="26"/>
  <c r="F219" i="17"/>
  <c r="D148" i="26" s="1"/>
  <c r="F217" i="17"/>
  <c r="D146" i="26" s="1"/>
  <c r="AB459" i="17"/>
  <c r="Z257" i="26"/>
  <c r="F23" i="17"/>
  <c r="D25" i="26" s="1"/>
  <c r="F537" i="17"/>
  <c r="F95" i="27"/>
  <c r="F110" i="17"/>
  <c r="AB373" i="17"/>
  <c r="AB85" i="17"/>
  <c r="AB67" i="17"/>
  <c r="AB300" i="17"/>
  <c r="AB330" i="17"/>
  <c r="AB507" i="17"/>
  <c r="AB336" i="17"/>
  <c r="AB377" i="17"/>
  <c r="AB240" i="17"/>
  <c r="Z433" i="26"/>
  <c r="Z432" i="26" s="1"/>
  <c r="AB394" i="17"/>
  <c r="Z321" i="26"/>
  <c r="Z61" i="26"/>
  <c r="AA509" i="17"/>
  <c r="Y424" i="26"/>
  <c r="G385" i="26"/>
  <c r="I470" i="17"/>
  <c r="G462" i="17"/>
  <c r="G458" i="17"/>
  <c r="E374" i="26"/>
  <c r="W452" i="17"/>
  <c r="E452" i="17" s="1"/>
  <c r="D452" i="17" s="1"/>
  <c r="W445" i="17"/>
  <c r="U363" i="26"/>
  <c r="N440" i="17"/>
  <c r="AD428" i="17"/>
  <c r="AB410" i="17"/>
  <c r="U404" i="17"/>
  <c r="S322" i="26"/>
  <c r="T200" i="17"/>
  <c r="F200" i="17" s="1"/>
  <c r="P198" i="17"/>
  <c r="N197" i="17"/>
  <c r="Q193" i="17"/>
  <c r="E193" i="17" s="1"/>
  <c r="D193" i="17" s="1"/>
  <c r="Z191" i="17"/>
  <c r="X140" i="26"/>
  <c r="Q180" i="17"/>
  <c r="O131" i="26"/>
  <c r="K172" i="17"/>
  <c r="I123" i="26"/>
  <c r="W169" i="17"/>
  <c r="U120" i="26"/>
  <c r="U210" i="17"/>
  <c r="N163" i="17"/>
  <c r="L114" i="26"/>
  <c r="Q157" i="17"/>
  <c r="O108" i="26"/>
  <c r="P154" i="17"/>
  <c r="N105" i="26"/>
  <c r="U143" i="17"/>
  <c r="S99" i="26"/>
  <c r="AB133" i="17"/>
  <c r="AA132" i="17"/>
  <c r="E132" i="17" s="1"/>
  <c r="D132" i="17" s="1"/>
  <c r="L131" i="17"/>
  <c r="J130" i="17"/>
  <c r="F130" i="17" s="1"/>
  <c r="E129" i="17"/>
  <c r="D129" i="17" s="1"/>
  <c r="U128" i="17"/>
  <c r="S127" i="17"/>
  <c r="E127" i="17" s="1"/>
  <c r="D127" i="17" s="1"/>
  <c r="AD127" i="17"/>
  <c r="F127" i="17" s="1"/>
  <c r="P124" i="17"/>
  <c r="F124" i="17" s="1"/>
  <c r="P101" i="17"/>
  <c r="N77" i="26"/>
  <c r="H79" i="17"/>
  <c r="V62" i="17"/>
  <c r="AA69" i="17"/>
  <c r="Y50" i="26"/>
  <c r="M33" i="17"/>
  <c r="AA18" i="17"/>
  <c r="E21" i="17"/>
  <c r="AT602" i="17"/>
  <c r="AH606" i="17"/>
  <c r="AH605" i="17"/>
  <c r="AP602" i="17"/>
  <c r="AL602" i="17"/>
  <c r="AH604" i="17"/>
  <c r="F41" i="17"/>
  <c r="K428" i="26"/>
  <c r="M513" i="17"/>
  <c r="J430" i="26"/>
  <c r="G468" i="26"/>
  <c r="I564" i="17"/>
  <c r="AC508" i="17"/>
  <c r="AC370" i="17"/>
  <c r="AC142" i="17"/>
  <c r="AA457" i="26"/>
  <c r="AA403" i="26"/>
  <c r="AA348" i="26"/>
  <c r="AA409" i="26"/>
  <c r="AC17" i="17"/>
  <c r="H252" i="27"/>
  <c r="F276" i="27"/>
  <c r="H41" i="27"/>
  <c r="AA328" i="26"/>
  <c r="AA312" i="26"/>
  <c r="AA221" i="26"/>
  <c r="AG596" i="17"/>
  <c r="F607" i="17"/>
  <c r="AA130" i="26"/>
  <c r="AA96" i="26" s="1"/>
  <c r="AA40" i="26"/>
  <c r="AE329" i="17"/>
  <c r="E594" i="17"/>
  <c r="D594" i="17" s="1"/>
  <c r="AA251" i="26"/>
  <c r="E593" i="17"/>
  <c r="S592" i="17"/>
  <c r="AH290" i="17"/>
  <c r="AH289" i="17" s="1"/>
  <c r="C15" i="31" l="1"/>
  <c r="C14" i="31" s="1"/>
  <c r="G107" i="27"/>
  <c r="G163" i="27"/>
  <c r="K52" i="15"/>
  <c r="N52" i="15" s="1"/>
  <c r="G243" i="27"/>
  <c r="G133" i="27"/>
  <c r="G56" i="27"/>
  <c r="G254" i="27"/>
  <c r="G208" i="27"/>
  <c r="G211" i="27"/>
  <c r="G13" i="27"/>
  <c r="G86" i="27"/>
  <c r="G173" i="27"/>
  <c r="G141" i="27"/>
  <c r="AA432" i="26"/>
  <c r="AA454" i="26"/>
  <c r="F258" i="17"/>
  <c r="F196" i="17"/>
  <c r="F257" i="17"/>
  <c r="F146" i="17"/>
  <c r="F190" i="17"/>
  <c r="F145" i="17"/>
  <c r="Z597" i="17"/>
  <c r="F209" i="17"/>
  <c r="F189" i="17"/>
  <c r="F211" i="17"/>
  <c r="AA250" i="26"/>
  <c r="F199" i="17"/>
  <c r="F201" i="17"/>
  <c r="AF261" i="17"/>
  <c r="F139" i="17"/>
  <c r="E527" i="17"/>
  <c r="F193" i="17"/>
  <c r="F210" i="17"/>
  <c r="F207" i="17"/>
  <c r="F204" i="17"/>
  <c r="F192" i="17"/>
  <c r="F203" i="17"/>
  <c r="F202" i="17"/>
  <c r="F234" i="17"/>
  <c r="D161" i="26" s="1"/>
  <c r="F148" i="17"/>
  <c r="F206" i="17"/>
  <c r="F256" i="17"/>
  <c r="F205" i="17"/>
  <c r="AD240" i="17"/>
  <c r="AD230" i="17"/>
  <c r="F147" i="17"/>
  <c r="F144" i="17"/>
  <c r="F198" i="17"/>
  <c r="F195" i="17"/>
  <c r="F47" i="27"/>
  <c r="F83" i="27"/>
  <c r="F194" i="27"/>
  <c r="F239" i="27"/>
  <c r="F240" i="27"/>
  <c r="J40" i="15"/>
  <c r="J38" i="15"/>
  <c r="F90" i="27"/>
  <c r="F253" i="27"/>
  <c r="F64" i="27"/>
  <c r="F177" i="27"/>
  <c r="J47" i="15"/>
  <c r="F44" i="27"/>
  <c r="F179" i="27"/>
  <c r="F124" i="27"/>
  <c r="F230" i="27"/>
  <c r="AC448" i="17"/>
  <c r="AD448" i="17"/>
  <c r="U448" i="17"/>
  <c r="V448" i="17"/>
  <c r="F223" i="27"/>
  <c r="AM137" i="17"/>
  <c r="T533" i="17"/>
  <c r="AC62" i="17"/>
  <c r="AC59" i="17" s="1"/>
  <c r="G273" i="27"/>
  <c r="C442" i="26"/>
  <c r="C441" i="26" s="1"/>
  <c r="W67" i="17"/>
  <c r="W59" i="17" s="1"/>
  <c r="AD488" i="17"/>
  <c r="Z485" i="17"/>
  <c r="F279" i="27"/>
  <c r="U33" i="26"/>
  <c r="V455" i="26"/>
  <c r="W167" i="26"/>
  <c r="AG11" i="17"/>
  <c r="W455" i="26"/>
  <c r="I85" i="17"/>
  <c r="X455" i="26"/>
  <c r="AC548" i="17"/>
  <c r="AT100" i="17"/>
  <c r="AD499" i="17"/>
  <c r="H375" i="26"/>
  <c r="AC560" i="17"/>
  <c r="F88" i="27"/>
  <c r="C176" i="26"/>
  <c r="B176" i="26" s="1"/>
  <c r="AK517" i="17"/>
  <c r="I485" i="17"/>
  <c r="E234" i="27"/>
  <c r="C182" i="27"/>
  <c r="AK263" i="17"/>
  <c r="C510" i="26"/>
  <c r="B510" i="26" s="1"/>
  <c r="K54" i="17"/>
  <c r="H455" i="26"/>
  <c r="H33" i="26"/>
  <c r="AA362" i="26"/>
  <c r="AA17" i="26"/>
  <c r="AA142" i="26"/>
  <c r="J447" i="26"/>
  <c r="J375" i="26"/>
  <c r="M54" i="17"/>
  <c r="C93" i="26"/>
  <c r="B93" i="26" s="1"/>
  <c r="C148" i="26"/>
  <c r="B148" i="26" s="1"/>
  <c r="AL596" i="17"/>
  <c r="AI137" i="17"/>
  <c r="C83" i="26"/>
  <c r="B83" i="26" s="1"/>
  <c r="L455" i="26"/>
  <c r="O230" i="17"/>
  <c r="O213" i="17" s="1"/>
  <c r="N375" i="26"/>
  <c r="F79" i="27"/>
  <c r="D9" i="27"/>
  <c r="AO596" i="17"/>
  <c r="E232" i="17"/>
  <c r="D232" i="17" s="1"/>
  <c r="C87" i="26"/>
  <c r="B87" i="26" s="1"/>
  <c r="D531" i="17"/>
  <c r="AJ59" i="17"/>
  <c r="AK329" i="17"/>
  <c r="AL213" i="17"/>
  <c r="AQ137" i="17"/>
  <c r="AK59" i="17"/>
  <c r="AN329" i="17"/>
  <c r="D103" i="17"/>
  <c r="D612" i="17"/>
  <c r="AM517" i="17"/>
  <c r="AM59" i="17"/>
  <c r="K22" i="15"/>
  <c r="N22" i="15" s="1"/>
  <c r="C483" i="26"/>
  <c r="B483" i="26" s="1"/>
  <c r="AI596" i="17"/>
  <c r="D177" i="17"/>
  <c r="AP137" i="17"/>
  <c r="AM213" i="17"/>
  <c r="C479" i="26"/>
  <c r="B479" i="26" s="1"/>
  <c r="AS100" i="17"/>
  <c r="AJ100" i="17"/>
  <c r="AJ15" i="17"/>
  <c r="AL137" i="17"/>
  <c r="O447" i="26"/>
  <c r="E227" i="27"/>
  <c r="AN15" i="17"/>
  <c r="AI213" i="17"/>
  <c r="AS213" i="17"/>
  <c r="Q473" i="26"/>
  <c r="P560" i="17"/>
  <c r="E555" i="17"/>
  <c r="D555" i="17" s="1"/>
  <c r="F132" i="27"/>
  <c r="D85" i="27"/>
  <c r="C9" i="27"/>
  <c r="C511" i="26"/>
  <c r="B511" i="26" s="1"/>
  <c r="C200" i="26"/>
  <c r="B200" i="26" s="1"/>
  <c r="AN517" i="17"/>
  <c r="AS137" i="17"/>
  <c r="AI100" i="17"/>
  <c r="AS596" i="17"/>
  <c r="AP544" i="17"/>
  <c r="C436" i="26"/>
  <c r="B436" i="26" s="1"/>
  <c r="AH247" i="17"/>
  <c r="AR137" i="17"/>
  <c r="AO213" i="17"/>
  <c r="C178" i="26"/>
  <c r="B178" i="26" s="1"/>
  <c r="AR517" i="17"/>
  <c r="D23" i="17"/>
  <c r="AI59" i="17"/>
  <c r="AN596" i="17"/>
  <c r="C446" i="26"/>
  <c r="B446" i="26" s="1"/>
  <c r="AS15" i="17"/>
  <c r="AP263" i="17"/>
  <c r="AJ213" i="17"/>
  <c r="AH424" i="17"/>
  <c r="AK544" i="17"/>
  <c r="E24" i="17"/>
  <c r="AM100" i="17"/>
  <c r="AO517" i="17"/>
  <c r="C151" i="26"/>
  <c r="B151" i="26" s="1"/>
  <c r="AJ137" i="17"/>
  <c r="AP213" i="17"/>
  <c r="C152" i="26"/>
  <c r="B152" i="26" s="1"/>
  <c r="Z76" i="26"/>
  <c r="S230" i="17"/>
  <c r="S213" i="17" s="1"/>
  <c r="S54" i="17"/>
  <c r="R560" i="17"/>
  <c r="AD317" i="17"/>
  <c r="AC124" i="17"/>
  <c r="E124" i="17" s="1"/>
  <c r="D124" i="17" s="1"/>
  <c r="E87" i="27"/>
  <c r="H36" i="15"/>
  <c r="H35" i="15" s="1"/>
  <c r="E46" i="27"/>
  <c r="D182" i="27"/>
  <c r="H25" i="15"/>
  <c r="C29" i="26"/>
  <c r="B29" i="26" s="1"/>
  <c r="D27" i="17"/>
  <c r="H227" i="27"/>
  <c r="C513" i="26"/>
  <c r="B513" i="26" s="1"/>
  <c r="C92" i="26"/>
  <c r="B92" i="26" s="1"/>
  <c r="AI544" i="17"/>
  <c r="AG261" i="17"/>
  <c r="AT596" i="17"/>
  <c r="AM596" i="17"/>
  <c r="AT59" i="17"/>
  <c r="AI517" i="17"/>
  <c r="AN137" i="17"/>
  <c r="Q455" i="26"/>
  <c r="AQ15" i="17"/>
  <c r="D94" i="17"/>
  <c r="AK100" i="17"/>
  <c r="AR596" i="17"/>
  <c r="AO59" i="17"/>
  <c r="AR100" i="17"/>
  <c r="AQ596" i="17"/>
  <c r="R455" i="26"/>
  <c r="AE363" i="17"/>
  <c r="AE261" i="17" s="1"/>
  <c r="C150" i="26"/>
  <c r="B150" i="26" s="1"/>
  <c r="B85" i="27"/>
  <c r="AP59" i="17"/>
  <c r="C514" i="26"/>
  <c r="B514" i="26" s="1"/>
  <c r="AA76" i="26"/>
  <c r="AF13" i="17"/>
  <c r="AF11" i="17" s="1"/>
  <c r="E184" i="27"/>
  <c r="AE13" i="17"/>
  <c r="AE11" i="17" s="1"/>
  <c r="AA186" i="26"/>
  <c r="AA281" i="26"/>
  <c r="E241" i="27"/>
  <c r="D155" i="27"/>
  <c r="E262" i="27"/>
  <c r="E151" i="27"/>
  <c r="L25" i="15"/>
  <c r="E120" i="27"/>
  <c r="AR329" i="17"/>
  <c r="W54" i="17"/>
  <c r="U500" i="26"/>
  <c r="T455" i="26"/>
  <c r="E10" i="27"/>
  <c r="AT363" i="17"/>
  <c r="AS544" i="17"/>
  <c r="C53" i="26"/>
  <c r="B53" i="26" s="1"/>
  <c r="AH54" i="17"/>
  <c r="AN213" i="17"/>
  <c r="C86" i="26"/>
  <c r="B86" i="26" s="1"/>
  <c r="AO137" i="17"/>
  <c r="AO544" i="17"/>
  <c r="AL15" i="17"/>
  <c r="AK137" i="17"/>
  <c r="AT329" i="17"/>
  <c r="AT213" i="17"/>
  <c r="AJ596" i="17"/>
  <c r="AR59" i="17"/>
  <c r="AP517" i="17"/>
  <c r="AR15" i="17"/>
  <c r="AH336" i="17"/>
  <c r="H238" i="27"/>
  <c r="W453" i="17"/>
  <c r="W353" i="17"/>
  <c r="C85" i="27"/>
  <c r="E246" i="27"/>
  <c r="B182" i="27"/>
  <c r="B9" i="27"/>
  <c r="B4" i="27" s="1"/>
  <c r="E278" i="27"/>
  <c r="E238" i="27"/>
  <c r="D104" i="27"/>
  <c r="H70" i="27"/>
  <c r="AH574" i="17"/>
  <c r="AI15" i="17"/>
  <c r="AT544" i="17"/>
  <c r="AP15" i="17"/>
  <c r="AS59" i="17"/>
  <c r="AO100" i="17"/>
  <c r="AK15" i="17"/>
  <c r="D534" i="17"/>
  <c r="AK596" i="17"/>
  <c r="D26" i="26"/>
  <c r="AJ263" i="17"/>
  <c r="AN263" i="17"/>
  <c r="AH597" i="17"/>
  <c r="H278" i="27"/>
  <c r="D175" i="17"/>
  <c r="C517" i="26"/>
  <c r="B517" i="26" s="1"/>
  <c r="AJ329" i="17"/>
  <c r="AH240" i="17"/>
  <c r="AM329" i="17"/>
  <c r="C214" i="26"/>
  <c r="B214" i="26" s="1"/>
  <c r="H262" i="27"/>
  <c r="C480" i="26"/>
  <c r="B480" i="26" s="1"/>
  <c r="AN100" i="17"/>
  <c r="AR444" i="17"/>
  <c r="AL59" i="17"/>
  <c r="AM15" i="17"/>
  <c r="AL544" i="17"/>
  <c r="F273" i="27"/>
  <c r="AP100" i="17"/>
  <c r="AL100" i="17"/>
  <c r="AH499" i="17"/>
  <c r="AS263" i="17"/>
  <c r="AT444" i="17"/>
  <c r="AI263" i="17"/>
  <c r="AQ263" i="17"/>
  <c r="AQ544" i="17"/>
  <c r="S158" i="26"/>
  <c r="X85" i="17"/>
  <c r="H241" i="27"/>
  <c r="AR263" i="17"/>
  <c r="AR213" i="17"/>
  <c r="AH565" i="17"/>
  <c r="AQ517" i="17"/>
  <c r="H212" i="27"/>
  <c r="AH330" i="17"/>
  <c r="AH230" i="17"/>
  <c r="AQ59" i="17"/>
  <c r="F94" i="27"/>
  <c r="AH463" i="17"/>
  <c r="AH507" i="17"/>
  <c r="AH536" i="17"/>
  <c r="AH284" i="17"/>
  <c r="Z17" i="26"/>
  <c r="Y440" i="17"/>
  <c r="AO329" i="17"/>
  <c r="AJ444" i="17"/>
  <c r="C88" i="26"/>
  <c r="B88" i="26" s="1"/>
  <c r="AM444" i="17"/>
  <c r="AQ444" i="17"/>
  <c r="AQ213" i="17"/>
  <c r="F24" i="17"/>
  <c r="AR544" i="17"/>
  <c r="AH118" i="17"/>
  <c r="D95" i="17"/>
  <c r="AP596" i="17"/>
  <c r="AO263" i="17"/>
  <c r="E148" i="17"/>
  <c r="D148" i="17" s="1"/>
  <c r="Y618" i="17"/>
  <c r="AB517" i="17"/>
  <c r="E621" i="17"/>
  <c r="D621" i="17" s="1"/>
  <c r="Y118" i="17"/>
  <c r="Y179" i="17"/>
  <c r="Y137" i="17" s="1"/>
  <c r="E63" i="27"/>
  <c r="E70" i="27"/>
  <c r="E199" i="27"/>
  <c r="E196" i="27" s="1"/>
  <c r="B24" i="27"/>
  <c r="AH273" i="17"/>
  <c r="AH345" i="17"/>
  <c r="AH403" i="17"/>
  <c r="AN444" i="17"/>
  <c r="AM544" i="17"/>
  <c r="AH24" i="17"/>
  <c r="AH353" i="17"/>
  <c r="AH480" i="17"/>
  <c r="AH109" i="17"/>
  <c r="AL363" i="17"/>
  <c r="AH518" i="17"/>
  <c r="AH365" i="17"/>
  <c r="AH410" i="17"/>
  <c r="AH488" i="17"/>
  <c r="AK363" i="17"/>
  <c r="AH609" i="17"/>
  <c r="AT263" i="17"/>
  <c r="AS444" i="17"/>
  <c r="AL444" i="17"/>
  <c r="AH377" i="17"/>
  <c r="AH394" i="17"/>
  <c r="AM263" i="17"/>
  <c r="AH31" i="17"/>
  <c r="AL329" i="17"/>
  <c r="AH18" i="17"/>
  <c r="D28" i="17"/>
  <c r="AH477" i="17"/>
  <c r="AJ363" i="17"/>
  <c r="AO444" i="17"/>
  <c r="C27" i="26"/>
  <c r="B27" i="26" s="1"/>
  <c r="AH453" i="17"/>
  <c r="C146" i="26"/>
  <c r="B146" i="26" s="1"/>
  <c r="C207" i="26"/>
  <c r="B207" i="26" s="1"/>
  <c r="D286" i="17"/>
  <c r="D284" i="17" s="1"/>
  <c r="H87" i="27"/>
  <c r="AH448" i="17"/>
  <c r="C485" i="26"/>
  <c r="B485" i="26" s="1"/>
  <c r="AJ544" i="17"/>
  <c r="AH268" i="17"/>
  <c r="C28" i="26"/>
  <c r="B28" i="26" s="1"/>
  <c r="AK444" i="17"/>
  <c r="AI444" i="17"/>
  <c r="AH430" i="17"/>
  <c r="C157" i="26"/>
  <c r="B157" i="26" s="1"/>
  <c r="D229" i="17"/>
  <c r="AQ329" i="17"/>
  <c r="AN544" i="17"/>
  <c r="AM363" i="17"/>
  <c r="F97" i="17"/>
  <c r="D74" i="26"/>
  <c r="D73" i="26" s="1"/>
  <c r="I118" i="17"/>
  <c r="I100" i="17" s="1"/>
  <c r="L240" i="17"/>
  <c r="Y500" i="26"/>
  <c r="E392" i="26"/>
  <c r="Y194" i="26"/>
  <c r="F85" i="26"/>
  <c r="F76" i="26" s="1"/>
  <c r="F167" i="26"/>
  <c r="F142" i="26" s="1"/>
  <c r="AA565" i="17"/>
  <c r="T561" i="17"/>
  <c r="M85" i="26"/>
  <c r="M76" i="26" s="1"/>
  <c r="V167" i="26"/>
  <c r="V142" i="26" s="1"/>
  <c r="C163" i="26"/>
  <c r="B163" i="26" s="1"/>
  <c r="AA518" i="17"/>
  <c r="AA517" i="17" s="1"/>
  <c r="AC597" i="17"/>
  <c r="AC596" i="17" s="1"/>
  <c r="F383" i="17"/>
  <c r="D301" i="26" s="1"/>
  <c r="K415" i="26"/>
  <c r="Z424" i="17"/>
  <c r="E155" i="17"/>
  <c r="D155" i="17" s="1"/>
  <c r="U43" i="26"/>
  <c r="X167" i="26"/>
  <c r="X142" i="26" s="1"/>
  <c r="T305" i="26"/>
  <c r="W392" i="26"/>
  <c r="I459" i="17"/>
  <c r="C24" i="26"/>
  <c r="B24" i="26" s="1"/>
  <c r="G158" i="26"/>
  <c r="U370" i="26"/>
  <c r="AB15" i="17"/>
  <c r="U469" i="26"/>
  <c r="V480" i="17"/>
  <c r="I20" i="26"/>
  <c r="I17" i="26" s="1"/>
  <c r="P246" i="26"/>
  <c r="E465" i="26"/>
  <c r="K358" i="26"/>
  <c r="O246" i="26"/>
  <c r="K246" i="26"/>
  <c r="I358" i="26"/>
  <c r="S473" i="26"/>
  <c r="J179" i="17"/>
  <c r="J137" i="17" s="1"/>
  <c r="M392" i="26"/>
  <c r="F185" i="17"/>
  <c r="D136" i="26" s="1"/>
  <c r="Q469" i="26"/>
  <c r="E194" i="26"/>
  <c r="J392" i="26"/>
  <c r="I210" i="26"/>
  <c r="K158" i="26"/>
  <c r="K142" i="26" s="1"/>
  <c r="E158" i="26"/>
  <c r="Y325" i="17"/>
  <c r="R167" i="26"/>
  <c r="R142" i="26" s="1"/>
  <c r="Q584" i="17"/>
  <c r="Y358" i="26"/>
  <c r="G62" i="17"/>
  <c r="G59" i="17" s="1"/>
  <c r="U342" i="26"/>
  <c r="N330" i="17"/>
  <c r="G246" i="26"/>
  <c r="F69" i="17"/>
  <c r="D50" i="26" s="1"/>
  <c r="AA179" i="17"/>
  <c r="O561" i="17"/>
  <c r="C155" i="27"/>
  <c r="E273" i="27"/>
  <c r="H67" i="15"/>
  <c r="I67" i="15"/>
  <c r="H15" i="15"/>
  <c r="E24" i="15"/>
  <c r="E13" i="15" s="1"/>
  <c r="E11" i="15" s="1"/>
  <c r="E83" i="15" s="1"/>
  <c r="D24" i="27"/>
  <c r="E17" i="27"/>
  <c r="H178" i="27"/>
  <c r="B155" i="27"/>
  <c r="H29" i="15"/>
  <c r="N32" i="15"/>
  <c r="O32" i="15"/>
  <c r="E189" i="27"/>
  <c r="M32" i="15"/>
  <c r="L36" i="15"/>
  <c r="L35" i="15" s="1"/>
  <c r="I29" i="15"/>
  <c r="I36" i="15"/>
  <c r="I35" i="15" s="1"/>
  <c r="D16" i="31"/>
  <c r="B104" i="27"/>
  <c r="E222" i="27"/>
  <c r="H251" i="27"/>
  <c r="G24" i="15"/>
  <c r="G13" i="15" s="1"/>
  <c r="G11" i="15" s="1"/>
  <c r="G83" i="15" s="1"/>
  <c r="I15" i="15"/>
  <c r="D15" i="31"/>
  <c r="E111" i="27"/>
  <c r="E94" i="27"/>
  <c r="H139" i="27"/>
  <c r="H137" i="27" s="1"/>
  <c r="C104" i="27"/>
  <c r="E54" i="27"/>
  <c r="B210" i="27"/>
  <c r="E105" i="27"/>
  <c r="F24" i="15"/>
  <c r="F13" i="15" s="1"/>
  <c r="F11" i="15" s="1"/>
  <c r="F83" i="15" s="1"/>
  <c r="E40" i="27"/>
  <c r="H40" i="27"/>
  <c r="E178" i="27"/>
  <c r="L29" i="15"/>
  <c r="D210" i="27"/>
  <c r="H199" i="27"/>
  <c r="H196" i="27" s="1"/>
  <c r="H120" i="27"/>
  <c r="H189" i="27"/>
  <c r="E127" i="27"/>
  <c r="H54" i="27"/>
  <c r="C24" i="27"/>
  <c r="H105" i="27"/>
  <c r="C210" i="27"/>
  <c r="E156" i="27"/>
  <c r="H234" i="27"/>
  <c r="H63" i="27"/>
  <c r="H94" i="27"/>
  <c r="H273" i="27"/>
  <c r="H156" i="27"/>
  <c r="D423" i="17"/>
  <c r="C341" i="26"/>
  <c r="B341" i="26" s="1"/>
  <c r="D55" i="17"/>
  <c r="C36" i="26"/>
  <c r="B36" i="26" s="1"/>
  <c r="H74" i="27"/>
  <c r="H111" i="27"/>
  <c r="D288" i="17"/>
  <c r="C209" i="26"/>
  <c r="B209" i="26" s="1"/>
  <c r="D530" i="17"/>
  <c r="C444" i="26"/>
  <c r="B444" i="26" s="1"/>
  <c r="AH493" i="17"/>
  <c r="D105" i="17"/>
  <c r="C81" i="26"/>
  <c r="B81" i="26" s="1"/>
  <c r="H184" i="27"/>
  <c r="C482" i="26"/>
  <c r="B482" i="26" s="1"/>
  <c r="D578" i="17"/>
  <c r="H25" i="27"/>
  <c r="AP444" i="17"/>
  <c r="AH473" i="17"/>
  <c r="AQ100" i="17"/>
  <c r="H222" i="27"/>
  <c r="L19" i="15"/>
  <c r="AN363" i="17"/>
  <c r="AH373" i="17"/>
  <c r="AH104" i="17"/>
  <c r="AH317" i="17"/>
  <c r="AH92" i="17"/>
  <c r="H46" i="27"/>
  <c r="AH459" i="17"/>
  <c r="AP329" i="17"/>
  <c r="AH220" i="17"/>
  <c r="D66" i="17"/>
  <c r="C47" i="26"/>
  <c r="B47" i="26" s="1"/>
  <c r="L22" i="15"/>
  <c r="AH387" i="17"/>
  <c r="C82" i="26"/>
  <c r="B82" i="26" s="1"/>
  <c r="D106" i="17"/>
  <c r="H127" i="27"/>
  <c r="H266" i="27"/>
  <c r="AQ363" i="17"/>
  <c r="H205" i="27"/>
  <c r="AH419" i="17"/>
  <c r="AH440" i="17"/>
  <c r="AH165" i="17"/>
  <c r="AH137" i="17" s="1"/>
  <c r="AI363" i="17"/>
  <c r="E97" i="17"/>
  <c r="C74" i="26"/>
  <c r="D98" i="17"/>
  <c r="D97" i="17" s="1"/>
  <c r="AR363" i="17"/>
  <c r="AL263" i="17"/>
  <c r="F527" i="17"/>
  <c r="D442" i="26"/>
  <c r="D441" i="26" s="1"/>
  <c r="H171" i="27"/>
  <c r="AH67" i="17"/>
  <c r="AH59" i="17" s="1"/>
  <c r="M33" i="15"/>
  <c r="N33" i="15"/>
  <c r="O33" i="15"/>
  <c r="H10" i="27"/>
  <c r="H151" i="27"/>
  <c r="H160" i="27"/>
  <c r="L18" i="15"/>
  <c r="AO15" i="17"/>
  <c r="L17" i="15"/>
  <c r="D115" i="17"/>
  <c r="C91" i="26"/>
  <c r="B91" i="26" s="1"/>
  <c r="AP363" i="17"/>
  <c r="AO363" i="17"/>
  <c r="D613" i="17"/>
  <c r="C516" i="26"/>
  <c r="B516" i="26" s="1"/>
  <c r="E609" i="17"/>
  <c r="H17" i="27"/>
  <c r="AI329" i="17"/>
  <c r="L81" i="15"/>
  <c r="D497" i="26"/>
  <c r="D496" i="26" s="1"/>
  <c r="F592" i="17"/>
  <c r="D541" i="17"/>
  <c r="C451" i="26"/>
  <c r="B451" i="26" s="1"/>
  <c r="AT517" i="17"/>
  <c r="AH548" i="17"/>
  <c r="Y455" i="26"/>
  <c r="D292" i="17"/>
  <c r="C213" i="26"/>
  <c r="B213" i="26" s="1"/>
  <c r="C493" i="26"/>
  <c r="B493" i="26" s="1"/>
  <c r="D589" i="17"/>
  <c r="AS363" i="17"/>
  <c r="AH85" i="17"/>
  <c r="D159" i="17"/>
  <c r="C110" i="26"/>
  <c r="B110" i="26" s="1"/>
  <c r="L469" i="26"/>
  <c r="P165" i="17"/>
  <c r="Y345" i="17"/>
  <c r="Y388" i="26"/>
  <c r="M366" i="26"/>
  <c r="O167" i="26"/>
  <c r="H167" i="26"/>
  <c r="H142" i="26" s="1"/>
  <c r="O395" i="26"/>
  <c r="G149" i="27"/>
  <c r="P194" i="26"/>
  <c r="X465" i="26"/>
  <c r="P202" i="26"/>
  <c r="S35" i="26"/>
  <c r="N366" i="26"/>
  <c r="Q403" i="26"/>
  <c r="F35" i="26"/>
  <c r="W158" i="26"/>
  <c r="W109" i="17"/>
  <c r="W100" i="17" s="1"/>
  <c r="N447" i="26"/>
  <c r="E400" i="26"/>
  <c r="L395" i="26"/>
  <c r="U158" i="26"/>
  <c r="N202" i="26"/>
  <c r="G469" i="26"/>
  <c r="Y48" i="26"/>
  <c r="F176" i="17"/>
  <c r="D127" i="26" s="1"/>
  <c r="K210" i="26"/>
  <c r="I230" i="26"/>
  <c r="X392" i="26"/>
  <c r="H392" i="26"/>
  <c r="J358" i="26"/>
  <c r="H100" i="17"/>
  <c r="F202" i="26"/>
  <c r="U453" i="17"/>
  <c r="J337" i="26"/>
  <c r="G505" i="26"/>
  <c r="R67" i="17"/>
  <c r="R59" i="17" s="1"/>
  <c r="M194" i="26"/>
  <c r="R358" i="26"/>
  <c r="N85" i="17"/>
  <c r="O366" i="26"/>
  <c r="I505" i="26"/>
  <c r="M375" i="26"/>
  <c r="I409" i="26"/>
  <c r="O618" i="17"/>
  <c r="O392" i="26"/>
  <c r="G387" i="17"/>
  <c r="W440" i="17"/>
  <c r="J465" i="26"/>
  <c r="I500" i="26"/>
  <c r="Z62" i="17"/>
  <c r="V453" i="17"/>
  <c r="M202" i="26"/>
  <c r="Q20" i="26"/>
  <c r="Q17" i="26" s="1"/>
  <c r="K85" i="26"/>
  <c r="K76" i="26" s="1"/>
  <c r="G48" i="26"/>
  <c r="I43" i="26"/>
  <c r="AA165" i="17"/>
  <c r="K465" i="26"/>
  <c r="S493" i="17"/>
  <c r="E291" i="26"/>
  <c r="R565" i="17"/>
  <c r="X342" i="26"/>
  <c r="I395" i="26"/>
  <c r="V419" i="17"/>
  <c r="X518" i="26"/>
  <c r="V48" i="26"/>
  <c r="T281" i="17"/>
  <c r="Q54" i="17"/>
  <c r="V388" i="26"/>
  <c r="R400" i="26"/>
  <c r="L394" i="17"/>
  <c r="Y392" i="26"/>
  <c r="N392" i="26"/>
  <c r="O61" i="26"/>
  <c r="K179" i="17"/>
  <c r="F370" i="26"/>
  <c r="S85" i="26"/>
  <c r="S76" i="26" s="1"/>
  <c r="T35" i="26"/>
  <c r="T403" i="26"/>
  <c r="S210" i="26"/>
  <c r="Y20" i="26"/>
  <c r="Y17" i="26" s="1"/>
  <c r="X220" i="17"/>
  <c r="W48" i="26"/>
  <c r="F395" i="26"/>
  <c r="S358" i="26"/>
  <c r="W375" i="26"/>
  <c r="M499" i="17"/>
  <c r="U20" i="26"/>
  <c r="E86" i="17"/>
  <c r="D86" i="17" s="1"/>
  <c r="S388" i="26"/>
  <c r="O569" i="17"/>
  <c r="V246" i="26"/>
  <c r="P210" i="26"/>
  <c r="P459" i="17"/>
  <c r="G500" i="26"/>
  <c r="Y518" i="26"/>
  <c r="M240" i="17"/>
  <c r="M213" i="17" s="1"/>
  <c r="X400" i="26"/>
  <c r="E248" i="17"/>
  <c r="D248" i="17" s="1"/>
  <c r="D247" i="17" s="1"/>
  <c r="I194" i="26"/>
  <c r="J34" i="15"/>
  <c r="R395" i="26"/>
  <c r="O67" i="17"/>
  <c r="O59" i="17" s="1"/>
  <c r="E358" i="26"/>
  <c r="J210" i="26"/>
  <c r="R473" i="17"/>
  <c r="M342" i="26"/>
  <c r="O469" i="26"/>
  <c r="E375" i="26"/>
  <c r="F130" i="26"/>
  <c r="Q358" i="26"/>
  <c r="L167" i="26"/>
  <c r="L142" i="26" s="1"/>
  <c r="L85" i="26"/>
  <c r="L76" i="26" s="1"/>
  <c r="Q337" i="26"/>
  <c r="N35" i="26"/>
  <c r="Q375" i="26"/>
  <c r="Y167" i="26"/>
  <c r="U400" i="26"/>
  <c r="G488" i="17"/>
  <c r="X210" i="26"/>
  <c r="G473" i="17"/>
  <c r="E395" i="26"/>
  <c r="R370" i="26"/>
  <c r="P505" i="26"/>
  <c r="E337" i="26"/>
  <c r="R165" i="17"/>
  <c r="R137" i="17" s="1"/>
  <c r="Y597" i="17"/>
  <c r="X395" i="26"/>
  <c r="T20" i="26"/>
  <c r="T17" i="26" s="1"/>
  <c r="T469" i="26"/>
  <c r="X85" i="26"/>
  <c r="X76" i="26" s="1"/>
  <c r="E342" i="26"/>
  <c r="S167" i="26"/>
  <c r="U395" i="26"/>
  <c r="Y395" i="26"/>
  <c r="O473" i="26"/>
  <c r="R35" i="26"/>
  <c r="L366" i="26"/>
  <c r="R469" i="26"/>
  <c r="G569" i="17"/>
  <c r="K61" i="26"/>
  <c r="W35" i="26"/>
  <c r="K43" i="26"/>
  <c r="F389" i="17"/>
  <c r="D307" i="26" s="1"/>
  <c r="O20" i="26"/>
  <c r="O17" i="26" s="1"/>
  <c r="N415" i="26"/>
  <c r="X20" i="26"/>
  <c r="X17" i="26" s="1"/>
  <c r="F48" i="26"/>
  <c r="V61" i="26"/>
  <c r="S500" i="26"/>
  <c r="X373" i="17"/>
  <c r="Q473" i="17"/>
  <c r="E181" i="17"/>
  <c r="D181" i="17" s="1"/>
  <c r="R240" i="17"/>
  <c r="R213" i="17" s="1"/>
  <c r="I569" i="17"/>
  <c r="F148" i="27"/>
  <c r="M210" i="26"/>
  <c r="W210" i="26"/>
  <c r="E202" i="26"/>
  <c r="T465" i="26"/>
  <c r="T342" i="26"/>
  <c r="X116" i="26"/>
  <c r="K403" i="17"/>
  <c r="P67" i="17"/>
  <c r="P59" i="17" s="1"/>
  <c r="X358" i="26"/>
  <c r="L392" i="26"/>
  <c r="R392" i="26"/>
  <c r="V440" i="17"/>
  <c r="Q409" i="26"/>
  <c r="X370" i="26"/>
  <c r="P85" i="17"/>
  <c r="H337" i="26"/>
  <c r="E312" i="26"/>
  <c r="I392" i="26"/>
  <c r="N403" i="26"/>
  <c r="P20" i="26"/>
  <c r="P17" i="26" s="1"/>
  <c r="K48" i="26"/>
  <c r="X366" i="26"/>
  <c r="I130" i="26"/>
  <c r="Q366" i="26"/>
  <c r="I337" i="26"/>
  <c r="V358" i="26"/>
  <c r="L251" i="26"/>
  <c r="F164" i="27"/>
  <c r="W400" i="26"/>
  <c r="G35" i="26"/>
  <c r="L500" i="26"/>
  <c r="I424" i="17"/>
  <c r="N473" i="26"/>
  <c r="AD179" i="17"/>
  <c r="H548" i="17"/>
  <c r="J15" i="17"/>
  <c r="Q48" i="26"/>
  <c r="T62" i="17"/>
  <c r="T59" i="17" s="1"/>
  <c r="J246" i="26"/>
  <c r="T392" i="26"/>
  <c r="G210" i="26"/>
  <c r="J273" i="17"/>
  <c r="M518" i="26"/>
  <c r="E246" i="26"/>
  <c r="R20" i="26"/>
  <c r="R17" i="26" s="1"/>
  <c r="Q246" i="26"/>
  <c r="F469" i="26"/>
  <c r="H366" i="26"/>
  <c r="Z230" i="17"/>
  <c r="Z213" i="17" s="1"/>
  <c r="Q312" i="26"/>
  <c r="Y415" i="26"/>
  <c r="L447" i="26"/>
  <c r="W291" i="26"/>
  <c r="S20" i="26"/>
  <c r="S17" i="26" s="1"/>
  <c r="J167" i="26"/>
  <c r="J142" i="26" s="1"/>
  <c r="G403" i="17"/>
  <c r="P300" i="17"/>
  <c r="Q76" i="26"/>
  <c r="H388" i="26"/>
  <c r="L358" i="26"/>
  <c r="W251" i="26"/>
  <c r="V20" i="26"/>
  <c r="V17" i="26" s="1"/>
  <c r="N388" i="26"/>
  <c r="P419" i="17"/>
  <c r="M533" i="17"/>
  <c r="Y67" i="17"/>
  <c r="K15" i="17"/>
  <c r="L281" i="17"/>
  <c r="N469" i="26"/>
  <c r="H43" i="26"/>
  <c r="Q15" i="17"/>
  <c r="S202" i="26"/>
  <c r="N48" i="26"/>
  <c r="F366" i="26"/>
  <c r="Q392" i="26"/>
  <c r="N419" i="17"/>
  <c r="P440" i="17"/>
  <c r="K392" i="26"/>
  <c r="X337" i="26"/>
  <c r="G358" i="26"/>
  <c r="U375" i="26"/>
  <c r="W273" i="17"/>
  <c r="P465" i="26"/>
  <c r="Y342" i="26"/>
  <c r="J518" i="26"/>
  <c r="Q486" i="26"/>
  <c r="K569" i="17"/>
  <c r="Y202" i="26"/>
  <c r="Q400" i="26"/>
  <c r="L230" i="17"/>
  <c r="X35" i="26"/>
  <c r="L43" i="26"/>
  <c r="O35" i="26"/>
  <c r="V43" i="26"/>
  <c r="I312" i="26"/>
  <c r="J366" i="26"/>
  <c r="F375" i="26"/>
  <c r="Y505" i="26"/>
  <c r="S179" i="17"/>
  <c r="S137" i="17" s="1"/>
  <c r="I440" i="17"/>
  <c r="E61" i="17"/>
  <c r="D61" i="17" s="1"/>
  <c r="Z179" i="17"/>
  <c r="Q440" i="17"/>
  <c r="V76" i="26"/>
  <c r="M469" i="26"/>
  <c r="M246" i="26"/>
  <c r="Q499" i="17"/>
  <c r="G465" i="26"/>
  <c r="AA289" i="17"/>
  <c r="Y240" i="17"/>
  <c r="Y213" i="17" s="1"/>
  <c r="K388" i="26"/>
  <c r="W61" i="26"/>
  <c r="N246" i="26"/>
  <c r="Y291" i="26"/>
  <c r="E241" i="17"/>
  <c r="D241" i="17" s="1"/>
  <c r="U561" i="17"/>
  <c r="K305" i="26"/>
  <c r="V330" i="17"/>
  <c r="M500" i="26"/>
  <c r="M424" i="17"/>
  <c r="V67" i="17"/>
  <c r="V59" i="17" s="1"/>
  <c r="J48" i="26"/>
  <c r="E251" i="26"/>
  <c r="E469" i="26"/>
  <c r="U67" i="17"/>
  <c r="M158" i="26"/>
  <c r="M142" i="26" s="1"/>
  <c r="R194" i="26"/>
  <c r="P375" i="26"/>
  <c r="W266" i="26"/>
  <c r="R422" i="26"/>
  <c r="K291" i="26"/>
  <c r="L424" i="17"/>
  <c r="G61" i="26"/>
  <c r="V395" i="26"/>
  <c r="I158" i="26"/>
  <c r="I142" i="26" s="1"/>
  <c r="W85" i="26"/>
  <c r="W76" i="26" s="1"/>
  <c r="H400" i="26"/>
  <c r="K312" i="26"/>
  <c r="X480" i="17"/>
  <c r="S518" i="26"/>
  <c r="L330" i="17"/>
  <c r="Y394" i="17"/>
  <c r="G366" i="26"/>
  <c r="G85" i="26"/>
  <c r="G76" i="26" s="1"/>
  <c r="S415" i="26"/>
  <c r="L35" i="26"/>
  <c r="S291" i="26"/>
  <c r="G109" i="17"/>
  <c r="G100" i="17" s="1"/>
  <c r="E19" i="17"/>
  <c r="D19" i="17" s="1"/>
  <c r="G266" i="26"/>
  <c r="O158" i="26"/>
  <c r="Q410" i="17"/>
  <c r="W20" i="26"/>
  <c r="W17" i="26" s="1"/>
  <c r="O85" i="26"/>
  <c r="O76" i="26" s="1"/>
  <c r="I18" i="17"/>
  <c r="I15" i="17" s="1"/>
  <c r="V321" i="26"/>
  <c r="W358" i="26"/>
  <c r="V410" i="17"/>
  <c r="X312" i="26"/>
  <c r="U202" i="26"/>
  <c r="E20" i="26"/>
  <c r="E17" i="26" s="1"/>
  <c r="F20" i="26"/>
  <c r="F17" i="26" s="1"/>
  <c r="P366" i="26"/>
  <c r="Q395" i="26"/>
  <c r="K602" i="17"/>
  <c r="K596" i="17" s="1"/>
  <c r="U321" i="26"/>
  <c r="I388" i="26"/>
  <c r="AA493" i="17"/>
  <c r="H597" i="17"/>
  <c r="O488" i="26"/>
  <c r="AA403" i="17"/>
  <c r="P266" i="26"/>
  <c r="U392" i="26"/>
  <c r="J43" i="26"/>
  <c r="Y409" i="26"/>
  <c r="U345" i="17"/>
  <c r="Y366" i="26"/>
  <c r="M597" i="17"/>
  <c r="U330" i="17"/>
  <c r="F392" i="26"/>
  <c r="R433" i="26"/>
  <c r="V499" i="17"/>
  <c r="M370" i="26"/>
  <c r="I400" i="26"/>
  <c r="R230" i="26"/>
  <c r="M300" i="17"/>
  <c r="P370" i="26"/>
  <c r="X54" i="17"/>
  <c r="Y266" i="26"/>
  <c r="J325" i="17"/>
  <c r="L602" i="17"/>
  <c r="L596" i="17" s="1"/>
  <c r="H469" i="26"/>
  <c r="V415" i="26"/>
  <c r="X500" i="26"/>
  <c r="J395" i="26"/>
  <c r="Q289" i="17"/>
  <c r="L230" i="26"/>
  <c r="R477" i="17"/>
  <c r="M35" i="26"/>
  <c r="G116" i="26"/>
  <c r="G280" i="27"/>
  <c r="W469" i="26"/>
  <c r="E243" i="17"/>
  <c r="D243" i="17" s="1"/>
  <c r="Y43" i="26"/>
  <c r="W194" i="26"/>
  <c r="Q194" i="26"/>
  <c r="I251" i="26"/>
  <c r="P415" i="26"/>
  <c r="M20" i="26"/>
  <c r="W312" i="26"/>
  <c r="S266" i="26"/>
  <c r="L179" i="17"/>
  <c r="F143" i="27"/>
  <c r="S505" i="26"/>
  <c r="S518" i="17"/>
  <c r="S517" i="17" s="1"/>
  <c r="N373" i="17"/>
  <c r="E557" i="17"/>
  <c r="D557" i="17" s="1"/>
  <c r="N194" i="26"/>
  <c r="Y400" i="26"/>
  <c r="L291" i="26"/>
  <c r="N448" i="17"/>
  <c r="V100" i="17"/>
  <c r="K394" i="17"/>
  <c r="F263" i="27"/>
  <c r="X499" i="17"/>
  <c r="M365" i="17"/>
  <c r="U565" i="17"/>
  <c r="F246" i="26"/>
  <c r="G194" i="26"/>
  <c r="X597" i="17"/>
  <c r="V130" i="26"/>
  <c r="G20" i="26"/>
  <c r="G17" i="26" s="1"/>
  <c r="T194" i="26"/>
  <c r="E488" i="26"/>
  <c r="H370" i="26"/>
  <c r="U62" i="17"/>
  <c r="W493" i="17"/>
  <c r="N337" i="26"/>
  <c r="M305" i="26"/>
  <c r="Y473" i="26"/>
  <c r="J500" i="26"/>
  <c r="H85" i="26"/>
  <c r="H76" i="26" s="1"/>
  <c r="X618" i="17"/>
  <c r="Q465" i="26"/>
  <c r="F246" i="17"/>
  <c r="D173" i="26" s="1"/>
  <c r="O403" i="26"/>
  <c r="Q602" i="17"/>
  <c r="F173" i="17"/>
  <c r="D124" i="26" s="1"/>
  <c r="F181" i="17"/>
  <c r="D132" i="26" s="1"/>
  <c r="K387" i="17"/>
  <c r="F217" i="27"/>
  <c r="U419" i="17"/>
  <c r="F283" i="26"/>
  <c r="E500" i="26"/>
  <c r="G35" i="27"/>
  <c r="I448" i="17"/>
  <c r="H395" i="26"/>
  <c r="L375" i="26"/>
  <c r="Z569" i="17"/>
  <c r="Y85" i="26"/>
  <c r="Y76" i="26" s="1"/>
  <c r="V457" i="26"/>
  <c r="H473" i="26"/>
  <c r="F133" i="27"/>
  <c r="M548" i="17"/>
  <c r="K505" i="26"/>
  <c r="F43" i="26"/>
  <c r="R48" i="26"/>
  <c r="L20" i="26"/>
  <c r="J459" i="17"/>
  <c r="Y403" i="26"/>
  <c r="M388" i="26"/>
  <c r="H165" i="17"/>
  <c r="P409" i="26"/>
  <c r="I518" i="26"/>
  <c r="I342" i="26"/>
  <c r="S548" i="17"/>
  <c r="W345" i="17"/>
  <c r="O424" i="17"/>
  <c r="H295" i="26"/>
  <c r="F197" i="27"/>
  <c r="F218" i="17"/>
  <c r="D147" i="26" s="1"/>
  <c r="W473" i="26"/>
  <c r="R15" i="17"/>
  <c r="F35" i="27"/>
  <c r="X202" i="26"/>
  <c r="N424" i="17"/>
  <c r="O415" i="26"/>
  <c r="U167" i="26"/>
  <c r="V370" i="26"/>
  <c r="R85" i="26"/>
  <c r="R76" i="26" s="1"/>
  <c r="E171" i="17"/>
  <c r="C122" i="26" s="1"/>
  <c r="B122" i="26" s="1"/>
  <c r="H500" i="26"/>
  <c r="G167" i="26"/>
  <c r="O251" i="26"/>
  <c r="F71" i="17"/>
  <c r="D52" i="26" s="1"/>
  <c r="O410" i="17"/>
  <c r="U388" i="26"/>
  <c r="AA325" i="17"/>
  <c r="E600" i="17"/>
  <c r="C503" i="26" s="1"/>
  <c r="B503" i="26" s="1"/>
  <c r="L388" i="26"/>
  <c r="W370" i="26"/>
  <c r="U251" i="26"/>
  <c r="Z142" i="26"/>
  <c r="F465" i="26"/>
  <c r="O387" i="17"/>
  <c r="V342" i="26"/>
  <c r="AB59" i="17"/>
  <c r="P309" i="17"/>
  <c r="O342" i="26"/>
  <c r="G312" i="26"/>
  <c r="Y158" i="26"/>
  <c r="N85" i="26"/>
  <c r="N76" i="26" s="1"/>
  <c r="X424" i="17"/>
  <c r="E214" i="17"/>
  <c r="C143" i="26" s="1"/>
  <c r="B143" i="26" s="1"/>
  <c r="J424" i="17"/>
  <c r="P109" i="17"/>
  <c r="W387" i="17"/>
  <c r="E266" i="26"/>
  <c r="W373" i="17"/>
  <c r="F11" i="27"/>
  <c r="X403" i="17"/>
  <c r="M447" i="26"/>
  <c r="Y268" i="17"/>
  <c r="P35" i="26"/>
  <c r="K194" i="26"/>
  <c r="F178" i="17"/>
  <c r="D129" i="26" s="1"/>
  <c r="E250" i="17"/>
  <c r="D250" i="17" s="1"/>
  <c r="M48" i="26"/>
  <c r="U220" i="17"/>
  <c r="U213" i="17" s="1"/>
  <c r="R419" i="17"/>
  <c r="F143" i="17"/>
  <c r="D99" i="26" s="1"/>
  <c r="U312" i="26"/>
  <c r="E64" i="17"/>
  <c r="E89" i="17"/>
  <c r="D89" i="17" s="1"/>
  <c r="M321" i="26"/>
  <c r="Y473" i="17"/>
  <c r="U473" i="17"/>
  <c r="G130" i="26"/>
  <c r="J20" i="26"/>
  <c r="I465" i="26"/>
  <c r="Y370" i="26"/>
  <c r="E204" i="17"/>
  <c r="D204" i="17" s="1"/>
  <c r="V473" i="17"/>
  <c r="E160" i="17"/>
  <c r="C111" i="26" s="1"/>
  <c r="B111" i="26" s="1"/>
  <c r="E472" i="17"/>
  <c r="D472" i="17" s="1"/>
  <c r="V378" i="26"/>
  <c r="J430" i="17"/>
  <c r="N272" i="26"/>
  <c r="K321" i="26"/>
  <c r="J440" i="17"/>
  <c r="Z281" i="17"/>
  <c r="K281" i="17"/>
  <c r="AD59" i="17"/>
  <c r="P480" i="17"/>
  <c r="J300" i="17"/>
  <c r="S370" i="26"/>
  <c r="F266" i="26"/>
  <c r="F200" i="27"/>
  <c r="J345" i="17"/>
  <c r="F172" i="17"/>
  <c r="D123" i="26" s="1"/>
  <c r="X238" i="26"/>
  <c r="G499" i="17"/>
  <c r="Q67" i="17"/>
  <c r="Q59" i="17" s="1"/>
  <c r="X388" i="26"/>
  <c r="Y463" i="17"/>
  <c r="T100" i="17"/>
  <c r="G395" i="26"/>
  <c r="AC473" i="17"/>
  <c r="L507" i="17"/>
  <c r="T321" i="26"/>
  <c r="R272" i="26"/>
  <c r="R251" i="26"/>
  <c r="F140" i="27"/>
  <c r="K20" i="26"/>
  <c r="K17" i="26" s="1"/>
  <c r="F168" i="17"/>
  <c r="D119" i="26" s="1"/>
  <c r="AA488" i="17"/>
  <c r="I116" i="26"/>
  <c r="N488" i="17"/>
  <c r="M618" i="17"/>
  <c r="W388" i="26"/>
  <c r="L473" i="26"/>
  <c r="E141" i="17"/>
  <c r="D141" i="17" s="1"/>
  <c r="K366" i="26"/>
  <c r="V618" i="17"/>
  <c r="N569" i="17"/>
  <c r="X565" i="17"/>
  <c r="U366" i="26"/>
  <c r="I375" i="26"/>
  <c r="S469" i="26"/>
  <c r="N464" i="26"/>
  <c r="J542" i="17"/>
  <c r="E403" i="26"/>
  <c r="X130" i="26"/>
  <c r="E176" i="17"/>
  <c r="C127" i="26" s="1"/>
  <c r="B127" i="26" s="1"/>
  <c r="F186" i="17"/>
  <c r="D137" i="26" s="1"/>
  <c r="F254" i="17"/>
  <c r="D181" i="26" s="1"/>
  <c r="V366" i="26"/>
  <c r="J584" i="17"/>
  <c r="T518" i="26"/>
  <c r="T43" i="26"/>
  <c r="R202" i="26"/>
  <c r="M230" i="26"/>
  <c r="T410" i="17"/>
  <c r="I430" i="17"/>
  <c r="M480" i="17"/>
  <c r="N100" i="17"/>
  <c r="G415" i="26"/>
  <c r="E276" i="17"/>
  <c r="D276" i="17" s="1"/>
  <c r="AA597" i="17"/>
  <c r="I394" i="17"/>
  <c r="U85" i="26"/>
  <c r="U76" i="26" s="1"/>
  <c r="T238" i="26"/>
  <c r="P251" i="26"/>
  <c r="H230" i="17"/>
  <c r="H213" i="17" s="1"/>
  <c r="H202" i="26"/>
  <c r="K342" i="26"/>
  <c r="M291" i="26"/>
  <c r="L488" i="17"/>
  <c r="X194" i="26"/>
  <c r="J58" i="15"/>
  <c r="H403" i="17"/>
  <c r="F108" i="17"/>
  <c r="D84" i="26" s="1"/>
  <c r="R366" i="26"/>
  <c r="U35" i="26"/>
  <c r="V430" i="17"/>
  <c r="Y465" i="26"/>
  <c r="R210" i="26"/>
  <c r="J370" i="26"/>
  <c r="H415" i="26"/>
  <c r="L370" i="26"/>
  <c r="F65" i="17"/>
  <c r="D46" i="26" s="1"/>
  <c r="AD85" i="17"/>
  <c r="F318" i="17"/>
  <c r="D239" i="26" s="1"/>
  <c r="R342" i="26"/>
  <c r="W548" i="17"/>
  <c r="T251" i="26"/>
  <c r="S430" i="17"/>
  <c r="W415" i="26"/>
  <c r="E431" i="17"/>
  <c r="D431" i="17" s="1"/>
  <c r="S337" i="26"/>
  <c r="O500" i="26"/>
  <c r="U477" i="17"/>
  <c r="Y230" i="26"/>
  <c r="O100" i="17"/>
  <c r="E409" i="26"/>
  <c r="W272" i="26"/>
  <c r="S457" i="26"/>
  <c r="Y469" i="26"/>
  <c r="K403" i="26"/>
  <c r="AA281" i="17"/>
  <c r="E130" i="26"/>
  <c r="P518" i="26"/>
  <c r="U61" i="26"/>
  <c r="F125" i="17"/>
  <c r="K251" i="26"/>
  <c r="X291" i="26"/>
  <c r="O505" i="26"/>
  <c r="T337" i="26"/>
  <c r="X246" i="26"/>
  <c r="J422" i="26"/>
  <c r="E487" i="17"/>
  <c r="D487" i="17" s="1"/>
  <c r="K309" i="17"/>
  <c r="F242" i="17"/>
  <c r="D169" i="26" s="1"/>
  <c r="T48" i="26"/>
  <c r="U210" i="26"/>
  <c r="W366" i="26"/>
  <c r="S48" i="26"/>
  <c r="S40" i="26" s="1"/>
  <c r="J548" i="17"/>
  <c r="Q452" i="26"/>
  <c r="G250" i="27"/>
  <c r="E210" i="26"/>
  <c r="P312" i="26"/>
  <c r="G220" i="27"/>
  <c r="I403" i="17"/>
  <c r="G82" i="27"/>
  <c r="F337" i="17"/>
  <c r="D258" i="26" s="1"/>
  <c r="E390" i="17"/>
  <c r="D390" i="17" s="1"/>
  <c r="Q321" i="26"/>
  <c r="P453" i="17"/>
  <c r="Q291" i="26"/>
  <c r="F116" i="26"/>
  <c r="H430" i="17"/>
  <c r="E457" i="26"/>
  <c r="P373" i="17"/>
  <c r="AA387" i="17"/>
  <c r="P473" i="26"/>
  <c r="F156" i="17"/>
  <c r="D107" i="26" s="1"/>
  <c r="E194" i="17"/>
  <c r="D194" i="17" s="1"/>
  <c r="F20" i="27"/>
  <c r="F264" i="17"/>
  <c r="D187" i="26" s="1"/>
  <c r="O480" i="17"/>
  <c r="M493" i="17"/>
  <c r="G388" i="26"/>
  <c r="E151" i="17"/>
  <c r="D151" i="17" s="1"/>
  <c r="F214" i="17"/>
  <c r="D143" i="26" s="1"/>
  <c r="S395" i="26"/>
  <c r="F140" i="17"/>
  <c r="V18" i="17"/>
  <c r="V15" i="17" s="1"/>
  <c r="L62" i="17"/>
  <c r="P48" i="26"/>
  <c r="N167" i="26"/>
  <c r="N142" i="26" s="1"/>
  <c r="I321" i="26"/>
  <c r="R328" i="26"/>
  <c r="E184" i="17"/>
  <c r="D184" i="17" s="1"/>
  <c r="H409" i="26"/>
  <c r="Q116" i="26"/>
  <c r="X409" i="26"/>
  <c r="F587" i="17"/>
  <c r="D491" i="26" s="1"/>
  <c r="P179" i="17"/>
  <c r="W422" i="26"/>
  <c r="Y130" i="26"/>
  <c r="P433" i="26"/>
  <c r="X377" i="17"/>
  <c r="S283" i="26"/>
  <c r="F400" i="26"/>
  <c r="F418" i="17"/>
  <c r="D336" i="26" s="1"/>
  <c r="X48" i="26"/>
  <c r="V375" i="26"/>
  <c r="Q273" i="17"/>
  <c r="J52" i="15"/>
  <c r="F18" i="27"/>
  <c r="X251" i="26"/>
  <c r="V283" i="26"/>
  <c r="M561" i="17"/>
  <c r="K67" i="17"/>
  <c r="K59" i="17" s="1"/>
  <c r="F231" i="17"/>
  <c r="D159" i="26" s="1"/>
  <c r="T447" i="26"/>
  <c r="Z118" i="17"/>
  <c r="Z100" i="17" s="1"/>
  <c r="Y561" i="17"/>
  <c r="Q158" i="26"/>
  <c r="Q142" i="26" s="1"/>
  <c r="H387" i="17"/>
  <c r="E322" i="17"/>
  <c r="D322" i="17" s="1"/>
  <c r="H565" i="17"/>
  <c r="J433" i="26"/>
  <c r="J221" i="26"/>
  <c r="E233" i="17"/>
  <c r="D233" i="17" s="1"/>
  <c r="O281" i="17"/>
  <c r="F298" i="17"/>
  <c r="D219" i="26" s="1"/>
  <c r="C165" i="26"/>
  <c r="B165" i="26" s="1"/>
  <c r="Z565" i="17"/>
  <c r="Y328" i="26"/>
  <c r="O348" i="26"/>
  <c r="N395" i="26"/>
  <c r="F119" i="17"/>
  <c r="D94" i="26" s="1"/>
  <c r="F415" i="26"/>
  <c r="U377" i="17"/>
  <c r="P337" i="26"/>
  <c r="L130" i="26"/>
  <c r="N17" i="26"/>
  <c r="AD15" i="17"/>
  <c r="W395" i="26"/>
  <c r="F30" i="17"/>
  <c r="D32" i="26" s="1"/>
  <c r="X165" i="17"/>
  <c r="X137" i="17" s="1"/>
  <c r="W130" i="26"/>
  <c r="N43" i="26"/>
  <c r="X266" i="26"/>
  <c r="M61" i="26"/>
  <c r="K395" i="26"/>
  <c r="L453" i="17"/>
  <c r="R300" i="17"/>
  <c r="F210" i="26"/>
  <c r="H20" i="26"/>
  <c r="E93" i="17"/>
  <c r="D93" i="17" s="1"/>
  <c r="F313" i="17"/>
  <c r="D234" i="26" s="1"/>
  <c r="U473" i="26"/>
  <c r="F312" i="26"/>
  <c r="V505" i="26"/>
  <c r="V499" i="26" s="1"/>
  <c r="Y321" i="26"/>
  <c r="Y419" i="17"/>
  <c r="V337" i="26"/>
  <c r="J403" i="17"/>
  <c r="O272" i="26"/>
  <c r="M488" i="26"/>
  <c r="S480" i="17"/>
  <c r="E173" i="17"/>
  <c r="C124" i="26" s="1"/>
  <c r="B124" i="26" s="1"/>
  <c r="M59" i="17"/>
  <c r="M403" i="26"/>
  <c r="K100" i="17"/>
  <c r="O266" i="26"/>
  <c r="X61" i="26"/>
  <c r="F152" i="17"/>
  <c r="D103" i="26" s="1"/>
  <c r="O300" i="17"/>
  <c r="M457" i="26"/>
  <c r="H61" i="26"/>
  <c r="I48" i="26"/>
  <c r="Z15" i="17"/>
  <c r="G448" i="17"/>
  <c r="F496" i="17"/>
  <c r="D412" i="26" s="1"/>
  <c r="I272" i="26"/>
  <c r="W465" i="26"/>
  <c r="F122" i="27"/>
  <c r="L488" i="26"/>
  <c r="E364" i="17"/>
  <c r="D364" i="17" s="1"/>
  <c r="U409" i="26"/>
  <c r="U272" i="26"/>
  <c r="V194" i="26"/>
  <c r="V403" i="26"/>
  <c r="G152" i="27"/>
  <c r="Z387" i="17"/>
  <c r="K330" i="17"/>
  <c r="H321" i="26"/>
  <c r="Q365" i="17"/>
  <c r="E61" i="26"/>
  <c r="Y35" i="26"/>
  <c r="F323" i="17"/>
  <c r="D244" i="26" s="1"/>
  <c r="W342" i="26"/>
  <c r="R485" i="17"/>
  <c r="F227" i="17"/>
  <c r="D155" i="26" s="1"/>
  <c r="T375" i="26"/>
  <c r="G480" i="17"/>
  <c r="F17" i="17"/>
  <c r="D19" i="26" s="1"/>
  <c r="J473" i="26"/>
  <c r="F155" i="17"/>
  <c r="D106" i="26" s="1"/>
  <c r="X602" i="17"/>
  <c r="F70" i="17"/>
  <c r="D51" i="26" s="1"/>
  <c r="N387" i="17"/>
  <c r="F169" i="17"/>
  <c r="D120" i="26" s="1"/>
  <c r="U300" i="17"/>
  <c r="M295" i="26"/>
  <c r="M100" i="17"/>
  <c r="E119" i="17"/>
  <c r="D119" i="17" s="1"/>
  <c r="N165" i="17"/>
  <c r="P388" i="26"/>
  <c r="O312" i="26"/>
  <c r="L61" i="26"/>
  <c r="E90" i="17"/>
  <c r="D90" i="17" s="1"/>
  <c r="S400" i="26"/>
  <c r="S281" i="17"/>
  <c r="P116" i="26"/>
  <c r="S130" i="26"/>
  <c r="O433" i="26"/>
  <c r="F165" i="27"/>
  <c r="H410" i="17"/>
  <c r="S424" i="17"/>
  <c r="Z430" i="17"/>
  <c r="E238" i="26"/>
  <c r="V35" i="26"/>
  <c r="F22" i="17"/>
  <c r="D24" i="26" s="1"/>
  <c r="H130" i="26"/>
  <c r="AA419" i="17"/>
  <c r="E158" i="17"/>
  <c r="D158" i="17" s="1"/>
  <c r="F61" i="26"/>
  <c r="F73" i="27"/>
  <c r="F557" i="17"/>
  <c r="M266" i="26"/>
  <c r="F404" i="17"/>
  <c r="D322" i="26" s="1"/>
  <c r="M337" i="26"/>
  <c r="Q210" i="26"/>
  <c r="Q85" i="17"/>
  <c r="F183" i="27"/>
  <c r="E166" i="17"/>
  <c r="C117" i="26" s="1"/>
  <c r="B117" i="26" s="1"/>
  <c r="F61" i="17"/>
  <c r="D42" i="26" s="1"/>
  <c r="E465" i="17"/>
  <c r="D465" i="17" s="1"/>
  <c r="N561" i="17"/>
  <c r="F457" i="26"/>
  <c r="F268" i="27"/>
  <c r="F403" i="26"/>
  <c r="F167" i="27"/>
  <c r="W238" i="26"/>
  <c r="E76" i="26"/>
  <c r="E167" i="26"/>
  <c r="H358" i="26"/>
  <c r="F252" i="27"/>
  <c r="F218" i="27"/>
  <c r="P353" i="17"/>
  <c r="J130" i="26"/>
  <c r="Q257" i="26"/>
  <c r="X328" i="26"/>
  <c r="U548" i="17"/>
  <c r="Q459" i="17"/>
  <c r="L295" i="26"/>
  <c r="R415" i="26"/>
  <c r="P561" i="17"/>
  <c r="U480" i="17"/>
  <c r="N618" i="17"/>
  <c r="G54" i="17"/>
  <c r="E152" i="17"/>
  <c r="D152" i="17" s="1"/>
  <c r="E447" i="17"/>
  <c r="D447" i="17" s="1"/>
  <c r="Z394" i="17"/>
  <c r="N61" i="26"/>
  <c r="J365" i="17"/>
  <c r="K518" i="17"/>
  <c r="T366" i="26"/>
  <c r="R291" i="26"/>
  <c r="I257" i="26"/>
  <c r="R130" i="26"/>
  <c r="E138" i="17"/>
  <c r="C97" i="26" s="1"/>
  <c r="B97" i="26" s="1"/>
  <c r="E457" i="17"/>
  <c r="D457" i="17" s="1"/>
  <c r="F505" i="26"/>
  <c r="F452" i="17"/>
  <c r="U518" i="26"/>
  <c r="G488" i="26"/>
  <c r="E469" i="17"/>
  <c r="D469" i="17" s="1"/>
  <c r="V387" i="17"/>
  <c r="G147" i="27"/>
  <c r="E620" i="17"/>
  <c r="D620" i="17" s="1"/>
  <c r="R330" i="17"/>
  <c r="P76" i="26"/>
  <c r="E461" i="17"/>
  <c r="D461" i="17" s="1"/>
  <c r="Y373" i="17"/>
  <c r="W602" i="17"/>
  <c r="W596" i="17" s="1"/>
  <c r="E601" i="17"/>
  <c r="C504" i="26" s="1"/>
  <c r="B504" i="26" s="1"/>
  <c r="Z365" i="17"/>
  <c r="F169" i="27"/>
  <c r="G370" i="26"/>
  <c r="X272" i="26"/>
  <c r="O409" i="26"/>
  <c r="F369" i="17"/>
  <c r="D287" i="26" s="1"/>
  <c r="U457" i="26"/>
  <c r="W348" i="26"/>
  <c r="V325" i="17"/>
  <c r="I387" i="17"/>
  <c r="W518" i="26"/>
  <c r="Y300" i="17"/>
  <c r="N336" i="17"/>
  <c r="G507" i="17"/>
  <c r="R473" i="26"/>
  <c r="E580" i="17"/>
  <c r="D580" i="17" s="1"/>
  <c r="K473" i="26"/>
  <c r="U295" i="26"/>
  <c r="F422" i="17"/>
  <c r="D340" i="26" s="1"/>
  <c r="H251" i="26"/>
  <c r="AD377" i="17"/>
  <c r="Z300" i="17"/>
  <c r="I419" i="17"/>
  <c r="J289" i="17"/>
  <c r="E323" i="17"/>
  <c r="D323" i="17" s="1"/>
  <c r="F270" i="17"/>
  <c r="I291" i="26"/>
  <c r="S486" i="26"/>
  <c r="V116" i="26"/>
  <c r="U291" i="26"/>
  <c r="M345" i="17"/>
  <c r="X493" i="17"/>
  <c r="F233" i="17"/>
  <c r="N317" i="17"/>
  <c r="X378" i="26"/>
  <c r="F228" i="17"/>
  <c r="D156" i="26" s="1"/>
  <c r="R584" i="17"/>
  <c r="F605" i="17"/>
  <c r="D508" i="26" s="1"/>
  <c r="X375" i="26"/>
  <c r="F21" i="17"/>
  <c r="D23" i="26" s="1"/>
  <c r="Y116" i="26"/>
  <c r="M43" i="26"/>
  <c r="P61" i="26"/>
  <c r="F16" i="17"/>
  <c r="D18" i="26" s="1"/>
  <c r="Q61" i="26"/>
  <c r="E153" i="17"/>
  <c r="D153" i="17" s="1"/>
  <c r="E215" i="17"/>
  <c r="C144" i="26" s="1"/>
  <c r="B144" i="26" s="1"/>
  <c r="E239" i="17"/>
  <c r="C166" i="26" s="1"/>
  <c r="B166" i="26" s="1"/>
  <c r="L309" i="17"/>
  <c r="L409" i="26"/>
  <c r="M433" i="26"/>
  <c r="J565" i="17"/>
  <c r="V317" i="17"/>
  <c r="E68" i="17"/>
  <c r="C49" i="26" s="1"/>
  <c r="O499" i="17"/>
  <c r="Q266" i="26"/>
  <c r="E16" i="17"/>
  <c r="C18" i="26" s="1"/>
  <c r="B18" i="26" s="1"/>
  <c r="X433" i="26"/>
  <c r="I433" i="26"/>
  <c r="J230" i="26"/>
  <c r="Q345" i="17"/>
  <c r="F252" i="17"/>
  <c r="D179" i="26" s="1"/>
  <c r="T257" i="26"/>
  <c r="F473" i="26"/>
  <c r="J61" i="26"/>
  <c r="V409" i="26"/>
  <c r="J257" i="26"/>
  <c r="N394" i="17"/>
  <c r="T433" i="26"/>
  <c r="Y457" i="26"/>
  <c r="F274" i="17"/>
  <c r="D195" i="26" s="1"/>
  <c r="S317" i="17"/>
  <c r="E456" i="17"/>
  <c r="D456" i="17" s="1"/>
  <c r="E164" i="17"/>
  <c r="D164" i="17" s="1"/>
  <c r="E174" i="17"/>
  <c r="D174" i="17" s="1"/>
  <c r="Q618" i="17"/>
  <c r="P548" i="17"/>
  <c r="Y312" i="26"/>
  <c r="N500" i="26"/>
  <c r="E505" i="17"/>
  <c r="C421" i="26" s="1"/>
  <c r="B421" i="26" s="1"/>
  <c r="G342" i="26"/>
  <c r="J602" i="17"/>
  <c r="K373" i="17"/>
  <c r="P43" i="26"/>
  <c r="H116" i="26"/>
  <c r="E604" i="17"/>
  <c r="C507" i="26" s="1"/>
  <c r="B507" i="26" s="1"/>
  <c r="F153" i="17"/>
  <c r="D104" i="26" s="1"/>
  <c r="G113" i="27"/>
  <c r="O370" i="26"/>
  <c r="E428" i="17"/>
  <c r="C346" i="26" s="1"/>
  <c r="B346" i="26" s="1"/>
  <c r="G561" i="17"/>
  <c r="V392" i="26"/>
  <c r="R387" i="17"/>
  <c r="J415" i="26"/>
  <c r="F567" i="17"/>
  <c r="D471" i="26" s="1"/>
  <c r="L238" i="26"/>
  <c r="M473" i="17"/>
  <c r="K348" i="26"/>
  <c r="T377" i="17"/>
  <c r="N348" i="26"/>
  <c r="T283" i="26"/>
  <c r="E278" i="17"/>
  <c r="E277" i="17" s="1"/>
  <c r="F348" i="26"/>
  <c r="X43" i="26"/>
  <c r="F388" i="26"/>
  <c r="F299" i="17"/>
  <c r="D220" i="26" s="1"/>
  <c r="Y375" i="26"/>
  <c r="F68" i="17"/>
  <c r="D49" i="26" s="1"/>
  <c r="X394" i="17"/>
  <c r="M179" i="17"/>
  <c r="G179" i="17"/>
  <c r="Q422" i="26"/>
  <c r="O15" i="17"/>
  <c r="W321" i="26"/>
  <c r="F321" i="26"/>
  <c r="H473" i="17"/>
  <c r="F89" i="17"/>
  <c r="D65" i="26" s="1"/>
  <c r="K53" i="15"/>
  <c r="N53" i="15" s="1"/>
  <c r="U305" i="26"/>
  <c r="X230" i="17"/>
  <c r="J67" i="17"/>
  <c r="J59" i="17" s="1"/>
  <c r="P118" i="17"/>
  <c r="T291" i="26"/>
  <c r="K257" i="26"/>
  <c r="J312" i="26"/>
  <c r="N257" i="26"/>
  <c r="Q488" i="17"/>
  <c r="AD309" i="17"/>
  <c r="V473" i="26"/>
  <c r="E518" i="26"/>
  <c r="M336" i="17"/>
  <c r="O43" i="26"/>
  <c r="L584" i="17"/>
  <c r="AC518" i="17"/>
  <c r="AC517" i="17" s="1"/>
  <c r="V210" i="26"/>
  <c r="E559" i="17"/>
  <c r="C463" i="26" s="1"/>
  <c r="B463" i="26" s="1"/>
  <c r="V300" i="17"/>
  <c r="U403" i="26"/>
  <c r="Z403" i="17"/>
  <c r="N430" i="17"/>
  <c r="Y507" i="17"/>
  <c r="P305" i="26"/>
  <c r="P18" i="17"/>
  <c r="P15" i="17" s="1"/>
  <c r="Q453" i="17"/>
  <c r="F138" i="27"/>
  <c r="M251" i="26"/>
  <c r="J291" i="26"/>
  <c r="F305" i="26"/>
  <c r="F188" i="17"/>
  <c r="D139" i="26" s="1"/>
  <c r="I61" i="26"/>
  <c r="O328" i="26"/>
  <c r="Q230" i="26"/>
  <c r="G226" i="27"/>
  <c r="AA31" i="17"/>
  <c r="AA15" i="17" s="1"/>
  <c r="X100" i="17"/>
  <c r="Q447" i="26"/>
  <c r="E143" i="17"/>
  <c r="D143" i="17" s="1"/>
  <c r="T373" i="17"/>
  <c r="F230" i="26"/>
  <c r="F297" i="17"/>
  <c r="D218" i="26" s="1"/>
  <c r="E426" i="17"/>
  <c r="D426" i="17" s="1"/>
  <c r="O452" i="26"/>
  <c r="T85" i="26"/>
  <c r="T76" i="26" s="1"/>
  <c r="M453" i="17"/>
  <c r="E305" i="26"/>
  <c r="R61" i="26"/>
  <c r="G251" i="26"/>
  <c r="V542" i="17"/>
  <c r="K27" i="15"/>
  <c r="O27" i="15" s="1"/>
  <c r="E20" i="17"/>
  <c r="V230" i="26"/>
  <c r="I602" i="17"/>
  <c r="E162" i="17"/>
  <c r="D162" i="17" s="1"/>
  <c r="J388" i="26"/>
  <c r="E71" i="17"/>
  <c r="C52" i="26" s="1"/>
  <c r="B52" i="26" s="1"/>
  <c r="W505" i="26"/>
  <c r="W409" i="26"/>
  <c r="F586" i="17"/>
  <c r="D490" i="26" s="1"/>
  <c r="F255" i="17"/>
  <c r="F194" i="26"/>
  <c r="S403" i="26"/>
  <c r="H373" i="17"/>
  <c r="R507" i="17"/>
  <c r="L194" i="26"/>
  <c r="AB137" i="17"/>
  <c r="F266" i="17"/>
  <c r="D189" i="26" s="1"/>
  <c r="E48" i="26"/>
  <c r="E40" i="26" s="1"/>
  <c r="S394" i="17"/>
  <c r="F226" i="17"/>
  <c r="D154" i="26" s="1"/>
  <c r="F174" i="17"/>
  <c r="D125" i="26" s="1"/>
  <c r="O465" i="26"/>
  <c r="N305" i="26"/>
  <c r="T388" i="26"/>
  <c r="T221" i="26"/>
  <c r="H330" i="17"/>
  <c r="E354" i="17"/>
  <c r="D354" i="17" s="1"/>
  <c r="AC336" i="17"/>
  <c r="W305" i="26"/>
  <c r="E218" i="17"/>
  <c r="C147" i="26" s="1"/>
  <c r="B147" i="26" s="1"/>
  <c r="E272" i="17"/>
  <c r="D272" i="17" s="1"/>
  <c r="E237" i="17"/>
  <c r="D237" i="17" s="1"/>
  <c r="Y272" i="26"/>
  <c r="F417" i="17"/>
  <c r="D335" i="26" s="1"/>
  <c r="T569" i="17"/>
  <c r="N15" i="17"/>
  <c r="S15" i="17"/>
  <c r="F166" i="17"/>
  <c r="D117" i="26" s="1"/>
  <c r="Y569" i="17"/>
  <c r="H221" i="26"/>
  <c r="K353" i="17"/>
  <c r="O85" i="17"/>
  <c r="T179" i="17"/>
  <c r="G213" i="17"/>
  <c r="V469" i="26"/>
  <c r="H48" i="26"/>
  <c r="E254" i="17"/>
  <c r="C181" i="26" s="1"/>
  <c r="B181" i="26" s="1"/>
  <c r="F248" i="17"/>
  <c r="D175" i="26" s="1"/>
  <c r="D174" i="26" s="1"/>
  <c r="J378" i="26"/>
  <c r="Q238" i="26"/>
  <c r="O295" i="26"/>
  <c r="Y488" i="26"/>
  <c r="U424" i="17"/>
  <c r="K240" i="17"/>
  <c r="K213" i="17" s="1"/>
  <c r="AA309" i="17"/>
  <c r="V165" i="17"/>
  <c r="F83" i="17"/>
  <c r="F82" i="17" s="1"/>
  <c r="J348" i="26"/>
  <c r="J321" i="26"/>
  <c r="Q272" i="26"/>
  <c r="R569" i="17"/>
  <c r="K518" i="26"/>
  <c r="I415" i="26"/>
  <c r="O305" i="26"/>
  <c r="E590" i="17"/>
  <c r="D590" i="17" s="1"/>
  <c r="E230" i="26"/>
  <c r="K457" i="26"/>
  <c r="N505" i="26"/>
  <c r="Y433" i="26"/>
  <c r="F56" i="17"/>
  <c r="D37" i="26" s="1"/>
  <c r="H266" i="26"/>
  <c r="H493" i="17"/>
  <c r="E101" i="17"/>
  <c r="D101" i="17" s="1"/>
  <c r="P342" i="26"/>
  <c r="S453" i="17"/>
  <c r="E227" i="17"/>
  <c r="D227" i="17" s="1"/>
  <c r="H246" i="26"/>
  <c r="N370" i="26"/>
  <c r="Z165" i="17"/>
  <c r="E87" i="17"/>
  <c r="D87" i="17" s="1"/>
  <c r="F180" i="17"/>
  <c r="D131" i="26" s="1"/>
  <c r="E570" i="17"/>
  <c r="D570" i="17" s="1"/>
  <c r="N67" i="17"/>
  <c r="N59" i="17" s="1"/>
  <c r="Z273" i="17"/>
  <c r="T507" i="17"/>
  <c r="E264" i="17"/>
  <c r="C187" i="26" s="1"/>
  <c r="B187" i="26" s="1"/>
  <c r="E305" i="17"/>
  <c r="D305" i="17" s="1"/>
  <c r="H309" i="17"/>
  <c r="K221" i="26"/>
  <c r="R100" i="17"/>
  <c r="N221" i="26"/>
  <c r="L116" i="26"/>
  <c r="M394" i="17"/>
  <c r="F572" i="17"/>
  <c r="D476" i="26" s="1"/>
  <c r="Z440" i="17"/>
  <c r="O309" i="17"/>
  <c r="V597" i="17"/>
  <c r="F19" i="17"/>
  <c r="D21" i="26" s="1"/>
  <c r="F187" i="17"/>
  <c r="D138" i="26" s="1"/>
  <c r="J194" i="26"/>
  <c r="E442" i="17"/>
  <c r="D442" i="17" s="1"/>
  <c r="Q415" i="26"/>
  <c r="T415" i="26"/>
  <c r="E370" i="26"/>
  <c r="F428" i="17"/>
  <c r="D346" i="26" s="1"/>
  <c r="J238" i="26"/>
  <c r="R305" i="26"/>
  <c r="S61" i="26"/>
  <c r="R505" i="26"/>
  <c r="E591" i="17"/>
  <c r="C495" i="26" s="1"/>
  <c r="B495" i="26" s="1"/>
  <c r="E415" i="17"/>
  <c r="D415" i="17" s="1"/>
  <c r="X548" i="17"/>
  <c r="F573" i="17"/>
  <c r="D477" i="26" s="1"/>
  <c r="L400" i="26"/>
  <c r="H488" i="26"/>
  <c r="Q518" i="26"/>
  <c r="G43" i="26"/>
  <c r="E224" i="17"/>
  <c r="D224" i="17" s="1"/>
  <c r="D220" i="17" s="1"/>
  <c r="K370" i="26"/>
  <c r="F215" i="17"/>
  <c r="D144" i="26" s="1"/>
  <c r="T403" i="17"/>
  <c r="S345" i="17"/>
  <c r="R561" i="17"/>
  <c r="W448" i="17"/>
  <c r="H59" i="17"/>
  <c r="F163" i="17"/>
  <c r="D114" i="26" s="1"/>
  <c r="P378" i="26"/>
  <c r="E242" i="17"/>
  <c r="H457" i="26"/>
  <c r="W116" i="26"/>
  <c r="V85" i="17"/>
  <c r="E216" i="17"/>
  <c r="C145" i="26" s="1"/>
  <c r="B145" i="26" s="1"/>
  <c r="N602" i="17"/>
  <c r="E381" i="17"/>
  <c r="D381" i="17" s="1"/>
  <c r="F232" i="17"/>
  <c r="D160" i="26" s="1"/>
  <c r="G518" i="17"/>
  <c r="G517" i="17" s="1"/>
  <c r="L305" i="26"/>
  <c r="T395" i="26"/>
  <c r="N230" i="26"/>
  <c r="T61" i="26"/>
  <c r="F160" i="17"/>
  <c r="D111" i="26" s="1"/>
  <c r="E188" i="17"/>
  <c r="D188" i="17" s="1"/>
  <c r="H283" i="26"/>
  <c r="F337" i="26"/>
  <c r="H463" i="17"/>
  <c r="E316" i="17"/>
  <c r="C237" i="26" s="1"/>
  <c r="B237" i="26" s="1"/>
  <c r="N499" i="17"/>
  <c r="O202" i="26"/>
  <c r="Q300" i="17"/>
  <c r="G337" i="26"/>
  <c r="I370" i="26"/>
  <c r="X300" i="17"/>
  <c r="P403" i="17"/>
  <c r="G409" i="26"/>
  <c r="F63" i="17"/>
  <c r="D44" i="26" s="1"/>
  <c r="H257" i="26"/>
  <c r="L272" i="26"/>
  <c r="H424" i="17"/>
  <c r="L67" i="17"/>
  <c r="G289" i="17"/>
  <c r="T473" i="17"/>
  <c r="O283" i="26"/>
  <c r="Y61" i="26"/>
  <c r="G378" i="26"/>
  <c r="F492" i="17"/>
  <c r="D407" i="26" s="1"/>
  <c r="L165" i="17"/>
  <c r="N283" i="26"/>
  <c r="W330" i="17"/>
  <c r="L48" i="26"/>
  <c r="N493" i="17"/>
  <c r="S300" i="17"/>
  <c r="Y453" i="17"/>
  <c r="G394" i="17"/>
  <c r="W457" i="26"/>
  <c r="G317" i="17"/>
  <c r="Z345" i="17"/>
  <c r="L266" i="26"/>
  <c r="F267" i="17"/>
  <c r="D190" i="26" s="1"/>
  <c r="F343" i="17"/>
  <c r="D264" i="26" s="1"/>
  <c r="W419" i="17"/>
  <c r="T330" i="17"/>
  <c r="E408" i="17"/>
  <c r="D408" i="17" s="1"/>
  <c r="P167" i="26"/>
  <c r="P142" i="26" s="1"/>
  <c r="G165" i="27"/>
  <c r="F238" i="17"/>
  <c r="D165" i="26" s="1"/>
  <c r="AA353" i="17"/>
  <c r="K469" i="26"/>
  <c r="E567" i="17"/>
  <c r="C471" i="26" s="1"/>
  <c r="B471" i="26" s="1"/>
  <c r="P395" i="26"/>
  <c r="T448" i="17"/>
  <c r="Q424" i="17"/>
  <c r="V202" i="26"/>
  <c r="U465" i="26"/>
  <c r="V291" i="26"/>
  <c r="Y317" i="17"/>
  <c r="F402" i="17"/>
  <c r="D320" i="26" s="1"/>
  <c r="AC463" i="17"/>
  <c r="N400" i="26"/>
  <c r="Y257" i="26"/>
  <c r="G410" i="17"/>
  <c r="T370" i="26"/>
  <c r="E460" i="17"/>
  <c r="C376" i="26" s="1"/>
  <c r="B376" i="26" s="1"/>
  <c r="F474" i="17"/>
  <c r="D389" i="26" s="1"/>
  <c r="R409" i="26"/>
  <c r="J394" i="17"/>
  <c r="E405" i="17"/>
  <c r="D405" i="17" s="1"/>
  <c r="M395" i="26"/>
  <c r="F518" i="26"/>
  <c r="X330" i="17"/>
  <c r="F88" i="17"/>
  <c r="D64" i="26" s="1"/>
  <c r="O388" i="26"/>
  <c r="E320" i="17"/>
  <c r="D320" i="17" s="1"/>
  <c r="T353" i="17"/>
  <c r="J505" i="26"/>
  <c r="F236" i="17"/>
  <c r="D163" i="26" s="1"/>
  <c r="H317" i="17"/>
  <c r="G19" i="27"/>
  <c r="R377" i="17"/>
  <c r="U165" i="17"/>
  <c r="V353" i="17"/>
  <c r="H507" i="17"/>
  <c r="P130" i="26"/>
  <c r="AA548" i="17"/>
  <c r="F327" i="17"/>
  <c r="D248" i="26" s="1"/>
  <c r="T505" i="26"/>
  <c r="E556" i="17"/>
  <c r="D556" i="17" s="1"/>
  <c r="S251" i="26"/>
  <c r="F382" i="17"/>
  <c r="D300" i="26" s="1"/>
  <c r="O210" i="26"/>
  <c r="E378" i="26"/>
  <c r="H602" i="17"/>
  <c r="S365" i="17"/>
  <c r="Q430" i="17"/>
  <c r="E102" i="17"/>
  <c r="D102" i="17" s="1"/>
  <c r="Z410" i="17"/>
  <c r="K266" i="26"/>
  <c r="J295" i="26"/>
  <c r="Q419" i="17"/>
  <c r="F149" i="17"/>
  <c r="D100" i="26" s="1"/>
  <c r="J48" i="15"/>
  <c r="N378" i="26"/>
  <c r="F435" i="17"/>
  <c r="D353" i="26" s="1"/>
  <c r="T336" i="17"/>
  <c r="O345" i="17"/>
  <c r="E398" i="17"/>
  <c r="D398" i="17" s="1"/>
  <c r="V213" i="17"/>
  <c r="F547" i="17"/>
  <c r="D456" i="26" s="1"/>
  <c r="P602" i="17"/>
  <c r="P596" i="17" s="1"/>
  <c r="L493" i="17"/>
  <c r="I305" i="26"/>
  <c r="W394" i="17"/>
  <c r="U602" i="17"/>
  <c r="U596" i="17" s="1"/>
  <c r="U518" i="17"/>
  <c r="G291" i="26"/>
  <c r="Q373" i="17"/>
  <c r="S366" i="26"/>
  <c r="Y387" i="17"/>
  <c r="Z67" i="17"/>
  <c r="L317" i="17"/>
  <c r="F354" i="17"/>
  <c r="D273" i="26" s="1"/>
  <c r="V518" i="17"/>
  <c r="F271" i="17"/>
  <c r="D192" i="26" s="1"/>
  <c r="J118" i="17"/>
  <c r="J100" i="17" s="1"/>
  <c r="F458" i="17"/>
  <c r="D374" i="26" s="1"/>
  <c r="E65" i="17"/>
  <c r="D65" i="17" s="1"/>
  <c r="L336" i="17"/>
  <c r="Y62" i="17"/>
  <c r="U485" i="17"/>
  <c r="O518" i="17"/>
  <c r="E366" i="26"/>
  <c r="K336" i="17"/>
  <c r="F391" i="17"/>
  <c r="D309" i="26" s="1"/>
  <c r="Z499" i="17"/>
  <c r="F158" i="17"/>
  <c r="D109" i="26" s="1"/>
  <c r="E163" i="17"/>
  <c r="D163" i="17" s="1"/>
  <c r="E116" i="26"/>
  <c r="V266" i="26"/>
  <c r="L312" i="26"/>
  <c r="K500" i="26"/>
  <c r="V221" i="26"/>
  <c r="L565" i="17"/>
  <c r="E114" i="17"/>
  <c r="F220" i="27"/>
  <c r="R348" i="26"/>
  <c r="F167" i="17"/>
  <c r="D118" i="26" s="1"/>
  <c r="F184" i="17"/>
  <c r="D135" i="26" s="1"/>
  <c r="F504" i="17"/>
  <c r="D420" i="26" s="1"/>
  <c r="S312" i="26"/>
  <c r="F583" i="17"/>
  <c r="D487" i="26" s="1"/>
  <c r="O548" i="17"/>
  <c r="T430" i="17"/>
  <c r="P488" i="26"/>
  <c r="T409" i="26"/>
  <c r="Y337" i="26"/>
  <c r="F166" i="27"/>
  <c r="H179" i="17"/>
  <c r="O430" i="17"/>
  <c r="AD517" i="17"/>
  <c r="E552" i="17"/>
  <c r="D552" i="17" s="1"/>
  <c r="O365" i="17"/>
  <c r="J43" i="15"/>
  <c r="F62" i="27"/>
  <c r="K548" i="17"/>
  <c r="K507" i="17"/>
  <c r="O317" i="17"/>
  <c r="F151" i="17"/>
  <c r="D102" i="26" s="1"/>
  <c r="E183" i="17"/>
  <c r="G548" i="17"/>
  <c r="F554" i="17"/>
  <c r="Q387" i="17"/>
  <c r="O422" i="26"/>
  <c r="G247" i="27"/>
  <c r="G246" i="27" s="1"/>
  <c r="O291" i="26"/>
  <c r="AA453" i="17"/>
  <c r="E346" i="17"/>
  <c r="C267" i="26" s="1"/>
  <c r="B267" i="26" s="1"/>
  <c r="K44" i="15"/>
  <c r="O44" i="15" s="1"/>
  <c r="F101" i="17"/>
  <c r="D77" i="26" s="1"/>
  <c r="Q221" i="26"/>
  <c r="I488" i="26"/>
  <c r="J342" i="26"/>
  <c r="L246" i="26"/>
  <c r="U238" i="26"/>
  <c r="E113" i="17"/>
  <c r="C89" i="26" s="1"/>
  <c r="B89" i="26" s="1"/>
  <c r="E70" i="17"/>
  <c r="D70" i="17" s="1"/>
  <c r="G165" i="17"/>
  <c r="L457" i="26"/>
  <c r="F295" i="26"/>
  <c r="O321" i="26"/>
  <c r="G15" i="17"/>
  <c r="F112" i="27"/>
  <c r="K116" i="26"/>
  <c r="E178" i="17"/>
  <c r="D178" i="17" s="1"/>
  <c r="J49" i="15"/>
  <c r="Q463" i="17"/>
  <c r="E287" i="17"/>
  <c r="D287" i="17" s="1"/>
  <c r="P358" i="26"/>
  <c r="E270" i="17"/>
  <c r="D270" i="17" s="1"/>
  <c r="E185" i="17"/>
  <c r="D185" i="17" s="1"/>
  <c r="X403" i="26"/>
  <c r="K230" i="26"/>
  <c r="J330" i="17"/>
  <c r="F26" i="27"/>
  <c r="E585" i="17"/>
  <c r="C489" i="26" s="1"/>
  <c r="P295" i="26"/>
  <c r="Z507" i="17"/>
  <c r="K37" i="15"/>
  <c r="E245" i="17"/>
  <c r="D245" i="17" s="1"/>
  <c r="Q213" i="17"/>
  <c r="Q353" i="17"/>
  <c r="E497" i="17"/>
  <c r="D497" i="17" s="1"/>
  <c r="W257" i="26"/>
  <c r="T378" i="26"/>
  <c r="S375" i="26"/>
  <c r="I488" i="17"/>
  <c r="L387" i="17"/>
  <c r="E439" i="17"/>
  <c r="D439" i="17" s="1"/>
  <c r="Q394" i="17"/>
  <c r="F102" i="17"/>
  <c r="D78" i="26" s="1"/>
  <c r="X295" i="26"/>
  <c r="AA584" i="17"/>
  <c r="F244" i="17"/>
  <c r="D171" i="26" s="1"/>
  <c r="Q100" i="17"/>
  <c r="J76" i="26"/>
  <c r="F433" i="17"/>
  <c r="D351" i="26" s="1"/>
  <c r="G493" i="17"/>
  <c r="F164" i="17"/>
  <c r="D115" i="26" s="1"/>
  <c r="E290" i="17"/>
  <c r="C211" i="26" s="1"/>
  <c r="O377" i="17"/>
  <c r="E433" i="17"/>
  <c r="C351" i="26" s="1"/>
  <c r="B351" i="26" s="1"/>
  <c r="S392" i="26"/>
  <c r="F316" i="17"/>
  <c r="D237" i="26" s="1"/>
  <c r="S336" i="17"/>
  <c r="R548" i="17"/>
  <c r="F276" i="17"/>
  <c r="D197" i="26" s="1"/>
  <c r="F335" i="17"/>
  <c r="D256" i="26" s="1"/>
  <c r="H394" i="17"/>
  <c r="W430" i="17"/>
  <c r="U493" i="17"/>
  <c r="V312" i="26"/>
  <c r="E170" i="17"/>
  <c r="D170" i="17" s="1"/>
  <c r="U179" i="17"/>
  <c r="E547" i="17"/>
  <c r="D547" i="17" s="1"/>
  <c r="F307" i="17"/>
  <c r="D228" i="26" s="1"/>
  <c r="R43" i="26"/>
  <c r="F272" i="17"/>
  <c r="D193" i="26" s="1"/>
  <c r="Y602" i="17"/>
  <c r="N238" i="26"/>
  <c r="M584" i="17"/>
  <c r="F157" i="17"/>
  <c r="D108" i="26" s="1"/>
  <c r="E156" i="17"/>
  <c r="C107" i="26" s="1"/>
  <c r="B107" i="26" s="1"/>
  <c r="E474" i="17"/>
  <c r="D474" i="17" s="1"/>
  <c r="E520" i="17"/>
  <c r="C435" i="26" s="1"/>
  <c r="E553" i="17"/>
  <c r="C462" i="26" s="1"/>
  <c r="B462" i="26" s="1"/>
  <c r="S238" i="26"/>
  <c r="F513" i="17"/>
  <c r="D428" i="26" s="1"/>
  <c r="F291" i="26"/>
  <c r="F388" i="17"/>
  <c r="D306" i="26" s="1"/>
  <c r="Q388" i="26"/>
  <c r="T348" i="26"/>
  <c r="S473" i="17"/>
  <c r="G348" i="26"/>
  <c r="X15" i="17"/>
  <c r="J403" i="26"/>
  <c r="T309" i="17"/>
  <c r="M415" i="26"/>
  <c r="F129" i="17"/>
  <c r="N473" i="17"/>
  <c r="E496" i="17"/>
  <c r="D496" i="17" s="1"/>
  <c r="S62" i="17"/>
  <c r="S59" i="17" s="1"/>
  <c r="E272" i="26"/>
  <c r="E283" i="26"/>
  <c r="F182" i="17"/>
  <c r="D133" i="26" s="1"/>
  <c r="T230" i="26"/>
  <c r="X283" i="26"/>
  <c r="V602" i="17"/>
  <c r="F86" i="17"/>
  <c r="D62" i="26" s="1"/>
  <c r="E505" i="26"/>
  <c r="G365" i="17"/>
  <c r="N309" i="17"/>
  <c r="N453" i="17"/>
  <c r="E296" i="17"/>
  <c r="C217" i="26" s="1"/>
  <c r="B217" i="26" s="1"/>
  <c r="J377" i="17"/>
  <c r="V548" i="17"/>
  <c r="E191" i="17"/>
  <c r="C140" i="26" s="1"/>
  <c r="B140" i="26" s="1"/>
  <c r="L377" i="17"/>
  <c r="J410" i="17"/>
  <c r="O337" i="26"/>
  <c r="Z488" i="17"/>
  <c r="O457" i="26"/>
  <c r="M116" i="26"/>
  <c r="U130" i="26"/>
  <c r="M348" i="26"/>
  <c r="V305" i="26"/>
  <c r="T394" i="17"/>
  <c r="F412" i="17"/>
  <c r="D330" i="26" s="1"/>
  <c r="P493" i="17"/>
  <c r="Y424" i="17"/>
  <c r="V328" i="26"/>
  <c r="N377" i="17"/>
  <c r="F113" i="17"/>
  <c r="D89" i="26" s="1"/>
  <c r="G161" i="27"/>
  <c r="I453" i="17"/>
  <c r="E429" i="17"/>
  <c r="C347" i="26" s="1"/>
  <c r="B347" i="26" s="1"/>
  <c r="R116" i="26"/>
  <c r="F243" i="17"/>
  <c r="D170" i="26" s="1"/>
  <c r="Z463" i="17"/>
  <c r="Y480" i="17"/>
  <c r="F535" i="17"/>
  <c r="D449" i="26" s="1"/>
  <c r="F90" i="17"/>
  <c r="D66" i="26" s="1"/>
  <c r="F378" i="26"/>
  <c r="X410" i="17"/>
  <c r="E473" i="26"/>
  <c r="E234" i="17"/>
  <c r="C161" i="26" s="1"/>
  <c r="B161" i="26" s="1"/>
  <c r="R257" i="26"/>
  <c r="P377" i="17"/>
  <c r="E63" i="17"/>
  <c r="D63" i="17" s="1"/>
  <c r="G305" i="26"/>
  <c r="W300" i="17"/>
  <c r="E341" i="17"/>
  <c r="D341" i="17" s="1"/>
  <c r="Q283" i="26"/>
  <c r="R321" i="26"/>
  <c r="P328" i="26"/>
  <c r="F413" i="17"/>
  <c r="D331" i="26" s="1"/>
  <c r="F486" i="17"/>
  <c r="D401" i="26" s="1"/>
  <c r="F350" i="17"/>
  <c r="D271" i="26" s="1"/>
  <c r="F380" i="17"/>
  <c r="D298" i="26" s="1"/>
  <c r="O488" i="17"/>
  <c r="J336" i="17"/>
  <c r="J116" i="26"/>
  <c r="M328" i="26"/>
  <c r="R373" i="17"/>
  <c r="Q342" i="26"/>
  <c r="N518" i="17"/>
  <c r="N517" i="17" s="1"/>
  <c r="I507" i="17"/>
  <c r="F216" i="17"/>
  <c r="D145" i="26" s="1"/>
  <c r="R457" i="26"/>
  <c r="G242" i="27"/>
  <c r="H505" i="26"/>
  <c r="F488" i="26"/>
  <c r="M409" i="26"/>
  <c r="I366" i="26"/>
  <c r="F601" i="17"/>
  <c r="D504" i="26" s="1"/>
  <c r="G330" i="17"/>
  <c r="E149" i="17"/>
  <c r="D149" i="17" s="1"/>
  <c r="F64" i="17"/>
  <c r="D45" i="26" s="1"/>
  <c r="E80" i="17"/>
  <c r="E79" i="17" s="1"/>
  <c r="W289" i="17"/>
  <c r="F287" i="17"/>
  <c r="D208" i="26" s="1"/>
  <c r="F519" i="17"/>
  <c r="D434" i="26" s="1"/>
  <c r="E415" i="26"/>
  <c r="G433" i="26"/>
  <c r="F445" i="17"/>
  <c r="D363" i="26" s="1"/>
  <c r="D252" i="17"/>
  <c r="Z330" i="17"/>
  <c r="J618" i="17"/>
  <c r="AA430" i="17"/>
  <c r="E588" i="17"/>
  <c r="D588" i="17" s="1"/>
  <c r="E29" i="17"/>
  <c r="D29" i="17" s="1"/>
  <c r="J281" i="17"/>
  <c r="U48" i="26"/>
  <c r="N116" i="26"/>
  <c r="O116" i="26"/>
  <c r="E253" i="17"/>
  <c r="C180" i="26" s="1"/>
  <c r="B180" i="26" s="1"/>
  <c r="E120" i="17"/>
  <c r="D120" i="17" s="1"/>
  <c r="Y251" i="26"/>
  <c r="I518" i="17"/>
  <c r="F361" i="17"/>
  <c r="Q378" i="26"/>
  <c r="W328" i="26"/>
  <c r="E265" i="17"/>
  <c r="C188" i="26" s="1"/>
  <c r="B188" i="26" s="1"/>
  <c r="E297" i="17"/>
  <c r="C218" i="26" s="1"/>
  <c r="B218" i="26" s="1"/>
  <c r="I328" i="26"/>
  <c r="P403" i="26"/>
  <c r="E150" i="17"/>
  <c r="C101" i="26" s="1"/>
  <c r="B101" i="26" s="1"/>
  <c r="E161" i="17"/>
  <c r="D161" i="17" s="1"/>
  <c r="E168" i="17"/>
  <c r="D168" i="17" s="1"/>
  <c r="W179" i="17"/>
  <c r="F154" i="17"/>
  <c r="D105" i="26" s="1"/>
  <c r="F221" i="27"/>
  <c r="R336" i="17"/>
  <c r="E257" i="26"/>
  <c r="N353" i="17"/>
  <c r="M238" i="26"/>
  <c r="E338" i="17"/>
  <c r="C259" i="26" s="1"/>
  <c r="B259" i="26" s="1"/>
  <c r="E226" i="17"/>
  <c r="C154" i="26" s="1"/>
  <c r="B154" i="26" s="1"/>
  <c r="T213" i="17"/>
  <c r="E271" i="17"/>
  <c r="D271" i="17" s="1"/>
  <c r="N281" i="17"/>
  <c r="F333" i="17"/>
  <c r="D254" i="26" s="1"/>
  <c r="H345" i="17"/>
  <c r="F360" i="17"/>
  <c r="D279" i="26" s="1"/>
  <c r="AA377" i="17"/>
  <c r="H377" i="17"/>
  <c r="V394" i="17"/>
  <c r="F138" i="17"/>
  <c r="D97" i="26" s="1"/>
  <c r="T116" i="26"/>
  <c r="U85" i="17"/>
  <c r="E56" i="17"/>
  <c r="D56" i="17" s="1"/>
  <c r="W463" i="17"/>
  <c r="G321" i="26"/>
  <c r="I353" i="17"/>
  <c r="L342" i="26"/>
  <c r="M387" i="17"/>
  <c r="F250" i="17"/>
  <c r="D177" i="26" s="1"/>
  <c r="F320" i="17"/>
  <c r="D241" i="26" s="1"/>
  <c r="Q377" i="17"/>
  <c r="E411" i="17"/>
  <c r="C329" i="26" s="1"/>
  <c r="E187" i="17"/>
  <c r="D187" i="17" s="1"/>
  <c r="Z325" i="17"/>
  <c r="W15" i="17"/>
  <c r="L257" i="26"/>
  <c r="F357" i="17"/>
  <c r="D276" i="26" s="1"/>
  <c r="F454" i="17"/>
  <c r="D371" i="26" s="1"/>
  <c r="F379" i="17"/>
  <c r="D297" i="26" s="1"/>
  <c r="P336" i="17"/>
  <c r="V238" i="26"/>
  <c r="K283" i="26"/>
  <c r="E274" i="17"/>
  <c r="C195" i="26" s="1"/>
  <c r="B195" i="26" s="1"/>
  <c r="F478" i="17"/>
  <c r="D393" i="26" s="1"/>
  <c r="N463" i="17"/>
  <c r="J373" i="17"/>
  <c r="S328" i="26"/>
  <c r="I221" i="26"/>
  <c r="L415" i="26"/>
  <c r="P221" i="26"/>
  <c r="F340" i="17"/>
  <c r="D261" i="26" s="1"/>
  <c r="F372" i="17"/>
  <c r="D290" i="26" s="1"/>
  <c r="H15" i="17"/>
  <c r="I76" i="26"/>
  <c r="F224" i="17"/>
  <c r="D153" i="26" s="1"/>
  <c r="D149" i="26" s="1"/>
  <c r="F304" i="17"/>
  <c r="D225" i="26" s="1"/>
  <c r="F356" i="17"/>
  <c r="D275" i="26" s="1"/>
  <c r="E494" i="17"/>
  <c r="D494" i="17" s="1"/>
  <c r="P238" i="26"/>
  <c r="E360" i="17"/>
  <c r="D360" i="17" s="1"/>
  <c r="Z454" i="26"/>
  <c r="F15" i="27"/>
  <c r="I62" i="17"/>
  <c r="I59" i="17" s="1"/>
  <c r="F563" i="17"/>
  <c r="D467" i="26" s="1"/>
  <c r="F397" i="17"/>
  <c r="D315" i="26" s="1"/>
  <c r="E498" i="17"/>
  <c r="C414" i="26" s="1"/>
  <c r="B414" i="26" s="1"/>
  <c r="G422" i="26"/>
  <c r="AC584" i="17"/>
  <c r="AA317" i="17"/>
  <c r="N325" i="17"/>
  <c r="P272" i="26"/>
  <c r="P291" i="26"/>
  <c r="L202" i="26"/>
  <c r="U116" i="26"/>
  <c r="F32" i="17"/>
  <c r="V251" i="26"/>
  <c r="N507" i="17"/>
  <c r="F396" i="17"/>
  <c r="D314" i="26" s="1"/>
  <c r="F483" i="17"/>
  <c r="D398" i="26" s="1"/>
  <c r="E327" i="17"/>
  <c r="E551" i="17"/>
  <c r="C460" i="26" s="1"/>
  <c r="B460" i="26" s="1"/>
  <c r="X305" i="26"/>
  <c r="X348" i="26"/>
  <c r="F462" i="17"/>
  <c r="R480" i="17"/>
  <c r="I452" i="26"/>
  <c r="N548" i="17"/>
  <c r="E307" i="17"/>
  <c r="C228" i="26" s="1"/>
  <c r="B228" i="26" s="1"/>
  <c r="E339" i="17"/>
  <c r="D339" i="17" s="1"/>
  <c r="F469" i="17"/>
  <c r="D384" i="26" s="1"/>
  <c r="F475" i="17"/>
  <c r="D390" i="26" s="1"/>
  <c r="T488" i="17"/>
  <c r="K488" i="26"/>
  <c r="E420" i="17"/>
  <c r="D420" i="17" s="1"/>
  <c r="F436" i="17"/>
  <c r="D354" i="26" s="1"/>
  <c r="R309" i="17"/>
  <c r="X221" i="26"/>
  <c r="Q43" i="26"/>
  <c r="P457" i="26"/>
  <c r="K295" i="26"/>
  <c r="E435" i="17"/>
  <c r="C353" i="26" s="1"/>
  <c r="B353" i="26" s="1"/>
  <c r="F280" i="17"/>
  <c r="D201" i="26" s="1"/>
  <c r="N410" i="17"/>
  <c r="T268" i="17"/>
  <c r="T499" i="17"/>
  <c r="T365" i="17"/>
  <c r="Y488" i="17"/>
  <c r="E299" i="17"/>
  <c r="D299" i="17" s="1"/>
  <c r="U499" i="17"/>
  <c r="Q202" i="26"/>
  <c r="P213" i="17"/>
  <c r="E479" i="17"/>
  <c r="D479" i="17" s="1"/>
  <c r="L353" i="17"/>
  <c r="F580" i="17"/>
  <c r="D484" i="26" s="1"/>
  <c r="L337" i="26"/>
  <c r="S433" i="26"/>
  <c r="F384" i="17"/>
  <c r="D302" i="26" s="1"/>
  <c r="F221" i="26"/>
  <c r="H403" i="26"/>
  <c r="R353" i="17"/>
  <c r="G116" i="27"/>
  <c r="Q493" i="17"/>
  <c r="P317" i="17"/>
  <c r="I533" i="17"/>
  <c r="G447" i="26"/>
  <c r="R518" i="17"/>
  <c r="F346" i="17"/>
  <c r="D267" i="26" s="1"/>
  <c r="L459" i="17"/>
  <c r="R410" i="17"/>
  <c r="S116" i="26"/>
  <c r="V179" i="17"/>
  <c r="N130" i="26"/>
  <c r="F604" i="17"/>
  <c r="D507" i="26" s="1"/>
  <c r="T130" i="26"/>
  <c r="Q348" i="26"/>
  <c r="F29" i="17"/>
  <c r="D31" i="26" s="1"/>
  <c r="K422" i="26"/>
  <c r="M463" i="17"/>
  <c r="E400" i="17"/>
  <c r="D400" i="17" s="1"/>
  <c r="K365" i="17"/>
  <c r="F378" i="17"/>
  <c r="D296" i="26" s="1"/>
  <c r="F511" i="17"/>
  <c r="D426" i="26" s="1"/>
  <c r="E154" i="17"/>
  <c r="D154" i="17" s="1"/>
  <c r="R312" i="26"/>
  <c r="E484" i="17"/>
  <c r="D484" i="17" s="1"/>
  <c r="F550" i="17"/>
  <c r="D459" i="26" s="1"/>
  <c r="F540" i="17"/>
  <c r="F536" i="17" s="1"/>
  <c r="D450" i="26" s="1"/>
  <c r="V459" i="17"/>
  <c r="F439" i="17"/>
  <c r="D357" i="26" s="1"/>
  <c r="F349" i="17"/>
  <c r="D270" i="26" s="1"/>
  <c r="U433" i="26"/>
  <c r="AB596" i="17"/>
  <c r="F407" i="17"/>
  <c r="D325" i="26" s="1"/>
  <c r="E512" i="17"/>
  <c r="D512" i="17" s="1"/>
  <c r="Z336" i="17"/>
  <c r="M317" i="17"/>
  <c r="G255" i="27"/>
  <c r="F257" i="26"/>
  <c r="J266" i="26"/>
  <c r="E573" i="17"/>
  <c r="D573" i="17" s="1"/>
  <c r="F282" i="17"/>
  <c r="D203" i="26" s="1"/>
  <c r="F275" i="17"/>
  <c r="D196" i="26" s="1"/>
  <c r="G328" i="26"/>
  <c r="F370" i="17"/>
  <c r="D288" i="26" s="1"/>
  <c r="F450" i="17"/>
  <c r="D368" i="26" s="1"/>
  <c r="X430" i="17"/>
  <c r="K453" i="17"/>
  <c r="E568" i="17"/>
  <c r="D568" i="17" s="1"/>
  <c r="F334" i="17"/>
  <c r="D255" i="26" s="1"/>
  <c r="F153" i="27"/>
  <c r="P463" i="17"/>
  <c r="M485" i="17"/>
  <c r="Y548" i="17"/>
  <c r="K410" i="17"/>
  <c r="L348" i="26"/>
  <c r="AC300" i="17"/>
  <c r="AC263" i="17" s="1"/>
  <c r="E321" i="17"/>
  <c r="D321" i="17" s="1"/>
  <c r="F515" i="17"/>
  <c r="D430" i="26" s="1"/>
  <c r="O336" i="17"/>
  <c r="F432" i="17"/>
  <c r="D350" i="26" s="1"/>
  <c r="H238" i="26"/>
  <c r="E577" i="17"/>
  <c r="E574" i="17" s="1"/>
  <c r="H584" i="17"/>
  <c r="E246" i="17"/>
  <c r="D246" i="17" s="1"/>
  <c r="F590" i="17"/>
  <c r="D494" i="26" s="1"/>
  <c r="F264" i="27"/>
  <c r="F342" i="26"/>
  <c r="M272" i="26"/>
  <c r="O257" i="26"/>
  <c r="X321" i="26"/>
  <c r="L378" i="26"/>
  <c r="G221" i="26"/>
  <c r="AD430" i="17"/>
  <c r="S488" i="17"/>
  <c r="F301" i="17"/>
  <c r="D222" i="26" s="1"/>
  <c r="W309" i="17"/>
  <c r="F342" i="17"/>
  <c r="D263" i="26" s="1"/>
  <c r="M353" i="17"/>
  <c r="Q403" i="17"/>
  <c r="F421" i="17"/>
  <c r="D339" i="26" s="1"/>
  <c r="F619" i="17"/>
  <c r="D519" i="26" s="1"/>
  <c r="I213" i="17"/>
  <c r="F429" i="17"/>
  <c r="D347" i="26" s="1"/>
  <c r="G463" i="17"/>
  <c r="K499" i="17"/>
  <c r="F514" i="17"/>
  <c r="D429" i="26" s="1"/>
  <c r="F60" i="17"/>
  <c r="D41" i="26" s="1"/>
  <c r="K400" i="26"/>
  <c r="I464" i="26"/>
  <c r="E491" i="17"/>
  <c r="C406" i="26" s="1"/>
  <c r="B406" i="26" s="1"/>
  <c r="O378" i="26"/>
  <c r="Q251" i="26"/>
  <c r="U257" i="26"/>
  <c r="X457" i="26"/>
  <c r="T387" i="17"/>
  <c r="G257" i="26"/>
  <c r="J387" i="17"/>
  <c r="N518" i="26"/>
  <c r="N365" i="17"/>
  <c r="F411" i="17"/>
  <c r="D329" i="26" s="1"/>
  <c r="P518" i="17"/>
  <c r="E407" i="17"/>
  <c r="D407" i="17" s="1"/>
  <c r="T295" i="26"/>
  <c r="F328" i="26"/>
  <c r="K560" i="17"/>
  <c r="F433" i="26"/>
  <c r="F432" i="26" s="1"/>
  <c r="H378" i="26"/>
  <c r="Z548" i="17"/>
  <c r="E378" i="17"/>
  <c r="C296" i="26" s="1"/>
  <c r="B296" i="26" s="1"/>
  <c r="I336" i="17"/>
  <c r="X387" i="17"/>
  <c r="S377" i="17"/>
  <c r="F225" i="17"/>
  <c r="I403" i="26"/>
  <c r="F479" i="17"/>
  <c r="D394" i="26" s="1"/>
  <c r="Z353" i="17"/>
  <c r="J463" i="17"/>
  <c r="F426" i="17"/>
  <c r="D344" i="26" s="1"/>
  <c r="F344" i="17"/>
  <c r="D265" i="26" s="1"/>
  <c r="W403" i="17"/>
  <c r="O493" i="17"/>
  <c r="E402" i="17"/>
  <c r="C320" i="26" s="1"/>
  <c r="B320" i="26" s="1"/>
  <c r="Z317" i="17"/>
  <c r="Q295" i="26"/>
  <c r="J560" i="17"/>
  <c r="H464" i="26"/>
  <c r="F525" i="17"/>
  <c r="D440" i="26" s="1"/>
  <c r="H433" i="26"/>
  <c r="H432" i="26" s="1"/>
  <c r="F241" i="17"/>
  <c r="D168" i="26" s="1"/>
  <c r="E57" i="17"/>
  <c r="D57" i="17" s="1"/>
  <c r="F471" i="17"/>
  <c r="D386" i="26" s="1"/>
  <c r="E524" i="17"/>
  <c r="D524" i="17" s="1"/>
  <c r="W480" i="17"/>
  <c r="AA448" i="17"/>
  <c r="T328" i="26"/>
  <c r="K272" i="26"/>
  <c r="Z602" i="17"/>
  <c r="J409" i="26"/>
  <c r="E501" i="17"/>
  <c r="D501" i="17" s="1"/>
  <c r="F510" i="17"/>
  <c r="D425" i="26" s="1"/>
  <c r="E310" i="17"/>
  <c r="D310" i="17" s="1"/>
  <c r="S230" i="26"/>
  <c r="W337" i="26"/>
  <c r="I266" i="26"/>
  <c r="U430" i="17"/>
  <c r="M422" i="26"/>
  <c r="F481" i="17"/>
  <c r="D396" i="26" s="1"/>
  <c r="F487" i="17"/>
  <c r="D402" i="26" s="1"/>
  <c r="S342" i="26"/>
  <c r="W283" i="26"/>
  <c r="E182" i="17"/>
  <c r="C133" i="26" s="1"/>
  <c r="B133" i="26" s="1"/>
  <c r="G283" i="26"/>
  <c r="F425" i="17"/>
  <c r="D343" i="26" s="1"/>
  <c r="P283" i="26"/>
  <c r="R378" i="26"/>
  <c r="W221" i="26"/>
  <c r="N409" i="26"/>
  <c r="F358" i="17"/>
  <c r="D277" i="26" s="1"/>
  <c r="F509" i="17"/>
  <c r="D424" i="26" s="1"/>
  <c r="F553" i="17"/>
  <c r="D462" i="26" s="1"/>
  <c r="H618" i="17"/>
  <c r="E366" i="17"/>
  <c r="C284" i="26" s="1"/>
  <c r="B284" i="26" s="1"/>
  <c r="AD100" i="17"/>
  <c r="T165" i="17"/>
  <c r="E301" i="17"/>
  <c r="C222" i="26" s="1"/>
  <c r="B222" i="26" s="1"/>
  <c r="X317" i="17"/>
  <c r="E332" i="17"/>
  <c r="D332" i="17" s="1"/>
  <c r="N295" i="26"/>
  <c r="Y348" i="26"/>
  <c r="E467" i="17"/>
  <c r="C382" i="26" s="1"/>
  <c r="B382" i="26" s="1"/>
  <c r="F491" i="17"/>
  <c r="D406" i="26" s="1"/>
  <c r="AC165" i="17"/>
  <c r="AC137" i="17" s="1"/>
  <c r="E186" i="17"/>
  <c r="C137" i="26" s="1"/>
  <c r="B137" i="26" s="1"/>
  <c r="F265" i="17"/>
  <c r="D188" i="26" s="1"/>
  <c r="F529" i="17"/>
  <c r="D443" i="26" s="1"/>
  <c r="Q457" i="26"/>
  <c r="I378" i="26"/>
  <c r="H348" i="26"/>
  <c r="I469" i="26"/>
  <c r="F238" i="26"/>
  <c r="K345" i="17"/>
  <c r="F409" i="26"/>
  <c r="E367" i="17"/>
  <c r="C285" i="26" s="1"/>
  <c r="B285" i="26" s="1"/>
  <c r="T596" i="17"/>
  <c r="V465" i="26"/>
  <c r="F455" i="17"/>
  <c r="D372" i="26" s="1"/>
  <c r="P345" i="17"/>
  <c r="E358" i="17"/>
  <c r="C277" i="26" s="1"/>
  <c r="B277" i="26" s="1"/>
  <c r="G377" i="17"/>
  <c r="E418" i="17"/>
  <c r="C336" i="26" s="1"/>
  <c r="B336" i="26" s="1"/>
  <c r="F427" i="17"/>
  <c r="D345" i="26" s="1"/>
  <c r="E449" i="17"/>
  <c r="D449" i="17" s="1"/>
  <c r="I238" i="26"/>
  <c r="S602" i="17"/>
  <c r="G238" i="26"/>
  <c r="F390" i="17"/>
  <c r="D308" i="26" s="1"/>
  <c r="R403" i="26"/>
  <c r="F22" i="27"/>
  <c r="F367" i="17"/>
  <c r="D285" i="26" s="1"/>
  <c r="F215" i="27"/>
  <c r="F314" i="17"/>
  <c r="D235" i="26" s="1"/>
  <c r="P422" i="26"/>
  <c r="T312" i="26"/>
  <c r="S295" i="26"/>
  <c r="I317" i="17"/>
  <c r="E598" i="17"/>
  <c r="C501" i="26" s="1"/>
  <c r="B501" i="26" s="1"/>
  <c r="R388" i="26"/>
  <c r="F503" i="17"/>
  <c r="D419" i="26" s="1"/>
  <c r="E331" i="17"/>
  <c r="D331" i="17" s="1"/>
  <c r="Q336" i="17"/>
  <c r="J328" i="26"/>
  <c r="W295" i="26"/>
  <c r="K378" i="26"/>
  <c r="E511" i="17"/>
  <c r="D511" i="17" s="1"/>
  <c r="U507" i="17"/>
  <c r="E295" i="17"/>
  <c r="D295" i="17" s="1"/>
  <c r="X257" i="26"/>
  <c r="AD300" i="17"/>
  <c r="T463" i="17"/>
  <c r="F114" i="17"/>
  <c r="D90" i="26" s="1"/>
  <c r="F183" i="17"/>
  <c r="D134" i="26" s="1"/>
  <c r="T424" i="17"/>
  <c r="E190" i="17"/>
  <c r="D190" i="17" s="1"/>
  <c r="F559" i="17"/>
  <c r="D463" i="26" s="1"/>
  <c r="O238" i="26"/>
  <c r="E476" i="17"/>
  <c r="C391" i="26" s="1"/>
  <c r="B391" i="26" s="1"/>
  <c r="V336" i="17"/>
  <c r="S618" i="17"/>
  <c r="E303" i="17"/>
  <c r="C224" i="26" s="1"/>
  <c r="B224" i="26" s="1"/>
  <c r="F348" i="17"/>
  <c r="D269" i="26" s="1"/>
  <c r="F364" i="17"/>
  <c r="D282" i="26" s="1"/>
  <c r="Q305" i="26"/>
  <c r="N251" i="26"/>
  <c r="Q130" i="26"/>
  <c r="H422" i="26"/>
  <c r="F552" i="17"/>
  <c r="D461" i="26" s="1"/>
  <c r="F470" i="17"/>
  <c r="D385" i="26" s="1"/>
  <c r="V569" i="17"/>
  <c r="E221" i="26"/>
  <c r="F446" i="17"/>
  <c r="D364" i="26" s="1"/>
  <c r="F296" i="17"/>
  <c r="D217" i="26" s="1"/>
  <c r="W410" i="17"/>
  <c r="F431" i="17"/>
  <c r="D349" i="26" s="1"/>
  <c r="R500" i="26"/>
  <c r="E425" i="17"/>
  <c r="D425" i="17" s="1"/>
  <c r="X59" i="17"/>
  <c r="P507" i="17"/>
  <c r="L505" i="26"/>
  <c r="J507" i="17"/>
  <c r="F451" i="17"/>
  <c r="D369" i="26" s="1"/>
  <c r="Y378" i="26"/>
  <c r="U266" i="26"/>
  <c r="U221" i="26"/>
  <c r="P230" i="26"/>
  <c r="F414" i="17"/>
  <c r="D332" i="26" s="1"/>
  <c r="M283" i="26"/>
  <c r="E308" i="17"/>
  <c r="J42" i="15"/>
  <c r="F502" i="17"/>
  <c r="D418" i="26" s="1"/>
  <c r="R238" i="26"/>
  <c r="F447" i="17"/>
  <c r="D365" i="26" s="1"/>
  <c r="U317" i="17"/>
  <c r="R337" i="26"/>
  <c r="J317" i="17"/>
  <c r="I300" i="17"/>
  <c r="I202" i="26"/>
  <c r="E343" i="17"/>
  <c r="D343" i="17" s="1"/>
  <c r="L433" i="26"/>
  <c r="F564" i="17"/>
  <c r="D468" i="26" s="1"/>
  <c r="I422" i="26"/>
  <c r="Y448" i="17"/>
  <c r="F126" i="17"/>
  <c r="F120" i="17"/>
  <c r="S321" i="26"/>
  <c r="F57" i="17"/>
  <c r="D38" i="26" s="1"/>
  <c r="R618" i="17"/>
  <c r="E386" i="17"/>
  <c r="D386" i="17" s="1"/>
  <c r="E335" i="17"/>
  <c r="D335" i="17" s="1"/>
  <c r="E523" i="17"/>
  <c r="C438" i="26" s="1"/>
  <c r="B438" i="26" s="1"/>
  <c r="S272" i="26"/>
  <c r="L15" i="17"/>
  <c r="E231" i="17"/>
  <c r="D231" i="17" s="1"/>
  <c r="F562" i="17"/>
  <c r="D466" i="26" s="1"/>
  <c r="O179" i="17"/>
  <c r="L85" i="17"/>
  <c r="E348" i="26"/>
  <c r="L321" i="26"/>
  <c r="L410" i="17"/>
  <c r="F61" i="27"/>
  <c r="E382" i="17"/>
  <c r="D382" i="17" s="1"/>
  <c r="H300" i="17"/>
  <c r="J488" i="17"/>
  <c r="Q505" i="26"/>
  <c r="U353" i="17"/>
  <c r="F219" i="27"/>
  <c r="E314" i="17"/>
  <c r="V463" i="17"/>
  <c r="O221" i="26"/>
  <c r="Y295" i="26"/>
  <c r="V295" i="26"/>
  <c r="K533" i="17"/>
  <c r="I447" i="26"/>
  <c r="AD165" i="17"/>
  <c r="U463" i="17"/>
  <c r="K409" i="26"/>
  <c r="AA463" i="17"/>
  <c r="J251" i="26"/>
  <c r="Y493" i="17"/>
  <c r="L403" i="26"/>
  <c r="Y452" i="26"/>
  <c r="G300" i="17"/>
  <c r="E266" i="17"/>
  <c r="D266" i="17" s="1"/>
  <c r="F251" i="26"/>
  <c r="Q370" i="26"/>
  <c r="Z373" i="17"/>
  <c r="O48" i="26"/>
  <c r="E60" i="17"/>
  <c r="C41" i="26" s="1"/>
  <c r="B41" i="26" s="1"/>
  <c r="M400" i="26"/>
  <c r="F285" i="17"/>
  <c r="D206" i="26" s="1"/>
  <c r="D205" i="26" s="1"/>
  <c r="Z518" i="17"/>
  <c r="E167" i="17"/>
  <c r="D167" i="17" s="1"/>
  <c r="X473" i="26"/>
  <c r="M377" i="17"/>
  <c r="F91" i="27"/>
  <c r="E349" i="17"/>
  <c r="D349" i="17" s="1"/>
  <c r="R283" i="26"/>
  <c r="H480" i="17"/>
  <c r="J305" i="26"/>
  <c r="F468" i="17"/>
  <c r="D383" i="26" s="1"/>
  <c r="R394" i="17"/>
  <c r="F322" i="17"/>
  <c r="D243" i="26" s="1"/>
  <c r="F253" i="17"/>
  <c r="D180" i="26" s="1"/>
  <c r="E384" i="17"/>
  <c r="D384" i="17" s="1"/>
  <c r="I457" i="26"/>
  <c r="W43" i="26"/>
  <c r="G602" i="17"/>
  <c r="G596" i="17" s="1"/>
  <c r="O485" i="17"/>
  <c r="K38" i="15"/>
  <c r="E157" i="17"/>
  <c r="D157" i="17" s="1"/>
  <c r="F466" i="17"/>
  <c r="D381" i="26" s="1"/>
  <c r="N433" i="26"/>
  <c r="G457" i="26"/>
  <c r="F449" i="17"/>
  <c r="AD273" i="17"/>
  <c r="N179" i="17"/>
  <c r="F86" i="27"/>
  <c r="E535" i="17"/>
  <c r="D535" i="17" s="1"/>
  <c r="F461" i="17"/>
  <c r="D377" i="26" s="1"/>
  <c r="F319" i="17"/>
  <c r="D240" i="26" s="1"/>
  <c r="W378" i="26"/>
  <c r="R488" i="17"/>
  <c r="K584" i="17"/>
  <c r="S194" i="26"/>
  <c r="V422" i="26"/>
  <c r="I597" i="17"/>
  <c r="Y422" i="26"/>
  <c r="F237" i="27"/>
  <c r="F234" i="27" s="1"/>
  <c r="E376" i="17"/>
  <c r="D376" i="17" s="1"/>
  <c r="E427" i="17"/>
  <c r="D427" i="17" s="1"/>
  <c r="U337" i="26"/>
  <c r="I348" i="26"/>
  <c r="N328" i="26"/>
  <c r="M257" i="26"/>
  <c r="E489" i="17"/>
  <c r="C404" i="26" s="1"/>
  <c r="B404" i="26" s="1"/>
  <c r="F20" i="17"/>
  <c r="D22" i="26" s="1"/>
  <c r="E422" i="26"/>
  <c r="X422" i="26"/>
  <c r="F269" i="17"/>
  <c r="D191" i="26" s="1"/>
  <c r="P392" i="26"/>
  <c r="I137" i="17"/>
  <c r="AB544" i="17"/>
  <c r="F456" i="17"/>
  <c r="D373" i="26" s="1"/>
  <c r="S221" i="26"/>
  <c r="N291" i="26"/>
  <c r="Y305" i="26"/>
  <c r="F395" i="17"/>
  <c r="D313" i="26" s="1"/>
  <c r="F400" i="17"/>
  <c r="D318" i="26" s="1"/>
  <c r="F599" i="17"/>
  <c r="D502" i="26" s="1"/>
  <c r="K57" i="15"/>
  <c r="X345" i="17"/>
  <c r="M312" i="26"/>
  <c r="W213" i="17"/>
  <c r="K337" i="26"/>
  <c r="S348" i="26"/>
  <c r="H230" i="26"/>
  <c r="R295" i="26"/>
  <c r="M358" i="26"/>
  <c r="F472" i="17"/>
  <c r="D387" i="26" s="1"/>
  <c r="E451" i="17"/>
  <c r="D451" i="17" s="1"/>
  <c r="F332" i="17"/>
  <c r="D253" i="26" s="1"/>
  <c r="N488" i="26"/>
  <c r="E605" i="17"/>
  <c r="D605" i="17" s="1"/>
  <c r="H312" i="26"/>
  <c r="H272" i="26"/>
  <c r="R365" i="17"/>
  <c r="T518" i="17"/>
  <c r="M221" i="26"/>
  <c r="E348" i="17"/>
  <c r="C269" i="26" s="1"/>
  <c r="B269" i="26" s="1"/>
  <c r="G223" i="27"/>
  <c r="E280" i="17"/>
  <c r="C201" i="26" s="1"/>
  <c r="B201" i="26" s="1"/>
  <c r="E244" i="17"/>
  <c r="U230" i="26"/>
  <c r="AA213" i="17"/>
  <c r="G131" i="27"/>
  <c r="G14" i="27"/>
  <c r="G257" i="27"/>
  <c r="P565" i="17"/>
  <c r="G452" i="26"/>
  <c r="I542" i="17"/>
  <c r="G138" i="27"/>
  <c r="Z186" i="26"/>
  <c r="G168" i="27"/>
  <c r="J37" i="15"/>
  <c r="J56" i="15"/>
  <c r="J45" i="15"/>
  <c r="H291" i="26"/>
  <c r="K58" i="15"/>
  <c r="I493" i="17"/>
  <c r="K49" i="15"/>
  <c r="N266" i="26"/>
  <c r="K26" i="15"/>
  <c r="M165" i="17"/>
  <c r="V309" i="17"/>
  <c r="G309" i="17"/>
  <c r="J27" i="15"/>
  <c r="L33" i="26"/>
  <c r="K43" i="15"/>
  <c r="K463" i="17"/>
  <c r="Y309" i="17"/>
  <c r="J44" i="15"/>
  <c r="K34" i="15"/>
  <c r="K55" i="15"/>
  <c r="E433" i="26"/>
  <c r="E432" i="26" s="1"/>
  <c r="J39" i="15"/>
  <c r="W336" i="17"/>
  <c r="E522" i="17"/>
  <c r="D522" i="17" s="1"/>
  <c r="O165" i="17"/>
  <c r="E41" i="17"/>
  <c r="D41" i="17" s="1"/>
  <c r="Y15" i="17"/>
  <c r="Y104" i="17"/>
  <c r="E108" i="17"/>
  <c r="V348" i="26"/>
  <c r="N273" i="17"/>
  <c r="W230" i="26"/>
  <c r="K47" i="15"/>
  <c r="K54" i="15"/>
  <c r="H305" i="26"/>
  <c r="K48" i="15"/>
  <c r="E380" i="17"/>
  <c r="C298" i="26" s="1"/>
  <c r="B298" i="26" s="1"/>
  <c r="M33" i="26"/>
  <c r="F142" i="17"/>
  <c r="D98" i="26" s="1"/>
  <c r="F162" i="17"/>
  <c r="D113" i="26" s="1"/>
  <c r="K41" i="15"/>
  <c r="J51" i="15"/>
  <c r="F441" i="17"/>
  <c r="D359" i="26" s="1"/>
  <c r="J33" i="26"/>
  <c r="K45" i="15"/>
  <c r="T31" i="17"/>
  <c r="T15" i="17" s="1"/>
  <c r="F33" i="17"/>
  <c r="E379" i="17"/>
  <c r="D379" i="17" s="1"/>
  <c r="G58" i="27"/>
  <c r="F161" i="17"/>
  <c r="D112" i="26" s="1"/>
  <c r="F420" i="17"/>
  <c r="D338" i="26" s="1"/>
  <c r="G216" i="27"/>
  <c r="L221" i="26"/>
  <c r="V257" i="26"/>
  <c r="G187" i="27"/>
  <c r="G224" i="27"/>
  <c r="F311" i="17"/>
  <c r="D232" i="26" s="1"/>
  <c r="G59" i="27"/>
  <c r="F107" i="27"/>
  <c r="H336" i="17"/>
  <c r="F108" i="27"/>
  <c r="T300" i="17"/>
  <c r="E267" i="17"/>
  <c r="D267" i="17" s="1"/>
  <c r="U309" i="17"/>
  <c r="F201" i="27"/>
  <c r="F16" i="27"/>
  <c r="X505" i="26"/>
  <c r="O584" i="17"/>
  <c r="I283" i="26"/>
  <c r="AC394" i="17"/>
  <c r="G217" i="27"/>
  <c r="J272" i="26"/>
  <c r="T272" i="26"/>
  <c r="F202" i="27"/>
  <c r="F57" i="27"/>
  <c r="G175" i="27"/>
  <c r="F198" i="27"/>
  <c r="F225" i="27"/>
  <c r="J469" i="26"/>
  <c r="J488" i="26"/>
  <c r="G128" i="27"/>
  <c r="G403" i="26"/>
  <c r="F19" i="27"/>
  <c r="F43" i="27"/>
  <c r="G185" i="27"/>
  <c r="W533" i="17"/>
  <c r="U447" i="26"/>
  <c r="F102" i="27"/>
  <c r="F101" i="27" s="1"/>
  <c r="F80" i="27"/>
  <c r="F34" i="27"/>
  <c r="F434" i="17"/>
  <c r="D352" i="26" s="1"/>
  <c r="R317" i="17"/>
  <c r="N457" i="26"/>
  <c r="G269" i="27"/>
  <c r="F131" i="27"/>
  <c r="F408" i="17"/>
  <c r="D326" i="26" s="1"/>
  <c r="F77" i="27"/>
  <c r="O130" i="26"/>
  <c r="E455" i="17"/>
  <c r="D455" i="17" s="1"/>
  <c r="F302" i="17"/>
  <c r="D223" i="26" s="1"/>
  <c r="G272" i="26"/>
  <c r="K328" i="26"/>
  <c r="G200" i="27"/>
  <c r="G237" i="27"/>
  <c r="G234" i="27" s="1"/>
  <c r="F305" i="17"/>
  <c r="D226" i="26" s="1"/>
  <c r="E399" i="17"/>
  <c r="D399" i="17" s="1"/>
  <c r="U283" i="26"/>
  <c r="L422" i="26"/>
  <c r="G16" i="27"/>
  <c r="F27" i="27"/>
  <c r="G44" i="27"/>
  <c r="F59" i="27"/>
  <c r="G132" i="27"/>
  <c r="F68" i="27"/>
  <c r="F214" i="27"/>
  <c r="F81" i="27"/>
  <c r="S447" i="26"/>
  <c r="U533" i="17"/>
  <c r="E436" i="17"/>
  <c r="D436" i="17" s="1"/>
  <c r="E599" i="17"/>
  <c r="D599" i="17" s="1"/>
  <c r="P348" i="26"/>
  <c r="G48" i="27"/>
  <c r="L419" i="17"/>
  <c r="G142" i="27"/>
  <c r="G78" i="27"/>
  <c r="Q518" i="17"/>
  <c r="Q517" i="17" s="1"/>
  <c r="F324" i="17"/>
  <c r="D245" i="26" s="1"/>
  <c r="F422" i="26"/>
  <c r="G258" i="27"/>
  <c r="G180" i="27"/>
  <c r="G66" i="27"/>
  <c r="E475" i="17"/>
  <c r="F476" i="17"/>
  <c r="D391" i="26" s="1"/>
  <c r="S378" i="26"/>
  <c r="F566" i="17"/>
  <c r="D470" i="26" s="1"/>
  <c r="F269" i="27"/>
  <c r="G83" i="27"/>
  <c r="F170" i="27"/>
  <c r="F501" i="17"/>
  <c r="D417" i="26" s="1"/>
  <c r="X518" i="17"/>
  <c r="S409" i="26"/>
  <c r="G21" i="27"/>
  <c r="F192" i="27"/>
  <c r="T542" i="17"/>
  <c r="R452" i="26"/>
  <c r="E458" i="17"/>
  <c r="D458" i="17" s="1"/>
  <c r="S403" i="17"/>
  <c r="F14" i="27"/>
  <c r="F51" i="27"/>
  <c r="E275" i="17"/>
  <c r="H328" i="26"/>
  <c r="N312" i="26"/>
  <c r="T422" i="26"/>
  <c r="U505" i="26"/>
  <c r="G110" i="27"/>
  <c r="F80" i="17"/>
  <c r="F79" i="17" s="1"/>
  <c r="F482" i="17"/>
  <c r="D397" i="26" s="1"/>
  <c r="P365" i="17"/>
  <c r="G176" i="27"/>
  <c r="G197" i="27"/>
  <c r="G114" i="27"/>
  <c r="F171" i="17"/>
  <c r="D122" i="26" s="1"/>
  <c r="W377" i="17"/>
  <c r="F295" i="17"/>
  <c r="D216" i="26" s="1"/>
  <c r="Q317" i="17"/>
  <c r="G93" i="27"/>
  <c r="M309" i="17"/>
  <c r="E464" i="17"/>
  <c r="C379" i="26" s="1"/>
  <c r="F374" i="17"/>
  <c r="D292" i="26" s="1"/>
  <c r="E483" i="17"/>
  <c r="C398" i="26" s="1"/>
  <c r="M378" i="26"/>
  <c r="S507" i="17"/>
  <c r="F213" i="27"/>
  <c r="R542" i="17"/>
  <c r="P452" i="26"/>
  <c r="M542" i="17"/>
  <c r="K452" i="26"/>
  <c r="J452" i="26"/>
  <c r="E482" i="17"/>
  <c r="D482" i="17" s="1"/>
  <c r="N300" i="17"/>
  <c r="E454" i="17"/>
  <c r="D454" i="17" s="1"/>
  <c r="U348" i="26"/>
  <c r="M410" i="17"/>
  <c r="S305" i="26"/>
  <c r="L283" i="26"/>
  <c r="Y283" i="26"/>
  <c r="Q548" i="17"/>
  <c r="F385" i="17"/>
  <c r="D303" i="26" s="1"/>
  <c r="E446" i="17"/>
  <c r="D446" i="17" s="1"/>
  <c r="H485" i="17"/>
  <c r="T142" i="26"/>
  <c r="X560" i="17"/>
  <c r="V464" i="26"/>
  <c r="E375" i="17"/>
  <c r="D375" i="17" s="1"/>
  <c r="M130" i="26"/>
  <c r="F306" i="17"/>
  <c r="D227" i="26" s="1"/>
  <c r="E357" i="17"/>
  <c r="C276" i="26" s="1"/>
  <c r="E504" i="17"/>
  <c r="D504" i="17" s="1"/>
  <c r="G264" i="27"/>
  <c r="W403" i="26"/>
  <c r="E372" i="17"/>
  <c r="F338" i="17"/>
  <c r="D259" i="26" s="1"/>
  <c r="P321" i="26"/>
  <c r="G206" i="27"/>
  <c r="P257" i="26"/>
  <c r="F494" i="17"/>
  <c r="D410" i="26" s="1"/>
  <c r="Q328" i="26"/>
  <c r="T457" i="26"/>
  <c r="L328" i="26"/>
  <c r="AB213" i="17"/>
  <c r="E503" i="17"/>
  <c r="D503" i="17" s="1"/>
  <c r="L403" i="17"/>
  <c r="F484" i="17"/>
  <c r="D399" i="26" s="1"/>
  <c r="U415" i="26"/>
  <c r="F116" i="27"/>
  <c r="E549" i="17"/>
  <c r="D549" i="17" s="1"/>
  <c r="F512" i="17"/>
  <c r="D427" i="26" s="1"/>
  <c r="E315" i="17"/>
  <c r="D315" i="17" s="1"/>
  <c r="N465" i="26"/>
  <c r="L452" i="26"/>
  <c r="E228" i="17"/>
  <c r="D228" i="17" s="1"/>
  <c r="J353" i="17"/>
  <c r="X353" i="17"/>
  <c r="E321" i="26"/>
  <c r="T266" i="26"/>
  <c r="S422" i="26"/>
  <c r="F93" i="17"/>
  <c r="F524" i="17"/>
  <c r="D439" i="26" s="1"/>
  <c r="E619" i="17"/>
  <c r="N321" i="26"/>
  <c r="Z96" i="26"/>
  <c r="N422" i="26"/>
  <c r="S257" i="26"/>
  <c r="Y238" i="26"/>
  <c r="F570" i="17"/>
  <c r="D474" i="26" s="1"/>
  <c r="E422" i="17"/>
  <c r="C340" i="26" s="1"/>
  <c r="G88" i="27"/>
  <c r="G239" i="27"/>
  <c r="G91" i="27"/>
  <c r="E432" i="17"/>
  <c r="D432" i="17" s="1"/>
  <c r="F401" i="17"/>
  <c r="D319" i="26" s="1"/>
  <c r="F250" i="27"/>
  <c r="F257" i="27"/>
  <c r="G71" i="27"/>
  <c r="AC545" i="17"/>
  <c r="E546" i="17"/>
  <c r="S464" i="26"/>
  <c r="U560" i="17"/>
  <c r="AA560" i="17"/>
  <c r="Y464" i="26"/>
  <c r="E326" i="17"/>
  <c r="C247" i="26" s="1"/>
  <c r="B247" i="26" s="1"/>
  <c r="G245" i="27"/>
  <c r="G270" i="27"/>
  <c r="F232" i="27"/>
  <c r="F258" i="27"/>
  <c r="F265" i="27"/>
  <c r="G240" i="27"/>
  <c r="G193" i="27"/>
  <c r="F72" i="27"/>
  <c r="F92" i="27"/>
  <c r="Y560" i="17"/>
  <c r="W464" i="26"/>
  <c r="G89" i="27"/>
  <c r="O459" i="17"/>
  <c r="I560" i="17"/>
  <c r="G464" i="26"/>
  <c r="G194" i="27"/>
  <c r="Z542" i="17"/>
  <c r="X452" i="26"/>
  <c r="G263" i="27"/>
  <c r="F186" i="27"/>
  <c r="G190" i="27"/>
  <c r="G73" i="27"/>
  <c r="F249" i="27"/>
  <c r="N560" i="17"/>
  <c r="L464" i="26"/>
  <c r="Z560" i="17"/>
  <c r="X464" i="26"/>
  <c r="F76" i="27"/>
  <c r="F191" i="27"/>
  <c r="I295" i="26"/>
  <c r="P400" i="26"/>
  <c r="AA300" i="17"/>
  <c r="K424" i="17"/>
  <c r="E285" i="17"/>
  <c r="G109" i="27"/>
  <c r="L560" i="17"/>
  <c r="J464" i="26"/>
  <c r="Y542" i="17"/>
  <c r="W452" i="26"/>
  <c r="O230" i="26"/>
  <c r="G230" i="26"/>
  <c r="F522" i="17"/>
  <c r="D437" i="26" s="1"/>
  <c r="Q433" i="26"/>
  <c r="V272" i="26"/>
  <c r="E572" i="17"/>
  <c r="C476" i="26" s="1"/>
  <c r="B476" i="26" s="1"/>
  <c r="Y221" i="26"/>
  <c r="G201" i="27"/>
  <c r="G179" i="27"/>
  <c r="G218" i="27"/>
  <c r="F283" i="17"/>
  <c r="D204" i="26" s="1"/>
  <c r="V281" i="17"/>
  <c r="F28" i="27"/>
  <c r="F172" i="27"/>
  <c r="G124" i="27"/>
  <c r="E295" i="26"/>
  <c r="G198" i="27"/>
  <c r="G49" i="27"/>
  <c r="G92" i="27"/>
  <c r="G232" i="27"/>
  <c r="G64" i="27"/>
  <c r="F207" i="27"/>
  <c r="G50" i="27"/>
  <c r="G219" i="27"/>
  <c r="G68" i="27"/>
  <c r="F118" i="27"/>
  <c r="F158" i="27"/>
  <c r="G22" i="27"/>
  <c r="V560" i="17"/>
  <c r="T464" i="26"/>
  <c r="P542" i="17"/>
  <c r="N452" i="26"/>
  <c r="L345" i="17"/>
  <c r="Z40" i="26"/>
  <c r="F109" i="27"/>
  <c r="F58" i="27"/>
  <c r="E302" i="17"/>
  <c r="E437" i="17"/>
  <c r="F29" i="27"/>
  <c r="F39" i="27"/>
  <c r="G12" i="27"/>
  <c r="G72" i="27"/>
  <c r="F134" i="27"/>
  <c r="G119" i="27"/>
  <c r="F224" i="27"/>
  <c r="G279" i="27"/>
  <c r="F174" i="27"/>
  <c r="F89" i="27"/>
  <c r="G233" i="27"/>
  <c r="F190" i="27"/>
  <c r="F163" i="27"/>
  <c r="E389" i="17"/>
  <c r="G80" i="27"/>
  <c r="F188" i="27"/>
  <c r="F310" i="17"/>
  <c r="D231" i="26" s="1"/>
  <c r="U328" i="26"/>
  <c r="F113" i="27"/>
  <c r="U378" i="26"/>
  <c r="F55" i="27"/>
  <c r="G215" i="27"/>
  <c r="F125" i="27"/>
  <c r="F66" i="27"/>
  <c r="G121" i="27"/>
  <c r="F226" i="27"/>
  <c r="G33" i="27"/>
  <c r="G26" i="27"/>
  <c r="G159" i="27"/>
  <c r="G164" i="27"/>
  <c r="F211" i="27"/>
  <c r="G90" i="27"/>
  <c r="F193" i="27"/>
  <c r="G192" i="27"/>
  <c r="G225" i="27"/>
  <c r="G51" i="27"/>
  <c r="G41" i="27"/>
  <c r="G188" i="27"/>
  <c r="G60" i="27"/>
  <c r="F56" i="27"/>
  <c r="G221" i="27"/>
  <c r="F13" i="27"/>
  <c r="Q560" i="17"/>
  <c r="O464" i="26"/>
  <c r="Z533" i="17"/>
  <c r="X447" i="26"/>
  <c r="F67" i="27"/>
  <c r="F206" i="27"/>
  <c r="F152" i="27"/>
  <c r="G27" i="27"/>
  <c r="G117" i="27"/>
  <c r="G153" i="27"/>
  <c r="G15" i="27"/>
  <c r="G123" i="27"/>
  <c r="F187" i="27"/>
  <c r="K448" i="17"/>
  <c r="E83" i="17"/>
  <c r="C59" i="26" s="1"/>
  <c r="W507" i="17"/>
  <c r="AA345" i="17"/>
  <c r="G252" i="27"/>
  <c r="F176" i="27"/>
  <c r="F157" i="27"/>
  <c r="G67" i="27"/>
  <c r="X230" i="26"/>
  <c r="V433" i="26"/>
  <c r="K433" i="26"/>
  <c r="F308" i="17"/>
  <c r="D229" i="26" s="1"/>
  <c r="G62" i="27"/>
  <c r="W582" i="17"/>
  <c r="U486" i="26"/>
  <c r="G229" i="27"/>
  <c r="O542" i="17"/>
  <c r="G430" i="17"/>
  <c r="Y410" i="17"/>
  <c r="E282" i="17"/>
  <c r="E328" i="26"/>
  <c r="F606" i="17"/>
  <c r="D509" i="26" s="1"/>
  <c r="U422" i="26"/>
  <c r="E416" i="17"/>
  <c r="C334" i="26" s="1"/>
  <c r="B334" i="26" s="1"/>
  <c r="K130" i="26"/>
  <c r="E306" i="17"/>
  <c r="D306" i="17" s="1"/>
  <c r="E291" i="17"/>
  <c r="P464" i="26"/>
  <c r="U15" i="17"/>
  <c r="M518" i="17"/>
  <c r="E298" i="17"/>
  <c r="H365" i="17"/>
  <c r="F366" i="17"/>
  <c r="D284" i="26" s="1"/>
  <c r="G202" i="27"/>
  <c r="E361" i="17"/>
  <c r="D361" i="17" s="1"/>
  <c r="Y353" i="17"/>
  <c r="G125" i="27"/>
  <c r="G106" i="27"/>
  <c r="G112" i="27"/>
  <c r="F415" i="17"/>
  <c r="D333" i="26" s="1"/>
  <c r="AD410" i="17"/>
  <c r="I309" i="17"/>
  <c r="F315" i="17"/>
  <c r="D236" i="26" s="1"/>
  <c r="Z309" i="17"/>
  <c r="AC345" i="17"/>
  <c r="E350" i="17"/>
  <c r="G43" i="27"/>
  <c r="F106" i="27"/>
  <c r="F175" i="27"/>
  <c r="K238" i="26"/>
  <c r="G140" i="27"/>
  <c r="F591" i="17"/>
  <c r="D495" i="26" s="1"/>
  <c r="F130" i="27"/>
  <c r="G162" i="27"/>
  <c r="G75" i="27"/>
  <c r="F141" i="27"/>
  <c r="G134" i="27"/>
  <c r="G214" i="27"/>
  <c r="F129" i="27"/>
  <c r="F128" i="27"/>
  <c r="F117" i="27"/>
  <c r="F114" i="27"/>
  <c r="G34" i="27"/>
  <c r="P455" i="26"/>
  <c r="E312" i="17"/>
  <c r="Q309" i="17"/>
  <c r="F142" i="27"/>
  <c r="G130" i="27"/>
  <c r="AD353" i="17"/>
  <c r="AD329" i="17" s="1"/>
  <c r="F355" i="17"/>
  <c r="D274" i="26" s="1"/>
  <c r="T289" i="17"/>
  <c r="F291" i="17"/>
  <c r="D212" i="26" s="1"/>
  <c r="G249" i="27"/>
  <c r="F149" i="27"/>
  <c r="W365" i="17"/>
  <c r="F49" i="27"/>
  <c r="G118" i="27"/>
  <c r="G28" i="27"/>
  <c r="G170" i="27"/>
  <c r="F147" i="27"/>
  <c r="G166" i="27"/>
  <c r="G143" i="27"/>
  <c r="X542" i="17"/>
  <c r="V452" i="26"/>
  <c r="G79" i="27"/>
  <c r="F216" i="27"/>
  <c r="G108" i="27"/>
  <c r="F115" i="27"/>
  <c r="F93" i="27"/>
  <c r="G169" i="27"/>
  <c r="O394" i="17"/>
  <c r="E397" i="17"/>
  <c r="C315" i="26" s="1"/>
  <c r="B315" i="26" s="1"/>
  <c r="E383" i="17"/>
  <c r="AC377" i="17"/>
  <c r="T493" i="17"/>
  <c r="F495" i="17"/>
  <c r="D411" i="26" s="1"/>
  <c r="F48" i="27"/>
  <c r="F229" i="27"/>
  <c r="G177" i="27"/>
  <c r="F162" i="27"/>
  <c r="G167" i="27"/>
  <c r="F228" i="27"/>
  <c r="E313" i="17"/>
  <c r="F119" i="27"/>
  <c r="G158" i="27"/>
  <c r="G20" i="27"/>
  <c r="E283" i="17"/>
  <c r="G55" i="27"/>
  <c r="F121" i="27"/>
  <c r="N403" i="17"/>
  <c r="F409" i="17"/>
  <c r="D327" i="26" s="1"/>
  <c r="E409" i="17"/>
  <c r="AC403" i="17"/>
  <c r="F12" i="27"/>
  <c r="F123" i="27"/>
  <c r="G47" i="27"/>
  <c r="G39" i="27"/>
  <c r="F255" i="27"/>
  <c r="Z277" i="17"/>
  <c r="F278" i="17"/>
  <c r="S560" i="17"/>
  <c r="Q464" i="26"/>
  <c r="F168" i="27"/>
  <c r="O353" i="17"/>
  <c r="E355" i="17"/>
  <c r="F110" i="27"/>
  <c r="F21" i="27"/>
  <c r="F173" i="27"/>
  <c r="F185" i="27"/>
  <c r="G148" i="27"/>
  <c r="F161" i="27"/>
  <c r="E525" i="17"/>
  <c r="F497" i="17"/>
  <c r="D413" i="26" s="1"/>
  <c r="V493" i="17"/>
  <c r="M430" i="17"/>
  <c r="G213" i="27"/>
  <c r="G129" i="27"/>
  <c r="F41" i="27"/>
  <c r="G29" i="27"/>
  <c r="G18" i="27"/>
  <c r="E311" i="17"/>
  <c r="R597" i="17"/>
  <c r="F598" i="17"/>
  <c r="R221" i="26"/>
  <c r="F159" i="27"/>
  <c r="G174" i="27"/>
  <c r="G186" i="27"/>
  <c r="Y365" i="17"/>
  <c r="E371" i="17"/>
  <c r="G207" i="27"/>
  <c r="F290" i="17"/>
  <c r="V289" i="17"/>
  <c r="F33" i="27"/>
  <c r="F78" i="27"/>
  <c r="AB329" i="17"/>
  <c r="J309" i="17"/>
  <c r="F312" i="17"/>
  <c r="D233" i="26" s="1"/>
  <c r="J518" i="17"/>
  <c r="F242" i="27"/>
  <c r="E468" i="17"/>
  <c r="C383" i="26" s="1"/>
  <c r="B383" i="26" s="1"/>
  <c r="D294" i="17"/>
  <c r="C215" i="26"/>
  <c r="B215" i="26" s="1"/>
  <c r="F520" i="17"/>
  <c r="D435" i="26" s="1"/>
  <c r="E486" i="17"/>
  <c r="D486" i="17" s="1"/>
  <c r="Z250" i="26"/>
  <c r="E540" i="17"/>
  <c r="D540" i="17" s="1"/>
  <c r="D536" i="17" s="1"/>
  <c r="T325" i="17"/>
  <c r="F326" i="17"/>
  <c r="D247" i="26" s="1"/>
  <c r="E606" i="17"/>
  <c r="AA602" i="17"/>
  <c r="E269" i="17"/>
  <c r="O268" i="17"/>
  <c r="W317" i="17"/>
  <c r="E324" i="17"/>
  <c r="X507" i="17"/>
  <c r="J457" i="26"/>
  <c r="AA100" i="17"/>
  <c r="N342" i="26"/>
  <c r="S452" i="26"/>
  <c r="U542" i="17"/>
  <c r="AD507" i="17"/>
  <c r="G295" i="26"/>
  <c r="W433" i="26"/>
  <c r="F170" i="17"/>
  <c r="D121" i="26" s="1"/>
  <c r="H353" i="17"/>
  <c r="I365" i="17"/>
  <c r="R464" i="26"/>
  <c r="T560" i="17"/>
  <c r="X448" i="17"/>
  <c r="E583" i="17"/>
  <c r="D583" i="17" s="1"/>
  <c r="E514" i="17"/>
  <c r="D514" i="17" s="1"/>
  <c r="F60" i="27"/>
  <c r="E401" i="17"/>
  <c r="D401" i="17" s="1"/>
  <c r="E464" i="26"/>
  <c r="G560" i="17"/>
  <c r="I377" i="17"/>
  <c r="F339" i="17"/>
  <c r="D260" i="26" s="1"/>
  <c r="U488" i="17"/>
  <c r="E490" i="17"/>
  <c r="Z281" i="26"/>
  <c r="Z377" i="17"/>
  <c r="F386" i="17"/>
  <c r="D304" i="26" s="1"/>
  <c r="K377" i="17"/>
  <c r="AD394" i="17"/>
  <c r="F398" i="17"/>
  <c r="F568" i="17"/>
  <c r="D472" i="26" s="1"/>
  <c r="F371" i="17"/>
  <c r="D289" i="26" s="1"/>
  <c r="V365" i="17"/>
  <c r="AC565" i="17"/>
  <c r="E566" i="17"/>
  <c r="J283" i="26"/>
  <c r="F600" i="17"/>
  <c r="D503" i="26" s="1"/>
  <c r="U336" i="17"/>
  <c r="E342" i="17"/>
  <c r="E392" i="17"/>
  <c r="E587" i="17"/>
  <c r="G584" i="17"/>
  <c r="Y403" i="17"/>
  <c r="T85" i="17"/>
  <c r="F87" i="17"/>
  <c r="D63" i="26" s="1"/>
  <c r="E192" i="17"/>
  <c r="D192" i="17" s="1"/>
  <c r="I373" i="17"/>
  <c r="E374" i="17"/>
  <c r="K430" i="17"/>
  <c r="E434" i="17"/>
  <c r="P387" i="17"/>
  <c r="F393" i="17"/>
  <c r="D311" i="26" s="1"/>
  <c r="H488" i="17"/>
  <c r="F490" i="17"/>
  <c r="D405" i="26" s="1"/>
  <c r="AA365" i="17"/>
  <c r="E369" i="17"/>
  <c r="F376" i="17"/>
  <c r="D294" i="26" s="1"/>
  <c r="P394" i="17"/>
  <c r="F399" i="17"/>
  <c r="D317" i="26" s="1"/>
  <c r="P430" i="17"/>
  <c r="F437" i="17"/>
  <c r="D355" i="26" s="1"/>
  <c r="V345" i="17"/>
  <c r="F347" i="17"/>
  <c r="P410" i="17"/>
  <c r="F416" i="17"/>
  <c r="D334" i="26" s="1"/>
  <c r="E395" i="17"/>
  <c r="AA394" i="17"/>
  <c r="AD387" i="17"/>
  <c r="F392" i="17"/>
  <c r="E356" i="17"/>
  <c r="S353" i="17"/>
  <c r="G11" i="27"/>
  <c r="F505" i="17"/>
  <c r="D421" i="26" s="1"/>
  <c r="G77" i="27"/>
  <c r="AB263" i="17"/>
  <c r="F359" i="17"/>
  <c r="D278" i="26" s="1"/>
  <c r="E438" i="17"/>
  <c r="Y430" i="17"/>
  <c r="X569" i="17"/>
  <c r="F571" i="17"/>
  <c r="U394" i="17"/>
  <c r="E396" i="17"/>
  <c r="F406" i="17"/>
  <c r="D324" i="26" s="1"/>
  <c r="AD403" i="17"/>
  <c r="L545" i="17"/>
  <c r="F546" i="17"/>
  <c r="F545" i="17" s="1"/>
  <c r="D455" i="26" s="1"/>
  <c r="W542" i="17"/>
  <c r="U452" i="26"/>
  <c r="AA336" i="17"/>
  <c r="E344" i="17"/>
  <c r="F272" i="26"/>
  <c r="AC85" i="17"/>
  <c r="E88" i="17"/>
  <c r="F203" i="27"/>
  <c r="I410" i="17"/>
  <c r="E412" i="17"/>
  <c r="F233" i="27"/>
  <c r="F438" i="17"/>
  <c r="D356" i="26" s="1"/>
  <c r="L430" i="17"/>
  <c r="F247" i="27"/>
  <c r="F246" i="27" s="1"/>
  <c r="L300" i="17"/>
  <c r="F303" i="17"/>
  <c r="D224" i="26" s="1"/>
  <c r="F489" i="17"/>
  <c r="V488" i="17"/>
  <c r="F588" i="17"/>
  <c r="D492" i="26" s="1"/>
  <c r="P584" i="17"/>
  <c r="AB444" i="17"/>
  <c r="U410" i="17"/>
  <c r="E413" i="17"/>
  <c r="E319" i="17"/>
  <c r="K317" i="17"/>
  <c r="O403" i="17"/>
  <c r="E406" i="17"/>
  <c r="AC387" i="17"/>
  <c r="E393" i="17"/>
  <c r="P330" i="17"/>
  <c r="F331" i="17"/>
  <c r="D252" i="26" s="1"/>
  <c r="E388" i="17"/>
  <c r="U387" i="17"/>
  <c r="Y582" i="17"/>
  <c r="W486" i="26"/>
  <c r="R463" i="17"/>
  <c r="F467" i="17"/>
  <c r="D382" i="26" s="1"/>
  <c r="AD544" i="17"/>
  <c r="E304" i="17"/>
  <c r="K300" i="17"/>
  <c r="G115" i="27"/>
  <c r="G126" i="27"/>
  <c r="E510" i="17"/>
  <c r="Q507" i="17"/>
  <c r="G253" i="27"/>
  <c r="T548" i="17"/>
  <c r="F551" i="17"/>
  <c r="D460" i="26" s="1"/>
  <c r="E562" i="17"/>
  <c r="Q561" i="17"/>
  <c r="M560" i="17"/>
  <c r="K464" i="26"/>
  <c r="F405" i="17"/>
  <c r="D323" i="26" s="1"/>
  <c r="R403" i="17"/>
  <c r="F381" i="17"/>
  <c r="V377" i="17"/>
  <c r="F549" i="17"/>
  <c r="D458" i="26" s="1"/>
  <c r="L548" i="17"/>
  <c r="W518" i="17"/>
  <c r="E526" i="17"/>
  <c r="D526" i="17" s="1"/>
  <c r="F321" i="17"/>
  <c r="T317" i="17"/>
  <c r="E492" i="17"/>
  <c r="K488" i="17"/>
  <c r="R459" i="17"/>
  <c r="F460" i="17"/>
  <c r="G373" i="17"/>
  <c r="G102" i="27"/>
  <c r="G101" i="27" s="1"/>
  <c r="F208" i="27"/>
  <c r="E421" i="17"/>
  <c r="G122" i="27"/>
  <c r="O463" i="17"/>
  <c r="E471" i="17"/>
  <c r="L518" i="17"/>
  <c r="L517" i="17" s="1"/>
  <c r="F523" i="17"/>
  <c r="D438" i="26" s="1"/>
  <c r="E450" i="17"/>
  <c r="M448" i="17"/>
  <c r="H560" i="17"/>
  <c r="F464" i="26"/>
  <c r="M330" i="17"/>
  <c r="S387" i="17"/>
  <c r="E391" i="17"/>
  <c r="H499" i="17"/>
  <c r="E347" i="17"/>
  <c r="F75" i="27"/>
  <c r="H518" i="17"/>
  <c r="H517" i="17" s="1"/>
  <c r="F526" i="17"/>
  <c r="E586" i="17"/>
  <c r="I584" i="17"/>
  <c r="L365" i="17"/>
  <c r="F368" i="17"/>
  <c r="D286" i="26" s="1"/>
  <c r="N584" i="17"/>
  <c r="F585" i="17"/>
  <c r="S499" i="17"/>
  <c r="E502" i="17"/>
  <c r="AA499" i="17"/>
  <c r="E500" i="17"/>
  <c r="G191" i="27"/>
  <c r="O507" i="17"/>
  <c r="E515" i="17"/>
  <c r="G57" i="27"/>
  <c r="O560" i="17"/>
  <c r="M464" i="26"/>
  <c r="X463" i="17"/>
  <c r="F465" i="17"/>
  <c r="D380" i="26" s="1"/>
  <c r="U365" i="17"/>
  <c r="E368" i="17"/>
  <c r="E529" i="17"/>
  <c r="G230" i="27"/>
  <c r="E495" i="17"/>
  <c r="W560" i="17"/>
  <c r="U464" i="26"/>
  <c r="F464" i="17"/>
  <c r="D379" i="26" s="1"/>
  <c r="L463" i="17"/>
  <c r="F375" i="17"/>
  <c r="D293" i="26" s="1"/>
  <c r="V373" i="17"/>
  <c r="E481" i="17"/>
  <c r="Q480" i="17"/>
  <c r="F245" i="17"/>
  <c r="D172" i="26" s="1"/>
  <c r="N213" i="17"/>
  <c r="P424" i="17"/>
  <c r="V507" i="17"/>
  <c r="F508" i="17"/>
  <c r="Z362" i="26"/>
  <c r="O440" i="17"/>
  <c r="E441" i="17"/>
  <c r="L499" i="17"/>
  <c r="F500" i="17"/>
  <c r="D416" i="26" s="1"/>
  <c r="E334" i="17"/>
  <c r="AA330" i="17"/>
  <c r="AD493" i="17"/>
  <c r="G81" i="27"/>
  <c r="G157" i="27"/>
  <c r="G228" i="27"/>
  <c r="F442" i="17"/>
  <c r="F71" i="27"/>
  <c r="E417" i="17"/>
  <c r="AA410" i="17"/>
  <c r="I548" i="17"/>
  <c r="E550" i="17"/>
  <c r="R266" i="26"/>
  <c r="E359" i="17"/>
  <c r="G353" i="17"/>
  <c r="S463" i="17"/>
  <c r="E466" i="17"/>
  <c r="X453" i="17"/>
  <c r="S410" i="17"/>
  <c r="E414" i="17"/>
  <c r="AC493" i="17"/>
  <c r="F180" i="27"/>
  <c r="E519" i="17"/>
  <c r="Y518" i="17"/>
  <c r="X336" i="17"/>
  <c r="F341" i="17"/>
  <c r="D262" i="26" s="1"/>
  <c r="Y336" i="17"/>
  <c r="E340" i="17"/>
  <c r="E337" i="17"/>
  <c r="G336" i="17"/>
  <c r="E385" i="17"/>
  <c r="Y377" i="17"/>
  <c r="F498" i="17"/>
  <c r="R493" i="17"/>
  <c r="T345" i="17"/>
  <c r="W561" i="17"/>
  <c r="E563" i="17"/>
  <c r="E333" i="17"/>
  <c r="Q330" i="17"/>
  <c r="F150" i="17"/>
  <c r="D101" i="26" s="1"/>
  <c r="F235" i="17"/>
  <c r="D162" i="26" s="1"/>
  <c r="J213" i="17"/>
  <c r="AA477" i="17"/>
  <c r="E478" i="17"/>
  <c r="F254" i="27"/>
  <c r="G267" i="27"/>
  <c r="S569" i="17"/>
  <c r="E571" i="17"/>
  <c r="M505" i="26"/>
  <c r="Z499" i="26"/>
  <c r="G268" i="27"/>
  <c r="D554" i="17"/>
  <c r="F620" i="17"/>
  <c r="AD618" i="17"/>
  <c r="O602" i="17"/>
  <c r="E603" i="17"/>
  <c r="G265" i="27"/>
  <c r="F270" i="27"/>
  <c r="F280" i="27"/>
  <c r="AB363" i="17"/>
  <c r="D318" i="17"/>
  <c r="C239" i="26"/>
  <c r="S100" i="17"/>
  <c r="F267" i="27"/>
  <c r="F603" i="17"/>
  <c r="AD602" i="17"/>
  <c r="AS329" i="17"/>
  <c r="E251" i="27"/>
  <c r="E212" i="27"/>
  <c r="E139" i="27"/>
  <c r="E137" i="27" s="1"/>
  <c r="E160" i="27"/>
  <c r="E74" i="27"/>
  <c r="E25" i="27"/>
  <c r="E266" i="27"/>
  <c r="E171" i="27"/>
  <c r="E205" i="27"/>
  <c r="F574" i="17"/>
  <c r="D480" i="26"/>
  <c r="D478" i="26" s="1"/>
  <c r="D516" i="26"/>
  <c r="D512" i="26" s="1"/>
  <c r="F609" i="17"/>
  <c r="D86" i="26"/>
  <c r="D436" i="26"/>
  <c r="D81" i="26"/>
  <c r="J22" i="15"/>
  <c r="G203" i="27"/>
  <c r="D510" i="26"/>
  <c r="G172" i="27"/>
  <c r="E445" i="17"/>
  <c r="K42" i="15"/>
  <c r="E142" i="17"/>
  <c r="K51" i="15"/>
  <c r="E564" i="17"/>
  <c r="I561" i="17"/>
  <c r="M507" i="17"/>
  <c r="E513" i="17"/>
  <c r="AH602" i="17"/>
  <c r="E128" i="17"/>
  <c r="D128" i="17" s="1"/>
  <c r="U100" i="17"/>
  <c r="F131" i="17"/>
  <c r="L100" i="17"/>
  <c r="F50" i="27"/>
  <c r="M31" i="17"/>
  <c r="M15" i="17" s="1"/>
  <c r="E33" i="17"/>
  <c r="E404" i="17"/>
  <c r="U403" i="17"/>
  <c r="G76" i="27"/>
  <c r="K39" i="15"/>
  <c r="J46" i="15"/>
  <c r="K56" i="15"/>
  <c r="W165" i="17"/>
  <c r="E169" i="17"/>
  <c r="Q179" i="17"/>
  <c r="Q137" i="17" s="1"/>
  <c r="E180" i="17"/>
  <c r="G459" i="17"/>
  <c r="E462" i="17"/>
  <c r="E509" i="17"/>
  <c r="AA507" i="17"/>
  <c r="AC507" i="17"/>
  <c r="E508" i="17"/>
  <c r="F191" i="17"/>
  <c r="D140" i="26" s="1"/>
  <c r="L16" i="15"/>
  <c r="L73" i="15"/>
  <c r="K40" i="15"/>
  <c r="E210" i="17"/>
  <c r="D210" i="17" s="1"/>
  <c r="C497" i="26"/>
  <c r="D593" i="17"/>
  <c r="D592" i="17" s="1"/>
  <c r="E592" i="17"/>
  <c r="J50" i="15"/>
  <c r="J53" i="15"/>
  <c r="J57" i="15"/>
  <c r="J26" i="15"/>
  <c r="AB100" i="17"/>
  <c r="F133" i="17"/>
  <c r="K165" i="17"/>
  <c r="E172" i="17"/>
  <c r="D21" i="17"/>
  <c r="C23" i="26"/>
  <c r="E69" i="17"/>
  <c r="AA67" i="17"/>
  <c r="AA59" i="17" s="1"/>
  <c r="J41" i="15"/>
  <c r="G61" i="27"/>
  <c r="J55" i="15"/>
  <c r="E17" i="17"/>
  <c r="AC15" i="17"/>
  <c r="E235" i="17"/>
  <c r="AC213" i="17"/>
  <c r="K50" i="15"/>
  <c r="J54" i="15"/>
  <c r="E470" i="17"/>
  <c r="I463" i="17"/>
  <c r="AC365" i="17"/>
  <c r="E370" i="17"/>
  <c r="F82" i="27"/>
  <c r="AF623" i="17"/>
  <c r="D30" i="17"/>
  <c r="C32" i="26"/>
  <c r="B32" i="26" s="1"/>
  <c r="F197" i="17"/>
  <c r="G183" i="27"/>
  <c r="K61" i="15" l="1"/>
  <c r="M52" i="15"/>
  <c r="K46" i="15"/>
  <c r="O46" i="15" s="1"/>
  <c r="O52" i="15"/>
  <c r="K17" i="15"/>
  <c r="O17" i="15" s="1"/>
  <c r="AG623" i="17"/>
  <c r="Z596" i="17"/>
  <c r="AA15" i="26"/>
  <c r="AA13" i="26" s="1"/>
  <c r="AD213" i="17"/>
  <c r="F238" i="27"/>
  <c r="J19" i="15"/>
  <c r="M47" i="15"/>
  <c r="F245" i="27"/>
  <c r="F178" i="27"/>
  <c r="B442" i="26"/>
  <c r="B441" i="26" s="1"/>
  <c r="F278" i="27"/>
  <c r="U17" i="26"/>
  <c r="W142" i="26"/>
  <c r="AT13" i="17"/>
  <c r="AT11" i="17" s="1"/>
  <c r="AE623" i="17"/>
  <c r="R629" i="17" s="1"/>
  <c r="D609" i="17"/>
  <c r="M22" i="15"/>
  <c r="AN13" i="17"/>
  <c r="AN11" i="17" s="1"/>
  <c r="AM13" i="17"/>
  <c r="AM11" i="17" s="1"/>
  <c r="O22" i="15"/>
  <c r="AS13" i="17"/>
  <c r="AS11" i="17" s="1"/>
  <c r="D24" i="17"/>
  <c r="H17" i="26"/>
  <c r="AJ13" i="17"/>
  <c r="AJ11" i="17" s="1"/>
  <c r="AI13" i="17"/>
  <c r="AI11" i="17" s="1"/>
  <c r="AH213" i="17"/>
  <c r="B512" i="26"/>
  <c r="C512" i="26"/>
  <c r="D92" i="17"/>
  <c r="E85" i="27"/>
  <c r="AP13" i="17"/>
  <c r="AP11" i="17" s="1"/>
  <c r="AH329" i="17"/>
  <c r="AK13" i="17"/>
  <c r="AK11" i="17" s="1"/>
  <c r="AC100" i="17"/>
  <c r="AC13" i="17" s="1"/>
  <c r="AC11" i="17" s="1"/>
  <c r="E9" i="27"/>
  <c r="E182" i="27"/>
  <c r="AA184" i="26"/>
  <c r="AL13" i="17"/>
  <c r="AL11" i="17" s="1"/>
  <c r="AO13" i="17"/>
  <c r="AO11" i="17" s="1"/>
  <c r="AH596" i="17"/>
  <c r="C26" i="26"/>
  <c r="AO261" i="17"/>
  <c r="B26" i="26"/>
  <c r="AH15" i="17"/>
  <c r="AN261" i="17"/>
  <c r="I24" i="15"/>
  <c r="I13" i="15" s="1"/>
  <c r="I11" i="15" s="1"/>
  <c r="I83" i="15" s="1"/>
  <c r="AR13" i="17"/>
  <c r="AR11" i="17" s="1"/>
  <c r="AH544" i="17"/>
  <c r="L69" i="15"/>
  <c r="AI261" i="17"/>
  <c r="AH100" i="17"/>
  <c r="S142" i="26"/>
  <c r="AR261" i="17"/>
  <c r="AS261" i="17"/>
  <c r="AH517" i="17"/>
  <c r="AQ13" i="17"/>
  <c r="AQ11" i="17" s="1"/>
  <c r="Z15" i="26"/>
  <c r="Z13" i="26" s="1"/>
  <c r="AH263" i="17"/>
  <c r="Y100" i="17"/>
  <c r="AM261" i="17"/>
  <c r="L24" i="15"/>
  <c r="AT261" i="17"/>
  <c r="AJ261" i="17"/>
  <c r="AK261" i="17"/>
  <c r="L213" i="17"/>
  <c r="AL261" i="17"/>
  <c r="AH363" i="17"/>
  <c r="AP261" i="17"/>
  <c r="AQ261" i="17"/>
  <c r="AH444" i="17"/>
  <c r="H85" i="27"/>
  <c r="C106" i="26"/>
  <c r="B106" i="26" s="1"/>
  <c r="P137" i="17"/>
  <c r="U40" i="26"/>
  <c r="C21" i="26"/>
  <c r="B21" i="26" s="1"/>
  <c r="C103" i="26"/>
  <c r="B103" i="26" s="1"/>
  <c r="C333" i="26"/>
  <c r="B333" i="26" s="1"/>
  <c r="D264" i="17"/>
  <c r="D166" i="17"/>
  <c r="C62" i="26"/>
  <c r="B62" i="26" s="1"/>
  <c r="M34" i="15"/>
  <c r="G142" i="26"/>
  <c r="D428" i="17"/>
  <c r="AA137" i="17"/>
  <c r="G40" i="26"/>
  <c r="G15" i="26" s="1"/>
  <c r="I40" i="26"/>
  <c r="I15" i="26" s="1"/>
  <c r="E142" i="26"/>
  <c r="C387" i="26"/>
  <c r="B387" i="26" s="1"/>
  <c r="F262" i="27"/>
  <c r="D600" i="17"/>
  <c r="O596" i="17"/>
  <c r="G499" i="26"/>
  <c r="K40" i="26"/>
  <c r="K15" i="26" s="1"/>
  <c r="P499" i="26"/>
  <c r="E104" i="27"/>
  <c r="D14" i="31"/>
  <c r="H24" i="15"/>
  <c r="H13" i="15" s="1"/>
  <c r="H11" i="15" s="1"/>
  <c r="H83" i="15" s="1"/>
  <c r="H182" i="27"/>
  <c r="E24" i="27"/>
  <c r="H210" i="27"/>
  <c r="E210" i="27"/>
  <c r="H155" i="27"/>
  <c r="H104" i="27"/>
  <c r="H24" i="27"/>
  <c r="L15" i="15"/>
  <c r="L61" i="15"/>
  <c r="L75" i="15"/>
  <c r="L63" i="15"/>
  <c r="H9" i="27"/>
  <c r="B74" i="26"/>
  <c r="B73" i="26" s="1"/>
  <c r="C73" i="26"/>
  <c r="L71" i="15"/>
  <c r="L79" i="15"/>
  <c r="C492" i="26"/>
  <c r="B492" i="26" s="1"/>
  <c r="J96" i="26"/>
  <c r="C461" i="26"/>
  <c r="B461" i="26" s="1"/>
  <c r="O142" i="26"/>
  <c r="S96" i="26"/>
  <c r="W137" i="17"/>
  <c r="U142" i="26"/>
  <c r="E247" i="17"/>
  <c r="M17" i="26"/>
  <c r="D464" i="17"/>
  <c r="R432" i="26"/>
  <c r="C344" i="26"/>
  <c r="B344" i="26" s="1"/>
  <c r="Z59" i="17"/>
  <c r="Z13" i="17" s="1"/>
  <c r="F96" i="26"/>
  <c r="Y40" i="26"/>
  <c r="Y15" i="26" s="1"/>
  <c r="C456" i="26"/>
  <c r="B456" i="26" s="1"/>
  <c r="Q596" i="17"/>
  <c r="D138" i="17"/>
  <c r="C139" i="26"/>
  <c r="B139" i="26" s="1"/>
  <c r="D366" i="17"/>
  <c r="D429" i="17"/>
  <c r="X499" i="26"/>
  <c r="D194" i="26"/>
  <c r="C226" i="26"/>
  <c r="B226" i="26" s="1"/>
  <c r="E268" i="17"/>
  <c r="X213" i="17"/>
  <c r="W40" i="26"/>
  <c r="W15" i="26" s="1"/>
  <c r="C177" i="26"/>
  <c r="B177" i="26" s="1"/>
  <c r="AD13" i="17"/>
  <c r="D80" i="17"/>
  <c r="D79" i="17" s="1"/>
  <c r="C56" i="26"/>
  <c r="B56" i="26" s="1"/>
  <c r="B55" i="26" s="1"/>
  <c r="C369" i="26"/>
  <c r="B369" i="26" s="1"/>
  <c r="C190" i="26"/>
  <c r="B190" i="26" s="1"/>
  <c r="C132" i="26"/>
  <c r="B132" i="26" s="1"/>
  <c r="I499" i="26"/>
  <c r="J40" i="26"/>
  <c r="V40" i="26"/>
  <c r="V15" i="26" s="1"/>
  <c r="U499" i="26"/>
  <c r="C345" i="26"/>
  <c r="B345" i="26" s="1"/>
  <c r="D469" i="26"/>
  <c r="O544" i="17"/>
  <c r="K137" i="17"/>
  <c r="Y142" i="26"/>
  <c r="Y499" i="26"/>
  <c r="G278" i="27"/>
  <c r="Q40" i="26"/>
  <c r="Q15" i="26" s="1"/>
  <c r="C99" i="26"/>
  <c r="B99" i="26" s="1"/>
  <c r="C175" i="26"/>
  <c r="B175" i="26" s="1"/>
  <c r="B174" i="26" s="1"/>
  <c r="O40" i="26"/>
  <c r="O15" i="26" s="1"/>
  <c r="D433" i="17"/>
  <c r="R40" i="26"/>
  <c r="R15" i="26" s="1"/>
  <c r="C413" i="26"/>
  <c r="B413" i="26" s="1"/>
  <c r="J432" i="26"/>
  <c r="C365" i="26"/>
  <c r="B365" i="26" s="1"/>
  <c r="H40" i="26"/>
  <c r="C168" i="26"/>
  <c r="B168" i="26" s="1"/>
  <c r="K31" i="15"/>
  <c r="N31" i="15" s="1"/>
  <c r="E18" i="17"/>
  <c r="M517" i="17"/>
  <c r="J17" i="26"/>
  <c r="Y596" i="17"/>
  <c r="C112" i="26"/>
  <c r="B112" i="26" s="1"/>
  <c r="L499" i="26"/>
  <c r="X40" i="26"/>
  <c r="X15" i="26" s="1"/>
  <c r="P100" i="17"/>
  <c r="P13" i="17" s="1"/>
  <c r="D553" i="17"/>
  <c r="J17" i="15"/>
  <c r="C300" i="26"/>
  <c r="B300" i="26" s="1"/>
  <c r="M57" i="15"/>
  <c r="H499" i="26"/>
  <c r="D380" i="17"/>
  <c r="C135" i="26"/>
  <c r="B135" i="26" s="1"/>
  <c r="M454" i="26"/>
  <c r="T432" i="26"/>
  <c r="I96" i="26"/>
  <c r="X250" i="26"/>
  <c r="V96" i="26"/>
  <c r="X96" i="26"/>
  <c r="C282" i="26"/>
  <c r="B282" i="26" s="1"/>
  <c r="D346" i="17"/>
  <c r="D176" i="17"/>
  <c r="C262" i="26"/>
  <c r="B262" i="26" s="1"/>
  <c r="C199" i="26"/>
  <c r="B199" i="26" s="1"/>
  <c r="B198" i="26" s="1"/>
  <c r="C46" i="26"/>
  <c r="B46" i="26" s="1"/>
  <c r="D278" i="17"/>
  <c r="D277" i="17" s="1"/>
  <c r="F40" i="26"/>
  <c r="F15" i="26" s="1"/>
  <c r="C349" i="26"/>
  <c r="B349" i="26" s="1"/>
  <c r="D604" i="17"/>
  <c r="D254" i="17"/>
  <c r="D68" i="17"/>
  <c r="AD137" i="17"/>
  <c r="E584" i="17"/>
  <c r="C308" i="26"/>
  <c r="B308" i="26" s="1"/>
  <c r="C317" i="26"/>
  <c r="B317" i="26" s="1"/>
  <c r="N13" i="17"/>
  <c r="O13" i="17"/>
  <c r="N596" i="17"/>
  <c r="T40" i="26"/>
  <c r="T15" i="26" s="1"/>
  <c r="C236" i="26"/>
  <c r="B236" i="26" s="1"/>
  <c r="N329" i="17"/>
  <c r="M40" i="26"/>
  <c r="C380" i="26"/>
  <c r="B380" i="26" s="1"/>
  <c r="C419" i="26"/>
  <c r="B419" i="26" s="1"/>
  <c r="C474" i="26"/>
  <c r="B474" i="26" s="1"/>
  <c r="C299" i="26"/>
  <c r="B299" i="26" s="1"/>
  <c r="Q250" i="26"/>
  <c r="C42" i="26"/>
  <c r="B42" i="26" s="1"/>
  <c r="C402" i="26"/>
  <c r="B402" i="26" s="1"/>
  <c r="C377" i="26"/>
  <c r="B377" i="26" s="1"/>
  <c r="B375" i="26" s="1"/>
  <c r="C244" i="26"/>
  <c r="B244" i="26" s="1"/>
  <c r="C94" i="26"/>
  <c r="B94" i="26" s="1"/>
  <c r="D160" i="17"/>
  <c r="AB13" i="17"/>
  <c r="AB11" i="17" s="1"/>
  <c r="Z137" i="17"/>
  <c r="E240" i="17"/>
  <c r="S499" i="26"/>
  <c r="L40" i="26"/>
  <c r="D56" i="26"/>
  <c r="D55" i="26" s="1"/>
  <c r="D505" i="17"/>
  <c r="C77" i="26"/>
  <c r="B77" i="26" s="1"/>
  <c r="Y59" i="17"/>
  <c r="N40" i="26"/>
  <c r="N15" i="26" s="1"/>
  <c r="C279" i="26"/>
  <c r="B279" i="26" s="1"/>
  <c r="P96" i="26"/>
  <c r="C119" i="26"/>
  <c r="B119" i="26" s="1"/>
  <c r="D214" i="17"/>
  <c r="F31" i="17"/>
  <c r="D33" i="26" s="1"/>
  <c r="C494" i="26"/>
  <c r="B494" i="26" s="1"/>
  <c r="L96" i="26"/>
  <c r="M499" i="26"/>
  <c r="R13" i="17"/>
  <c r="R11" i="17" s="1"/>
  <c r="F104" i="17"/>
  <c r="D80" i="26"/>
  <c r="U59" i="17"/>
  <c r="U13" i="17" s="1"/>
  <c r="Q499" i="26"/>
  <c r="Y329" i="17"/>
  <c r="C125" i="26"/>
  <c r="B125" i="26" s="1"/>
  <c r="C304" i="26"/>
  <c r="B304" i="26" s="1"/>
  <c r="U263" i="17"/>
  <c r="D591" i="17"/>
  <c r="C155" i="26"/>
  <c r="B155" i="26" s="1"/>
  <c r="M596" i="17"/>
  <c r="W250" i="26"/>
  <c r="F40" i="27"/>
  <c r="C384" i="26"/>
  <c r="B384" i="26" s="1"/>
  <c r="C38" i="26"/>
  <c r="B38" i="26" s="1"/>
  <c r="H13" i="17"/>
  <c r="C114" i="26"/>
  <c r="B114" i="26" s="1"/>
  <c r="C323" i="26"/>
  <c r="B323" i="26" s="1"/>
  <c r="M13" i="17"/>
  <c r="C170" i="26"/>
  <c r="B170" i="26" s="1"/>
  <c r="F118" i="17"/>
  <c r="J499" i="26"/>
  <c r="C208" i="26"/>
  <c r="B208" i="26" s="1"/>
  <c r="O96" i="26"/>
  <c r="G96" i="26"/>
  <c r="N432" i="26"/>
  <c r="C173" i="26"/>
  <c r="B173" i="26" s="1"/>
  <c r="H454" i="26"/>
  <c r="V596" i="17"/>
  <c r="C293" i="26"/>
  <c r="B293" i="26" s="1"/>
  <c r="Q96" i="26"/>
  <c r="D186" i="17"/>
  <c r="M137" i="17"/>
  <c r="C65" i="26"/>
  <c r="B65" i="26" s="1"/>
  <c r="C102" i="26"/>
  <c r="B102" i="26" s="1"/>
  <c r="H186" i="26"/>
  <c r="V517" i="17"/>
  <c r="AA544" i="17"/>
  <c r="L137" i="17"/>
  <c r="C410" i="26"/>
  <c r="B410" i="26" s="1"/>
  <c r="D301" i="17"/>
  <c r="Y517" i="17"/>
  <c r="C136" i="26"/>
  <c r="B136" i="26" s="1"/>
  <c r="M544" i="17"/>
  <c r="E273" i="17"/>
  <c r="D370" i="26"/>
  <c r="F453" i="17"/>
  <c r="M263" i="17"/>
  <c r="K250" i="26"/>
  <c r="C193" i="26"/>
  <c r="B193" i="26" s="1"/>
  <c r="M55" i="15"/>
  <c r="T137" i="17"/>
  <c r="W329" i="17"/>
  <c r="D392" i="26"/>
  <c r="Y96" i="26"/>
  <c r="E96" i="26"/>
  <c r="D585" i="17"/>
  <c r="D584" i="17" s="1"/>
  <c r="W432" i="26"/>
  <c r="AA596" i="17"/>
  <c r="C51" i="26"/>
  <c r="B51" i="26" s="1"/>
  <c r="G186" i="26"/>
  <c r="C138" i="26"/>
  <c r="B138" i="26" s="1"/>
  <c r="F477" i="17"/>
  <c r="D191" i="17"/>
  <c r="D465" i="26"/>
  <c r="D182" i="17"/>
  <c r="D171" i="17"/>
  <c r="C389" i="26"/>
  <c r="B389" i="26" s="1"/>
  <c r="P40" i="26"/>
  <c r="P15" i="26" s="1"/>
  <c r="X596" i="17"/>
  <c r="E92" i="17"/>
  <c r="C69" i="26"/>
  <c r="B69" i="26" s="1"/>
  <c r="B68" i="26" s="1"/>
  <c r="H96" i="26"/>
  <c r="L17" i="26"/>
  <c r="H263" i="17"/>
  <c r="Q362" i="26"/>
  <c r="C197" i="26"/>
  <c r="B197" i="26" s="1"/>
  <c r="Y454" i="26"/>
  <c r="C153" i="26"/>
  <c r="C149" i="26" s="1"/>
  <c r="M96" i="26"/>
  <c r="E220" i="17"/>
  <c r="H137" i="17"/>
  <c r="C520" i="26"/>
  <c r="B520" i="26" s="1"/>
  <c r="M37" i="15"/>
  <c r="S596" i="17"/>
  <c r="N186" i="26"/>
  <c r="V13" i="17"/>
  <c r="W362" i="26"/>
  <c r="P263" i="17"/>
  <c r="M58" i="15"/>
  <c r="C417" i="26"/>
  <c r="B417" i="26" s="1"/>
  <c r="D113" i="17"/>
  <c r="C63" i="26"/>
  <c r="B63" i="26" s="1"/>
  <c r="C243" i="26"/>
  <c r="B243" i="26" s="1"/>
  <c r="J517" i="17"/>
  <c r="J250" i="26"/>
  <c r="I250" i="26"/>
  <c r="D265" i="17"/>
  <c r="F499" i="26"/>
  <c r="C316" i="26"/>
  <c r="B316" i="26" s="1"/>
  <c r="D239" i="17"/>
  <c r="O499" i="26"/>
  <c r="E118" i="17"/>
  <c r="P544" i="17"/>
  <c r="E454" i="26"/>
  <c r="D348" i="17"/>
  <c r="J31" i="15"/>
  <c r="W499" i="26"/>
  <c r="R544" i="17"/>
  <c r="O432" i="26"/>
  <c r="M432" i="26"/>
  <c r="E109" i="17"/>
  <c r="G263" i="17"/>
  <c r="J186" i="26"/>
  <c r="V186" i="26"/>
  <c r="D296" i="17"/>
  <c r="D551" i="17"/>
  <c r="W96" i="26"/>
  <c r="D367" i="17"/>
  <c r="T13" i="17"/>
  <c r="P250" i="26"/>
  <c r="F220" i="17"/>
  <c r="D498" i="17"/>
  <c r="I444" i="17"/>
  <c r="D215" i="17"/>
  <c r="F473" i="17"/>
  <c r="O329" i="17"/>
  <c r="G444" i="17"/>
  <c r="U544" i="17"/>
  <c r="C373" i="26"/>
  <c r="B373" i="26" s="1"/>
  <c r="C449" i="26"/>
  <c r="B449" i="26" s="1"/>
  <c r="D467" i="17"/>
  <c r="C90" i="26"/>
  <c r="B90" i="26" s="1"/>
  <c r="B85" i="26" s="1"/>
  <c r="C104" i="26"/>
  <c r="B104" i="26" s="1"/>
  <c r="N137" i="17"/>
  <c r="C109" i="26"/>
  <c r="B109" i="26" s="1"/>
  <c r="D114" i="17"/>
  <c r="C297" i="26"/>
  <c r="B297" i="26" s="1"/>
  <c r="C326" i="26"/>
  <c r="B326" i="26" s="1"/>
  <c r="F151" i="27"/>
  <c r="C118" i="26"/>
  <c r="B118" i="26" s="1"/>
  <c r="C115" i="26"/>
  <c r="B115" i="26" s="1"/>
  <c r="T329" i="17"/>
  <c r="P432" i="26"/>
  <c r="F454" i="26"/>
  <c r="V454" i="26"/>
  <c r="C45" i="26"/>
  <c r="B45" i="26" s="1"/>
  <c r="D64" i="17"/>
  <c r="D62" i="17" s="1"/>
  <c r="G137" i="17"/>
  <c r="D16" i="17"/>
  <c r="R96" i="26"/>
  <c r="J30" i="15"/>
  <c r="C164" i="26"/>
  <c r="B164" i="26" s="1"/>
  <c r="S454" i="26"/>
  <c r="T499" i="26"/>
  <c r="R596" i="17"/>
  <c r="G250" i="26"/>
  <c r="Y444" i="17"/>
  <c r="L263" i="17"/>
  <c r="C427" i="26"/>
  <c r="B427" i="26" s="1"/>
  <c r="Q13" i="17"/>
  <c r="Q11" i="17" s="1"/>
  <c r="C169" i="26"/>
  <c r="B169" i="26" s="1"/>
  <c r="D242" i="17"/>
  <c r="D240" i="17" s="1"/>
  <c r="L59" i="17"/>
  <c r="L13" i="17" s="1"/>
  <c r="V362" i="26"/>
  <c r="D173" i="17"/>
  <c r="E618" i="17"/>
  <c r="C113" i="26"/>
  <c r="B113" i="26" s="1"/>
  <c r="K21" i="15"/>
  <c r="K517" i="17"/>
  <c r="R329" i="17"/>
  <c r="C357" i="26"/>
  <c r="B357" i="26" s="1"/>
  <c r="I263" i="17"/>
  <c r="D418" i="17"/>
  <c r="K13" i="17"/>
  <c r="K186" i="26"/>
  <c r="E473" i="17"/>
  <c r="F565" i="17"/>
  <c r="C354" i="26"/>
  <c r="B354" i="26" s="1"/>
  <c r="O263" i="17"/>
  <c r="U517" i="17"/>
  <c r="C472" i="26"/>
  <c r="B472" i="26" s="1"/>
  <c r="K96" i="26"/>
  <c r="C364" i="26"/>
  <c r="B364" i="26" s="1"/>
  <c r="C260" i="26"/>
  <c r="B260" i="26" s="1"/>
  <c r="D416" i="17"/>
  <c r="J362" i="26"/>
  <c r="O362" i="26"/>
  <c r="D158" i="26"/>
  <c r="V281" i="26"/>
  <c r="D388" i="26"/>
  <c r="C256" i="26"/>
  <c r="B256" i="26" s="1"/>
  <c r="G151" i="27"/>
  <c r="J544" i="17"/>
  <c r="C426" i="26"/>
  <c r="B426" i="26" s="1"/>
  <c r="D43" i="26"/>
  <c r="E499" i="26"/>
  <c r="E15" i="26"/>
  <c r="I329" i="17"/>
  <c r="F424" i="17"/>
  <c r="F419" i="17"/>
  <c r="D342" i="26"/>
  <c r="D337" i="26"/>
  <c r="W263" i="17"/>
  <c r="X362" i="26"/>
  <c r="O250" i="26"/>
  <c r="F230" i="17"/>
  <c r="J596" i="17"/>
  <c r="V263" i="17"/>
  <c r="G362" i="26"/>
  <c r="F67" i="17"/>
  <c r="D48" i="26"/>
  <c r="N250" i="26"/>
  <c r="Z544" i="17"/>
  <c r="C156" i="26"/>
  <c r="B156" i="26" s="1"/>
  <c r="L329" i="17"/>
  <c r="D491" i="17"/>
  <c r="G432" i="26"/>
  <c r="D118" i="17"/>
  <c r="F440" i="17"/>
  <c r="C108" i="26"/>
  <c r="B108" i="26" s="1"/>
  <c r="N363" i="17"/>
  <c r="H544" i="17"/>
  <c r="D338" i="17"/>
  <c r="D378" i="17"/>
  <c r="Y263" i="17"/>
  <c r="S13" i="17"/>
  <c r="S11" i="17" s="1"/>
  <c r="T186" i="26"/>
  <c r="I596" i="17"/>
  <c r="D216" i="17"/>
  <c r="C66" i="26"/>
  <c r="B66" i="26" s="1"/>
  <c r="S263" i="17"/>
  <c r="F240" i="17"/>
  <c r="D601" i="17"/>
  <c r="L432" i="26"/>
  <c r="D167" i="26"/>
  <c r="X263" i="17"/>
  <c r="F165" i="17"/>
  <c r="D59" i="26"/>
  <c r="D58" i="26" s="1"/>
  <c r="G363" i="17"/>
  <c r="D116" i="26"/>
  <c r="F561" i="17"/>
  <c r="N499" i="26"/>
  <c r="D559" i="17"/>
  <c r="D489" i="17"/>
  <c r="G222" i="27"/>
  <c r="S432" i="26"/>
  <c r="E82" i="17"/>
  <c r="D402" i="17"/>
  <c r="F247" i="17"/>
  <c r="D234" i="17"/>
  <c r="H363" i="17"/>
  <c r="N362" i="26"/>
  <c r="Y432" i="26"/>
  <c r="C484" i="26"/>
  <c r="B484" i="26" s="1"/>
  <c r="K432" i="26"/>
  <c r="C360" i="26"/>
  <c r="B360" i="26" s="1"/>
  <c r="Z329" i="17"/>
  <c r="E362" i="26"/>
  <c r="K499" i="26"/>
  <c r="W13" i="17"/>
  <c r="V544" i="17"/>
  <c r="D218" i="17"/>
  <c r="V329" i="17"/>
  <c r="L250" i="26"/>
  <c r="C242" i="26"/>
  <c r="B242" i="26" s="1"/>
  <c r="D360" i="26"/>
  <c r="D358" i="26" s="1"/>
  <c r="F480" i="17"/>
  <c r="D395" i="26"/>
  <c r="R263" i="17"/>
  <c r="I432" i="26"/>
  <c r="F25" i="27"/>
  <c r="H362" i="26"/>
  <c r="P186" i="26"/>
  <c r="D130" i="26"/>
  <c r="F17" i="27"/>
  <c r="E582" i="17"/>
  <c r="D582" i="17" s="1"/>
  <c r="U137" i="17"/>
  <c r="T362" i="26"/>
  <c r="H250" i="26"/>
  <c r="Q186" i="26"/>
  <c r="K362" i="26"/>
  <c r="I362" i="26"/>
  <c r="X13" i="17"/>
  <c r="F186" i="26"/>
  <c r="P444" i="17"/>
  <c r="D202" i="26"/>
  <c r="D400" i="26"/>
  <c r="K544" i="17"/>
  <c r="C253" i="26"/>
  <c r="B253" i="26" s="1"/>
  <c r="AC329" i="17"/>
  <c r="Z363" i="17"/>
  <c r="C31" i="26"/>
  <c r="B31" i="26" s="1"/>
  <c r="D226" i="17"/>
  <c r="T250" i="26"/>
  <c r="D297" i="17"/>
  <c r="D35" i="26"/>
  <c r="C367" i="26"/>
  <c r="B367" i="26" s="1"/>
  <c r="X454" i="26"/>
  <c r="AA13" i="17"/>
  <c r="E377" i="17"/>
  <c r="P517" i="17"/>
  <c r="V250" i="26"/>
  <c r="W281" i="26"/>
  <c r="E67" i="17"/>
  <c r="J281" i="26"/>
  <c r="M363" i="17"/>
  <c r="Q432" i="26"/>
  <c r="L454" i="26"/>
  <c r="D567" i="17"/>
  <c r="J454" i="26"/>
  <c r="F485" i="17"/>
  <c r="F222" i="27"/>
  <c r="C302" i="26"/>
  <c r="B302" i="26" s="1"/>
  <c r="G454" i="26"/>
  <c r="H596" i="17"/>
  <c r="D20" i="17"/>
  <c r="D18" i="17" s="1"/>
  <c r="C22" i="26"/>
  <c r="B22" i="26" s="1"/>
  <c r="E289" i="17"/>
  <c r="C273" i="26"/>
  <c r="B273" i="26" s="1"/>
  <c r="C216" i="26"/>
  <c r="B216" i="26" s="1"/>
  <c r="D71" i="17"/>
  <c r="M53" i="15"/>
  <c r="D290" i="17"/>
  <c r="C325" i="26"/>
  <c r="B325" i="26" s="1"/>
  <c r="J329" i="17"/>
  <c r="F179" i="17"/>
  <c r="J263" i="17"/>
  <c r="F336" i="17"/>
  <c r="D483" i="17"/>
  <c r="D523" i="17"/>
  <c r="D257" i="26"/>
  <c r="O53" i="15"/>
  <c r="X329" i="17"/>
  <c r="D468" i="17"/>
  <c r="G205" i="27"/>
  <c r="U454" i="26"/>
  <c r="E250" i="26"/>
  <c r="E373" i="17"/>
  <c r="C294" i="26"/>
  <c r="B294" i="26" s="1"/>
  <c r="D572" i="17"/>
  <c r="S250" i="26"/>
  <c r="N444" i="17"/>
  <c r="R499" i="26"/>
  <c r="D20" i="26"/>
  <c r="E186" i="26"/>
  <c r="X363" i="17"/>
  <c r="Q363" i="17"/>
  <c r="F362" i="26"/>
  <c r="W186" i="26"/>
  <c r="D460" i="17"/>
  <c r="T363" i="17"/>
  <c r="S15" i="26"/>
  <c r="C437" i="26"/>
  <c r="B437" i="26" s="1"/>
  <c r="F273" i="17"/>
  <c r="U329" i="17"/>
  <c r="C264" i="26"/>
  <c r="B264" i="26" s="1"/>
  <c r="D476" i="17"/>
  <c r="K329" i="17"/>
  <c r="I281" i="26"/>
  <c r="D61" i="26"/>
  <c r="G13" i="17"/>
  <c r="J13" i="17"/>
  <c r="J11" i="17" s="1"/>
  <c r="R362" i="26"/>
  <c r="D150" i="17"/>
  <c r="F212" i="27"/>
  <c r="X281" i="26"/>
  <c r="C78" i="26"/>
  <c r="B78" i="26" s="1"/>
  <c r="E54" i="17"/>
  <c r="X186" i="26"/>
  <c r="C390" i="26"/>
  <c r="B390" i="26" s="1"/>
  <c r="C37" i="26"/>
  <c r="B37" i="26" s="1"/>
  <c r="D60" i="17"/>
  <c r="D475" i="17"/>
  <c r="S329" i="17"/>
  <c r="F18" i="17"/>
  <c r="C220" i="26"/>
  <c r="B220" i="26" s="1"/>
  <c r="N281" i="26"/>
  <c r="C121" i="26"/>
  <c r="B121" i="26" s="1"/>
  <c r="L186" i="26"/>
  <c r="S281" i="26"/>
  <c r="D321" i="26"/>
  <c r="C129" i="26"/>
  <c r="B129" i="26" s="1"/>
  <c r="F353" i="17"/>
  <c r="C172" i="26"/>
  <c r="B172" i="26" s="1"/>
  <c r="M362" i="26"/>
  <c r="G241" i="27"/>
  <c r="D156" i="17"/>
  <c r="O454" i="26"/>
  <c r="M444" i="17"/>
  <c r="V137" i="17"/>
  <c r="C241" i="26"/>
  <c r="B241" i="26" s="1"/>
  <c r="C350" i="26"/>
  <c r="B350" i="26" s="1"/>
  <c r="P281" i="26"/>
  <c r="Y250" i="26"/>
  <c r="F85" i="17"/>
  <c r="AA263" i="17"/>
  <c r="C519" i="26"/>
  <c r="B519" i="26" s="1"/>
  <c r="F70" i="27"/>
  <c r="C318" i="26"/>
  <c r="B318" i="26" s="1"/>
  <c r="C394" i="26"/>
  <c r="B394" i="26" s="1"/>
  <c r="M54" i="15"/>
  <c r="D619" i="17"/>
  <c r="D618" i="17" s="1"/>
  <c r="F251" i="27"/>
  <c r="D230" i="26"/>
  <c r="Q263" i="17"/>
  <c r="D54" i="17"/>
  <c r="H329" i="17"/>
  <c r="R250" i="26"/>
  <c r="K444" i="17"/>
  <c r="O517" i="17"/>
  <c r="U96" i="26"/>
  <c r="N96" i="26"/>
  <c r="F309" i="17"/>
  <c r="C487" i="26"/>
  <c r="B487" i="26" s="1"/>
  <c r="K454" i="26"/>
  <c r="C412" i="26"/>
  <c r="B412" i="26" s="1"/>
  <c r="Q454" i="26"/>
  <c r="AD263" i="17"/>
  <c r="J363" i="17"/>
  <c r="I13" i="17"/>
  <c r="I11" i="17" s="1"/>
  <c r="O281" i="26"/>
  <c r="D183" i="17"/>
  <c r="C134" i="26"/>
  <c r="B134" i="26" s="1"/>
  <c r="K30" i="15"/>
  <c r="N37" i="15"/>
  <c r="O37" i="15"/>
  <c r="E533" i="17"/>
  <c r="C447" i="26" s="1"/>
  <c r="B447" i="26" s="1"/>
  <c r="U250" i="26"/>
  <c r="P362" i="26"/>
  <c r="U186" i="26"/>
  <c r="K281" i="26"/>
  <c r="Y281" i="26"/>
  <c r="M250" i="26"/>
  <c r="T281" i="26"/>
  <c r="I454" i="26"/>
  <c r="F281" i="26"/>
  <c r="Z444" i="17"/>
  <c r="AD444" i="17"/>
  <c r="C420" i="26"/>
  <c r="B420" i="26" s="1"/>
  <c r="C458" i="26"/>
  <c r="B458" i="26" s="1"/>
  <c r="E230" i="17"/>
  <c r="E548" i="17"/>
  <c r="C477" i="26"/>
  <c r="B477" i="26" s="1"/>
  <c r="F62" i="17"/>
  <c r="M329" i="17"/>
  <c r="G178" i="27"/>
  <c r="U362" i="26"/>
  <c r="D221" i="26"/>
  <c r="M281" i="26"/>
  <c r="C192" i="26"/>
  <c r="B192" i="26" s="1"/>
  <c r="S186" i="26"/>
  <c r="W444" i="17"/>
  <c r="L362" i="26"/>
  <c r="M186" i="26"/>
  <c r="S362" i="26"/>
  <c r="J444" i="17"/>
  <c r="I186" i="26"/>
  <c r="C372" i="26"/>
  <c r="D411" i="17"/>
  <c r="C508" i="26"/>
  <c r="B508" i="26" s="1"/>
  <c r="T444" i="17"/>
  <c r="Y362" i="26"/>
  <c r="Q281" i="26"/>
  <c r="G74" i="27"/>
  <c r="C338" i="26"/>
  <c r="B338" i="26" s="1"/>
  <c r="R281" i="26"/>
  <c r="W363" i="17"/>
  <c r="G281" i="26"/>
  <c r="R186" i="26"/>
  <c r="E424" i="17"/>
  <c r="D485" i="17"/>
  <c r="C270" i="26"/>
  <c r="B270" i="26" s="1"/>
  <c r="C343" i="26"/>
  <c r="B343" i="26" s="1"/>
  <c r="D274" i="17"/>
  <c r="C399" i="26"/>
  <c r="B399" i="26" s="1"/>
  <c r="E518" i="17"/>
  <c r="C374" i="26"/>
  <c r="B374" i="26" s="1"/>
  <c r="D275" i="17"/>
  <c r="H281" i="26"/>
  <c r="D520" i="17"/>
  <c r="C159" i="26"/>
  <c r="B159" i="26" s="1"/>
  <c r="R517" i="17"/>
  <c r="U281" i="26"/>
  <c r="F268" i="17"/>
  <c r="T96" i="26"/>
  <c r="D422" i="17"/>
  <c r="E419" i="17"/>
  <c r="O186" i="26"/>
  <c r="F300" i="17"/>
  <c r="D435" i="17"/>
  <c r="E485" i="17"/>
  <c r="N544" i="17"/>
  <c r="U444" i="17"/>
  <c r="T517" i="17"/>
  <c r="E62" i="17"/>
  <c r="C401" i="26"/>
  <c r="B401" i="26" s="1"/>
  <c r="C105" i="26"/>
  <c r="B105" i="26" s="1"/>
  <c r="I517" i="17"/>
  <c r="C100" i="26"/>
  <c r="B100" i="26" s="1"/>
  <c r="G111" i="27"/>
  <c r="D253" i="17"/>
  <c r="R363" i="17"/>
  <c r="Q544" i="17"/>
  <c r="F284" i="17"/>
  <c r="C439" i="26"/>
  <c r="B439" i="26" s="1"/>
  <c r="G171" i="27"/>
  <c r="Q329" i="17"/>
  <c r="L363" i="17"/>
  <c r="F250" i="26"/>
  <c r="C252" i="26"/>
  <c r="B252" i="26" s="1"/>
  <c r="F109" i="17"/>
  <c r="F205" i="27"/>
  <c r="C231" i="26"/>
  <c r="B231" i="26" s="1"/>
  <c r="C44" i="26"/>
  <c r="F74" i="27"/>
  <c r="D85" i="26"/>
  <c r="F54" i="17"/>
  <c r="C196" i="26"/>
  <c r="B196" i="26" s="1"/>
  <c r="B194" i="26" s="1"/>
  <c r="R454" i="26"/>
  <c r="C189" i="26"/>
  <c r="B189" i="26" s="1"/>
  <c r="P329" i="17"/>
  <c r="F281" i="17"/>
  <c r="N263" i="17"/>
  <c r="C248" i="26"/>
  <c r="B248" i="26" s="1"/>
  <c r="B246" i="26" s="1"/>
  <c r="D327" i="17"/>
  <c r="D280" i="17"/>
  <c r="D598" i="17"/>
  <c r="D597" i="17" s="1"/>
  <c r="O137" i="17"/>
  <c r="T454" i="26"/>
  <c r="D577" i="17"/>
  <c r="D574" i="17" s="1"/>
  <c r="C481" i="26"/>
  <c r="J21" i="15"/>
  <c r="D314" i="17"/>
  <c r="C235" i="26"/>
  <c r="B235" i="26" s="1"/>
  <c r="O38" i="15"/>
  <c r="N38" i="15"/>
  <c r="M38" i="15"/>
  <c r="C229" i="26"/>
  <c r="B229" i="26" s="1"/>
  <c r="D308" i="17"/>
  <c r="D367" i="26"/>
  <c r="D366" i="26" s="1"/>
  <c r="F448" i="17"/>
  <c r="O57" i="15"/>
  <c r="N57" i="15"/>
  <c r="L281" i="26"/>
  <c r="D244" i="17"/>
  <c r="C171" i="26"/>
  <c r="B171" i="26" s="1"/>
  <c r="M44" i="15"/>
  <c r="N44" i="15"/>
  <c r="O58" i="15"/>
  <c r="N58" i="15"/>
  <c r="O55" i="15"/>
  <c r="N55" i="15"/>
  <c r="K19" i="15"/>
  <c r="O19" i="15" s="1"/>
  <c r="O43" i="15"/>
  <c r="M43" i="15"/>
  <c r="N43" i="15"/>
  <c r="O34" i="15"/>
  <c r="N34" i="15"/>
  <c r="N27" i="15"/>
  <c r="M27" i="15"/>
  <c r="N454" i="26"/>
  <c r="N49" i="15"/>
  <c r="O49" i="15"/>
  <c r="M49" i="15"/>
  <c r="N26" i="15"/>
  <c r="O26" i="15"/>
  <c r="O25" i="15" s="1"/>
  <c r="K25" i="15"/>
  <c r="F199" i="27"/>
  <c r="F196" i="27" s="1"/>
  <c r="E104" i="17"/>
  <c r="C84" i="26"/>
  <c r="D108" i="17"/>
  <c r="D104" i="17" s="1"/>
  <c r="N54" i="15"/>
  <c r="O54" i="15"/>
  <c r="S444" i="17"/>
  <c r="F160" i="27"/>
  <c r="N47" i="15"/>
  <c r="O47" i="15"/>
  <c r="O41" i="15"/>
  <c r="N41" i="15"/>
  <c r="N45" i="15"/>
  <c r="O45" i="15"/>
  <c r="M45" i="15"/>
  <c r="N48" i="15"/>
  <c r="M48" i="15"/>
  <c r="O48" i="15"/>
  <c r="U432" i="26"/>
  <c r="D83" i="17"/>
  <c r="D82" i="17" s="1"/>
  <c r="E453" i="17"/>
  <c r="C502" i="26"/>
  <c r="B502" i="26" s="1"/>
  <c r="B500" i="26" s="1"/>
  <c r="E597" i="17"/>
  <c r="W454" i="26"/>
  <c r="G227" i="27"/>
  <c r="K363" i="17"/>
  <c r="G184" i="27"/>
  <c r="F156" i="27"/>
  <c r="G262" i="27"/>
  <c r="G189" i="27"/>
  <c r="U363" i="17"/>
  <c r="X544" i="17"/>
  <c r="C371" i="26"/>
  <c r="B371" i="26" s="1"/>
  <c r="C397" i="26"/>
  <c r="B397" i="26" s="1"/>
  <c r="Z517" i="17"/>
  <c r="F46" i="27"/>
  <c r="D372" i="17"/>
  <c r="C290" i="26"/>
  <c r="B290" i="26" s="1"/>
  <c r="E309" i="17"/>
  <c r="S544" i="17"/>
  <c r="E317" i="17"/>
  <c r="X432" i="26"/>
  <c r="F330" i="17"/>
  <c r="D283" i="26"/>
  <c r="G251" i="27"/>
  <c r="F87" i="27"/>
  <c r="F85" i="27" s="1"/>
  <c r="D251" i="26"/>
  <c r="G70" i="27"/>
  <c r="G238" i="27"/>
  <c r="AC363" i="17"/>
  <c r="D69" i="26"/>
  <c r="D68" i="26" s="1"/>
  <c r="F92" i="17"/>
  <c r="G54" i="27"/>
  <c r="G156" i="27"/>
  <c r="G212" i="27"/>
  <c r="I544" i="17"/>
  <c r="G10" i="27"/>
  <c r="G40" i="27"/>
  <c r="E281" i="26"/>
  <c r="Y186" i="26"/>
  <c r="K263" i="17"/>
  <c r="F184" i="27"/>
  <c r="E325" i="17"/>
  <c r="D326" i="17"/>
  <c r="C227" i="26"/>
  <c r="B227" i="26" s="1"/>
  <c r="D246" i="26"/>
  <c r="G199" i="27"/>
  <c r="G196" i="27" s="1"/>
  <c r="D546" i="17"/>
  <c r="D545" i="17" s="1"/>
  <c r="E545" i="17"/>
  <c r="C455" i="26" s="1"/>
  <c r="B455" i="26" s="1"/>
  <c r="G127" i="27"/>
  <c r="P454" i="26"/>
  <c r="F189" i="27"/>
  <c r="F63" i="27"/>
  <c r="E284" i="17"/>
  <c r="C206" i="26"/>
  <c r="F533" i="17"/>
  <c r="D447" i="26" s="1"/>
  <c r="F127" i="27"/>
  <c r="AC444" i="17"/>
  <c r="Z263" i="17"/>
  <c r="G46" i="27"/>
  <c r="C355" i="26"/>
  <c r="B355" i="26" s="1"/>
  <c r="D437" i="17"/>
  <c r="C223" i="26"/>
  <c r="B223" i="26" s="1"/>
  <c r="D302" i="17"/>
  <c r="F325" i="17"/>
  <c r="D389" i="17"/>
  <c r="C307" i="26"/>
  <c r="B307" i="26" s="1"/>
  <c r="T544" i="17"/>
  <c r="E394" i="17"/>
  <c r="F54" i="27"/>
  <c r="F10" i="27"/>
  <c r="F518" i="17"/>
  <c r="F266" i="27"/>
  <c r="G87" i="27"/>
  <c r="G85" i="27" s="1"/>
  <c r="X444" i="17"/>
  <c r="G63" i="27"/>
  <c r="G160" i="27"/>
  <c r="C429" i="26"/>
  <c r="B429" i="26" s="1"/>
  <c r="G544" i="17"/>
  <c r="F542" i="17"/>
  <c r="D452" i="26" s="1"/>
  <c r="D298" i="17"/>
  <c r="C219" i="26"/>
  <c r="B219" i="26" s="1"/>
  <c r="D433" i="26"/>
  <c r="G120" i="27"/>
  <c r="Q444" i="17"/>
  <c r="I363" i="17"/>
  <c r="F111" i="27"/>
  <c r="F227" i="27"/>
  <c r="Z184" i="26"/>
  <c r="F120" i="27"/>
  <c r="D291" i="17"/>
  <c r="C212" i="26"/>
  <c r="B212" i="26" s="1"/>
  <c r="D378" i="26"/>
  <c r="C203" i="26"/>
  <c r="B203" i="26" s="1"/>
  <c r="D282" i="17"/>
  <c r="F171" i="27"/>
  <c r="X517" i="17"/>
  <c r="V432" i="26"/>
  <c r="F139" i="27"/>
  <c r="F137" i="27" s="1"/>
  <c r="D383" i="17"/>
  <c r="C301" i="26"/>
  <c r="B301" i="26" s="1"/>
  <c r="D371" i="17"/>
  <c r="C289" i="26"/>
  <c r="B289" i="26" s="1"/>
  <c r="D409" i="17"/>
  <c r="C327" i="26"/>
  <c r="B327" i="26" s="1"/>
  <c r="D313" i="17"/>
  <c r="C234" i="26"/>
  <c r="B234" i="26" s="1"/>
  <c r="C271" i="26"/>
  <c r="B271" i="26" s="1"/>
  <c r="D350" i="17"/>
  <c r="D355" i="17"/>
  <c r="C274" i="26"/>
  <c r="B274" i="26" s="1"/>
  <c r="G17" i="27"/>
  <c r="D211" i="26"/>
  <c r="D210" i="26" s="1"/>
  <c r="F289" i="17"/>
  <c r="D525" i="17"/>
  <c r="C440" i="26"/>
  <c r="B440" i="26" s="1"/>
  <c r="D312" i="17"/>
  <c r="C233" i="26"/>
  <c r="B233" i="26" s="1"/>
  <c r="D501" i="26"/>
  <c r="D500" i="26" s="1"/>
  <c r="F597" i="17"/>
  <c r="D311" i="17"/>
  <c r="C232" i="26"/>
  <c r="B232" i="26" s="1"/>
  <c r="F105" i="27"/>
  <c r="G25" i="27"/>
  <c r="D199" i="26"/>
  <c r="D198" i="26" s="1"/>
  <c r="F277" i="17"/>
  <c r="D283" i="17"/>
  <c r="E281" i="17"/>
  <c r="C204" i="26"/>
  <c r="G139" i="27"/>
  <c r="G137" i="27" s="1"/>
  <c r="G105" i="27"/>
  <c r="E410" i="17"/>
  <c r="B489" i="26"/>
  <c r="B488" i="26" s="1"/>
  <c r="C488" i="26"/>
  <c r="E536" i="17"/>
  <c r="C450" i="26" s="1"/>
  <c r="B450" i="26" s="1"/>
  <c r="AB261" i="17"/>
  <c r="AA444" i="17"/>
  <c r="T263" i="17"/>
  <c r="D348" i="26"/>
  <c r="D324" i="17"/>
  <c r="C245" i="26"/>
  <c r="B245" i="26" s="1"/>
  <c r="F365" i="17"/>
  <c r="D272" i="26"/>
  <c r="V444" i="17"/>
  <c r="E542" i="17"/>
  <c r="D542" i="17" s="1"/>
  <c r="D269" i="17"/>
  <c r="D268" i="17" s="1"/>
  <c r="C191" i="26"/>
  <c r="B191" i="26" s="1"/>
  <c r="D606" i="17"/>
  <c r="C509" i="26"/>
  <c r="B509" i="26" s="1"/>
  <c r="H444" i="17"/>
  <c r="F410" i="17"/>
  <c r="D328" i="26"/>
  <c r="W517" i="17"/>
  <c r="F548" i="17"/>
  <c r="D291" i="26"/>
  <c r="E430" i="17"/>
  <c r="O363" i="17"/>
  <c r="C319" i="26"/>
  <c r="B319" i="26" s="1"/>
  <c r="F499" i="17"/>
  <c r="R444" i="17"/>
  <c r="D415" i="26"/>
  <c r="Y544" i="17"/>
  <c r="F243" i="27"/>
  <c r="F241" i="27" s="1"/>
  <c r="AD363" i="17"/>
  <c r="S363" i="17"/>
  <c r="C58" i="26"/>
  <c r="B59" i="26"/>
  <c r="B58" i="26" s="1"/>
  <c r="L544" i="17"/>
  <c r="L444" i="17"/>
  <c r="O444" i="17"/>
  <c r="D466" i="17"/>
  <c r="C381" i="26"/>
  <c r="B381" i="26" s="1"/>
  <c r="D424" i="17"/>
  <c r="G329" i="17"/>
  <c r="AA329" i="17"/>
  <c r="V363" i="17"/>
  <c r="F403" i="17"/>
  <c r="D337" i="17"/>
  <c r="E336" i="17"/>
  <c r="C258" i="26"/>
  <c r="C434" i="26"/>
  <c r="B434" i="26" s="1"/>
  <c r="D519" i="17"/>
  <c r="D334" i="17"/>
  <c r="C255" i="26"/>
  <c r="B255" i="26" s="1"/>
  <c r="D481" i="17"/>
  <c r="C396" i="26"/>
  <c r="B396" i="26" s="1"/>
  <c r="D347" i="17"/>
  <c r="C268" i="26"/>
  <c r="E345" i="17"/>
  <c r="D492" i="17"/>
  <c r="C407" i="26"/>
  <c r="B407" i="26" s="1"/>
  <c r="C425" i="26"/>
  <c r="B425" i="26" s="1"/>
  <c r="D510" i="17"/>
  <c r="C324" i="26"/>
  <c r="B324" i="26" s="1"/>
  <c r="D406" i="17"/>
  <c r="D344" i="17"/>
  <c r="C265" i="26"/>
  <c r="B265" i="26" s="1"/>
  <c r="P363" i="17"/>
  <c r="E477" i="17"/>
  <c r="D478" i="17"/>
  <c r="D477" i="17" s="1"/>
  <c r="C393" i="26"/>
  <c r="C261" i="26"/>
  <c r="B261" i="26" s="1"/>
  <c r="D340" i="17"/>
  <c r="D359" i="17"/>
  <c r="C278" i="26"/>
  <c r="B278" i="26" s="1"/>
  <c r="D304" i="17"/>
  <c r="C225" i="26"/>
  <c r="D423" i="26"/>
  <c r="D422" i="26" s="1"/>
  <c r="F507" i="17"/>
  <c r="D500" i="17"/>
  <c r="C416" i="26"/>
  <c r="E499" i="17"/>
  <c r="D562" i="17"/>
  <c r="C466" i="26"/>
  <c r="F373" i="17"/>
  <c r="D438" i="17"/>
  <c r="C356" i="26"/>
  <c r="B356" i="26" s="1"/>
  <c r="D310" i="26"/>
  <c r="D305" i="26" s="1"/>
  <c r="F387" i="17"/>
  <c r="D316" i="26"/>
  <c r="D312" i="26" s="1"/>
  <c r="F394" i="17"/>
  <c r="D550" i="17"/>
  <c r="C459" i="26"/>
  <c r="B459" i="26" s="1"/>
  <c r="F560" i="17"/>
  <c r="B211" i="26"/>
  <c r="J20" i="15"/>
  <c r="D502" i="17"/>
  <c r="C418" i="26"/>
  <c r="B418" i="26" s="1"/>
  <c r="D319" i="17"/>
  <c r="C240" i="26"/>
  <c r="B240" i="26" s="1"/>
  <c r="D587" i="17"/>
  <c r="C491" i="26"/>
  <c r="B491" i="26" s="1"/>
  <c r="E488" i="17"/>
  <c r="D490" i="17"/>
  <c r="C405" i="26"/>
  <c r="F463" i="17"/>
  <c r="E300" i="17"/>
  <c r="E480" i="17"/>
  <c r="D441" i="17"/>
  <c r="D440" i="17" s="1"/>
  <c r="C359" i="26"/>
  <c r="E440" i="17"/>
  <c r="D242" i="26"/>
  <c r="D238" i="26" s="1"/>
  <c r="F317" i="17"/>
  <c r="D413" i="17"/>
  <c r="C331" i="26"/>
  <c r="B331" i="26" s="1"/>
  <c r="D356" i="17"/>
  <c r="C275" i="26"/>
  <c r="B275" i="26" s="1"/>
  <c r="D392" i="17"/>
  <c r="C310" i="26"/>
  <c r="B310" i="26" s="1"/>
  <c r="C332" i="26"/>
  <c r="B332" i="26" s="1"/>
  <c r="D414" i="17"/>
  <c r="C335" i="26"/>
  <c r="B335" i="26" s="1"/>
  <c r="D417" i="17"/>
  <c r="F584" i="17"/>
  <c r="D489" i="26"/>
  <c r="D488" i="26" s="1"/>
  <c r="D586" i="17"/>
  <c r="C490" i="26"/>
  <c r="B490" i="26" s="1"/>
  <c r="D88" i="17"/>
  <c r="D85" i="17" s="1"/>
  <c r="C64" i="26"/>
  <c r="E85" i="17"/>
  <c r="D342" i="17"/>
  <c r="C263" i="26"/>
  <c r="B263" i="26" s="1"/>
  <c r="C254" i="26"/>
  <c r="D333" i="17"/>
  <c r="E330" i="17"/>
  <c r="W544" i="17"/>
  <c r="D391" i="17"/>
  <c r="C309" i="26"/>
  <c r="B309" i="26" s="1"/>
  <c r="D457" i="26"/>
  <c r="D299" i="26"/>
  <c r="D295" i="26" s="1"/>
  <c r="F377" i="17"/>
  <c r="D369" i="17"/>
  <c r="C287" i="26"/>
  <c r="B287" i="26" s="1"/>
  <c r="C352" i="26"/>
  <c r="B352" i="26" s="1"/>
  <c r="D434" i="17"/>
  <c r="C467" i="26"/>
  <c r="B467" i="26" s="1"/>
  <c r="D563" i="17"/>
  <c r="D515" i="17"/>
  <c r="C430" i="26"/>
  <c r="B430" i="26" s="1"/>
  <c r="D450" i="17"/>
  <c r="D448" i="17" s="1"/>
  <c r="C368" i="26"/>
  <c r="E448" i="17"/>
  <c r="C339" i="26"/>
  <c r="B339" i="26" s="1"/>
  <c r="D421" i="17"/>
  <c r="C306" i="26"/>
  <c r="D388" i="17"/>
  <c r="E387" i="17"/>
  <c r="K20" i="15"/>
  <c r="D396" i="17"/>
  <c r="C314" i="26"/>
  <c r="B314" i="26" s="1"/>
  <c r="AA363" i="17"/>
  <c r="D376" i="26"/>
  <c r="D375" i="26" s="1"/>
  <c r="F459" i="17"/>
  <c r="D404" i="26"/>
  <c r="D403" i="26" s="1"/>
  <c r="F488" i="17"/>
  <c r="D395" i="17"/>
  <c r="C313" i="26"/>
  <c r="B313" i="26" s="1"/>
  <c r="D374" i="17"/>
  <c r="D373" i="17" s="1"/>
  <c r="C292" i="26"/>
  <c r="B292" i="26" s="1"/>
  <c r="D495" i="17"/>
  <c r="E493" i="17"/>
  <c r="C411" i="26"/>
  <c r="D368" i="17"/>
  <c r="C286" i="26"/>
  <c r="B286" i="26" s="1"/>
  <c r="D475" i="26"/>
  <c r="D473" i="26" s="1"/>
  <c r="F569" i="17"/>
  <c r="D471" i="17"/>
  <c r="C386" i="26"/>
  <c r="B386" i="26" s="1"/>
  <c r="D414" i="26"/>
  <c r="D409" i="26" s="1"/>
  <c r="F493" i="17"/>
  <c r="D393" i="17"/>
  <c r="C311" i="26"/>
  <c r="B311" i="26" s="1"/>
  <c r="D268" i="26"/>
  <c r="D266" i="26" s="1"/>
  <c r="F345" i="17"/>
  <c r="D385" i="17"/>
  <c r="C303" i="26"/>
  <c r="B303" i="26" s="1"/>
  <c r="E353" i="17"/>
  <c r="Y363" i="17"/>
  <c r="F430" i="17"/>
  <c r="D529" i="17"/>
  <c r="C443" i="26"/>
  <c r="B443" i="26" s="1"/>
  <c r="D412" i="17"/>
  <c r="C330" i="26"/>
  <c r="B330" i="26" s="1"/>
  <c r="D566" i="17"/>
  <c r="C470" i="26"/>
  <c r="E565" i="17"/>
  <c r="B239" i="26"/>
  <c r="AD596" i="17"/>
  <c r="B276" i="26"/>
  <c r="D506" i="26"/>
  <c r="D505" i="26" s="1"/>
  <c r="F602" i="17"/>
  <c r="C506" i="26"/>
  <c r="D603" i="17"/>
  <c r="E602" i="17"/>
  <c r="D520" i="26"/>
  <c r="D518" i="26" s="1"/>
  <c r="F618" i="17"/>
  <c r="D571" i="17"/>
  <c r="E569" i="17"/>
  <c r="C475" i="26"/>
  <c r="B340" i="26"/>
  <c r="B398" i="26"/>
  <c r="G266" i="27"/>
  <c r="L77" i="15"/>
  <c r="E155" i="27"/>
  <c r="B435" i="26"/>
  <c r="N50" i="15"/>
  <c r="O50" i="15"/>
  <c r="M50" i="15"/>
  <c r="D230" i="17"/>
  <c r="C160" i="26"/>
  <c r="O42" i="15"/>
  <c r="M42" i="15"/>
  <c r="N42" i="15"/>
  <c r="B497" i="26"/>
  <c r="B496" i="26" s="1"/>
  <c r="C496" i="26"/>
  <c r="N51" i="15"/>
  <c r="O51" i="15"/>
  <c r="M51" i="15"/>
  <c r="D470" i="17"/>
  <c r="C385" i="26"/>
  <c r="B385" i="26" s="1"/>
  <c r="M41" i="15"/>
  <c r="J36" i="15"/>
  <c r="J35" i="15" s="1"/>
  <c r="D17" i="17"/>
  <c r="C19" i="26"/>
  <c r="M26" i="15"/>
  <c r="J25" i="15"/>
  <c r="N40" i="15"/>
  <c r="M40" i="15"/>
  <c r="O40" i="15"/>
  <c r="E463" i="17"/>
  <c r="E560" i="17"/>
  <c r="AC544" i="17"/>
  <c r="B379" i="26"/>
  <c r="C123" i="26"/>
  <c r="B123" i="26" s="1"/>
  <c r="D172" i="17"/>
  <c r="D513" i="17"/>
  <c r="C428" i="26"/>
  <c r="B428" i="26" s="1"/>
  <c r="D445" i="17"/>
  <c r="C363" i="26"/>
  <c r="D235" i="17"/>
  <c r="C162" i="26"/>
  <c r="B162" i="26" s="1"/>
  <c r="D69" i="17"/>
  <c r="C50" i="26"/>
  <c r="B50" i="26" s="1"/>
  <c r="O39" i="15"/>
  <c r="M39" i="15"/>
  <c r="K36" i="15"/>
  <c r="N39" i="15"/>
  <c r="B23" i="26"/>
  <c r="D508" i="17"/>
  <c r="C423" i="26"/>
  <c r="E507" i="17"/>
  <c r="C98" i="26"/>
  <c r="B98" i="26" s="1"/>
  <c r="D142" i="17"/>
  <c r="D509" i="17"/>
  <c r="C424" i="26"/>
  <c r="B424" i="26" s="1"/>
  <c r="D404" i="17"/>
  <c r="C322" i="26"/>
  <c r="E403" i="17"/>
  <c r="D33" i="17"/>
  <c r="D31" i="17" s="1"/>
  <c r="E31" i="17"/>
  <c r="C33" i="26" s="1"/>
  <c r="B33" i="26" s="1"/>
  <c r="D462" i="17"/>
  <c r="E459" i="17"/>
  <c r="D180" i="17"/>
  <c r="C131" i="26"/>
  <c r="E179" i="17"/>
  <c r="O56" i="15"/>
  <c r="N56" i="15"/>
  <c r="M56" i="15"/>
  <c r="D564" i="17"/>
  <c r="C468" i="26"/>
  <c r="B468" i="26" s="1"/>
  <c r="E561" i="17"/>
  <c r="B49" i="26"/>
  <c r="D169" i="17"/>
  <c r="C120" i="26"/>
  <c r="B120" i="26" s="1"/>
  <c r="E165" i="17"/>
  <c r="E365" i="17"/>
  <c r="C288" i="26"/>
  <c r="D370" i="17"/>
  <c r="D453" i="17"/>
  <c r="B329" i="26"/>
  <c r="M46" i="15" l="1"/>
  <c r="N46" i="15"/>
  <c r="N35" i="15" s="1"/>
  <c r="N17" i="15"/>
  <c r="K81" i="15"/>
  <c r="O81" i="15" s="1"/>
  <c r="AA522" i="26"/>
  <c r="U15" i="26"/>
  <c r="U13" i="26" s="1"/>
  <c r="AS623" i="17"/>
  <c r="H15" i="26"/>
  <c r="H13" i="26" s="1"/>
  <c r="AM623" i="17"/>
  <c r="AI623" i="17"/>
  <c r="AJ623" i="17"/>
  <c r="AN623" i="17"/>
  <c r="AT623" i="17"/>
  <c r="AL623" i="17"/>
  <c r="AP623" i="17"/>
  <c r="AK623" i="17"/>
  <c r="AO623" i="17"/>
  <c r="K63" i="15"/>
  <c r="O63" i="15" s="1"/>
  <c r="AH13" i="17"/>
  <c r="AH11" i="17" s="1"/>
  <c r="AR623" i="17"/>
  <c r="AQ623" i="17"/>
  <c r="Y13" i="17"/>
  <c r="Y11" i="17" s="1"/>
  <c r="AH261" i="17"/>
  <c r="L13" i="15"/>
  <c r="L11" i="15" s="1"/>
  <c r="P11" i="17"/>
  <c r="M17" i="15"/>
  <c r="AA11" i="17"/>
  <c r="M15" i="26"/>
  <c r="M13" i="26" s="1"/>
  <c r="W11" i="17"/>
  <c r="S13" i="26"/>
  <c r="O11" i="17"/>
  <c r="F13" i="26"/>
  <c r="D569" i="17"/>
  <c r="C375" i="26"/>
  <c r="X11" i="17"/>
  <c r="AD11" i="17"/>
  <c r="C55" i="26"/>
  <c r="C20" i="26"/>
  <c r="C17" i="26" s="1"/>
  <c r="B20" i="26"/>
  <c r="V13" i="26"/>
  <c r="J15" i="26"/>
  <c r="J13" i="26" s="1"/>
  <c r="B342" i="26"/>
  <c r="K11" i="17"/>
  <c r="C174" i="26"/>
  <c r="C500" i="26"/>
  <c r="O31" i="15"/>
  <c r="M31" i="15"/>
  <c r="D480" i="17"/>
  <c r="K29" i="15"/>
  <c r="O29" i="15" s="1"/>
  <c r="Z11" i="17"/>
  <c r="B167" i="26"/>
  <c r="C198" i="26"/>
  <c r="I13" i="26"/>
  <c r="X13" i="26"/>
  <c r="F15" i="17"/>
  <c r="O13" i="26"/>
  <c r="D96" i="26"/>
  <c r="M25" i="15"/>
  <c r="C85" i="26"/>
  <c r="M11" i="17"/>
  <c r="D76" i="26"/>
  <c r="D17" i="26"/>
  <c r="Q13" i="26"/>
  <c r="N11" i="17"/>
  <c r="L15" i="26"/>
  <c r="L13" i="26" s="1"/>
  <c r="J77" i="15"/>
  <c r="G13" i="26"/>
  <c r="F100" i="17"/>
  <c r="B400" i="26"/>
  <c r="P13" i="26"/>
  <c r="M21" i="15"/>
  <c r="B35" i="26"/>
  <c r="V11" i="17"/>
  <c r="F137" i="17"/>
  <c r="U11" i="17"/>
  <c r="B153" i="26"/>
  <c r="B149" i="26" s="1"/>
  <c r="H11" i="17"/>
  <c r="T11" i="17"/>
  <c r="F213" i="17"/>
  <c r="L11" i="17"/>
  <c r="J184" i="26"/>
  <c r="D109" i="17"/>
  <c r="D100" i="17" s="1"/>
  <c r="F59" i="17"/>
  <c r="Y13" i="26"/>
  <c r="B518" i="26"/>
  <c r="C68" i="26"/>
  <c r="C518" i="26"/>
  <c r="D493" i="17"/>
  <c r="E13" i="26"/>
  <c r="V184" i="26"/>
  <c r="C400" i="26"/>
  <c r="E213" i="17"/>
  <c r="D548" i="17"/>
  <c r="K13" i="26"/>
  <c r="W13" i="26"/>
  <c r="C43" i="26"/>
  <c r="J29" i="15"/>
  <c r="J24" i="15" s="1"/>
  <c r="E100" i="17"/>
  <c r="C486" i="26"/>
  <c r="B486" i="26" s="1"/>
  <c r="G11" i="17"/>
  <c r="C167" i="26"/>
  <c r="R13" i="26"/>
  <c r="D142" i="26"/>
  <c r="D473" i="17"/>
  <c r="D40" i="26"/>
  <c r="AB623" i="17"/>
  <c r="K18" i="15"/>
  <c r="O18" i="15" s="1"/>
  <c r="E184" i="26"/>
  <c r="N184" i="26"/>
  <c r="C35" i="26"/>
  <c r="C370" i="26"/>
  <c r="O21" i="15"/>
  <c r="N21" i="15"/>
  <c r="B372" i="26"/>
  <c r="B370" i="26" s="1"/>
  <c r="J61" i="15"/>
  <c r="M61" i="15" s="1"/>
  <c r="D179" i="17"/>
  <c r="D533" i="17"/>
  <c r="D67" i="17"/>
  <c r="D59" i="17" s="1"/>
  <c r="N13" i="26"/>
  <c r="K184" i="26"/>
  <c r="D459" i="17"/>
  <c r="H184" i="26"/>
  <c r="M261" i="17"/>
  <c r="Q184" i="26"/>
  <c r="D289" i="17"/>
  <c r="E59" i="17"/>
  <c r="F9" i="27"/>
  <c r="C342" i="26"/>
  <c r="J81" i="15"/>
  <c r="F329" i="17"/>
  <c r="G184" i="26"/>
  <c r="C388" i="26"/>
  <c r="B388" i="26"/>
  <c r="D273" i="17"/>
  <c r="P261" i="17"/>
  <c r="I184" i="26"/>
  <c r="D419" i="17"/>
  <c r="X184" i="26"/>
  <c r="R184" i="26"/>
  <c r="D565" i="17"/>
  <c r="W184" i="26"/>
  <c r="U261" i="17"/>
  <c r="P184" i="26"/>
  <c r="AC261" i="17"/>
  <c r="AC623" i="17" s="1"/>
  <c r="J63" i="15"/>
  <c r="S184" i="26"/>
  <c r="F184" i="26"/>
  <c r="O184" i="26"/>
  <c r="F24" i="27"/>
  <c r="K261" i="17"/>
  <c r="D300" i="17"/>
  <c r="M184" i="26"/>
  <c r="R261" i="17"/>
  <c r="R623" i="17" s="1"/>
  <c r="E596" i="17"/>
  <c r="L184" i="26"/>
  <c r="C194" i="26"/>
  <c r="H261" i="17"/>
  <c r="J261" i="17"/>
  <c r="J623" i="17" s="1"/>
  <c r="N19" i="15"/>
  <c r="M19" i="15"/>
  <c r="U184" i="26"/>
  <c r="N261" i="17"/>
  <c r="Q261" i="17"/>
  <c r="Q623" i="17" s="1"/>
  <c r="Y184" i="26"/>
  <c r="T184" i="26"/>
  <c r="B44" i="26"/>
  <c r="B43" i="26" s="1"/>
  <c r="N30" i="15"/>
  <c r="O30" i="15"/>
  <c r="M30" i="15"/>
  <c r="C246" i="26"/>
  <c r="T261" i="17"/>
  <c r="Z522" i="26"/>
  <c r="B210" i="26"/>
  <c r="T13" i="26"/>
  <c r="G210" i="27"/>
  <c r="S261" i="17"/>
  <c r="S623" i="17" s="1"/>
  <c r="G261" i="17"/>
  <c r="D325" i="17"/>
  <c r="Z261" i="17"/>
  <c r="F155" i="27"/>
  <c r="C478" i="26"/>
  <c r="B481" i="26"/>
  <c r="B478" i="26" s="1"/>
  <c r="D410" i="17"/>
  <c r="D377" i="17"/>
  <c r="C395" i="26"/>
  <c r="B84" i="26"/>
  <c r="B80" i="26" s="1"/>
  <c r="B76" i="26" s="1"/>
  <c r="C80" i="26"/>
  <c r="G182" i="27"/>
  <c r="I261" i="17"/>
  <c r="I623" i="17" s="1"/>
  <c r="J18" i="15"/>
  <c r="E137" i="17"/>
  <c r="W261" i="17"/>
  <c r="F182" i="27"/>
  <c r="B395" i="26"/>
  <c r="G9" i="27"/>
  <c r="D403" i="17"/>
  <c r="G155" i="27"/>
  <c r="C210" i="26"/>
  <c r="F263" i="17"/>
  <c r="C230" i="26"/>
  <c r="C238" i="26"/>
  <c r="D250" i="26"/>
  <c r="B457" i="26"/>
  <c r="D186" i="26"/>
  <c r="B230" i="26"/>
  <c r="G104" i="27"/>
  <c r="D213" i="17"/>
  <c r="X261" i="17"/>
  <c r="G24" i="27"/>
  <c r="D432" i="26"/>
  <c r="B206" i="26"/>
  <c r="B205" i="26" s="1"/>
  <c r="C205" i="26"/>
  <c r="D309" i="17"/>
  <c r="Y261" i="17"/>
  <c r="D518" i="17"/>
  <c r="B295" i="26"/>
  <c r="D330" i="17"/>
  <c r="L261" i="17"/>
  <c r="F517" i="17"/>
  <c r="D353" i="17"/>
  <c r="E263" i="17"/>
  <c r="F104" i="27"/>
  <c r="D602" i="17"/>
  <c r="D596" i="17" s="1"/>
  <c r="D281" i="17"/>
  <c r="V261" i="17"/>
  <c r="D345" i="17"/>
  <c r="F210" i="27"/>
  <c r="C328" i="26"/>
  <c r="C202" i="26"/>
  <c r="B204" i="26"/>
  <c r="B202" i="26" s="1"/>
  <c r="F363" i="17"/>
  <c r="K69" i="15"/>
  <c r="O69" i="15" s="1"/>
  <c r="K75" i="15"/>
  <c r="O75" i="15" s="1"/>
  <c r="D317" i="17"/>
  <c r="O261" i="17"/>
  <c r="D394" i="17"/>
  <c r="D365" i="17"/>
  <c r="C433" i="26"/>
  <c r="B433" i="26"/>
  <c r="C452" i="26"/>
  <c r="B452" i="26" s="1"/>
  <c r="D561" i="17"/>
  <c r="B337" i="26"/>
  <c r="AD261" i="17"/>
  <c r="E517" i="17"/>
  <c r="B348" i="26"/>
  <c r="AA261" i="17"/>
  <c r="D488" i="17"/>
  <c r="D281" i="26"/>
  <c r="B328" i="26"/>
  <c r="D430" i="17"/>
  <c r="E329" i="17"/>
  <c r="C337" i="26"/>
  <c r="C348" i="26"/>
  <c r="C312" i="26"/>
  <c r="F444" i="17"/>
  <c r="C295" i="26"/>
  <c r="C291" i="26"/>
  <c r="B291" i="26" s="1"/>
  <c r="D362" i="26"/>
  <c r="B238" i="26"/>
  <c r="B306" i="26"/>
  <c r="B305" i="26" s="1"/>
  <c r="C305" i="26"/>
  <c r="C457" i="26"/>
  <c r="B268" i="26"/>
  <c r="B266" i="26" s="1"/>
  <c r="C266" i="26"/>
  <c r="C272" i="26"/>
  <c r="D464" i="26"/>
  <c r="D454" i="26" s="1"/>
  <c r="F544" i="17"/>
  <c r="D387" i="17"/>
  <c r="B272" i="26"/>
  <c r="B470" i="26"/>
  <c r="B469" i="26" s="1"/>
  <c r="C469" i="26"/>
  <c r="C366" i="26"/>
  <c r="B368" i="26"/>
  <c r="B366" i="26" s="1"/>
  <c r="B258" i="26"/>
  <c r="B257" i="26" s="1"/>
  <c r="C257" i="26"/>
  <c r="E444" i="17"/>
  <c r="D463" i="17"/>
  <c r="B312" i="26"/>
  <c r="D165" i="17"/>
  <c r="B416" i="26"/>
  <c r="B415" i="26" s="1"/>
  <c r="C415" i="26"/>
  <c r="D336" i="17"/>
  <c r="D499" i="17"/>
  <c r="O20" i="15"/>
  <c r="N20" i="15"/>
  <c r="M20" i="15"/>
  <c r="B254" i="26"/>
  <c r="B251" i="26" s="1"/>
  <c r="C251" i="26"/>
  <c r="B393" i="26"/>
  <c r="B392" i="26" s="1"/>
  <c r="C392" i="26"/>
  <c r="B411" i="26"/>
  <c r="B409" i="26" s="1"/>
  <c r="C409" i="26"/>
  <c r="B64" i="26"/>
  <c r="B61" i="26" s="1"/>
  <c r="C61" i="26"/>
  <c r="B359" i="26"/>
  <c r="B358" i="26" s="1"/>
  <c r="C358" i="26"/>
  <c r="B466" i="26"/>
  <c r="B465" i="26" s="1"/>
  <c r="C465" i="26"/>
  <c r="B405" i="26"/>
  <c r="B403" i="26" s="1"/>
  <c r="C403" i="26"/>
  <c r="B225" i="26"/>
  <c r="B221" i="26" s="1"/>
  <c r="C221" i="26"/>
  <c r="F596" i="17"/>
  <c r="D499" i="26"/>
  <c r="B116" i="26"/>
  <c r="C116" i="26"/>
  <c r="O36" i="15"/>
  <c r="O35" i="15" s="1"/>
  <c r="B475" i="26"/>
  <c r="B473" i="26" s="1"/>
  <c r="C473" i="26"/>
  <c r="K79" i="15"/>
  <c r="O79" i="15" s="1"/>
  <c r="B506" i="26"/>
  <c r="B505" i="26" s="1"/>
  <c r="C505" i="26"/>
  <c r="L67" i="15"/>
  <c r="J69" i="15"/>
  <c r="C48" i="26"/>
  <c r="B131" i="26"/>
  <c r="B130" i="26" s="1"/>
  <c r="C130" i="26"/>
  <c r="C378" i="26"/>
  <c r="B19" i="26"/>
  <c r="B48" i="26"/>
  <c r="N36" i="15"/>
  <c r="K35" i="15"/>
  <c r="B378" i="26"/>
  <c r="B160" i="26"/>
  <c r="B158" i="26" s="1"/>
  <c r="C158" i="26"/>
  <c r="B423" i="26"/>
  <c r="B422" i="26" s="1"/>
  <c r="C422" i="26"/>
  <c r="M36" i="15"/>
  <c r="E363" i="17"/>
  <c r="B363" i="26"/>
  <c r="D507" i="17"/>
  <c r="E15" i="17"/>
  <c r="D15" i="17"/>
  <c r="O61" i="15"/>
  <c r="K73" i="15"/>
  <c r="B322" i="26"/>
  <c r="B321" i="26" s="1"/>
  <c r="C321" i="26"/>
  <c r="N25" i="15"/>
  <c r="C464" i="26"/>
  <c r="D560" i="17"/>
  <c r="E544" i="17"/>
  <c r="B288" i="26"/>
  <c r="B283" i="26" s="1"/>
  <c r="C283" i="26"/>
  <c r="M35" i="15" l="1"/>
  <c r="K77" i="15"/>
  <c r="O77" i="15" s="1"/>
  <c r="J73" i="15"/>
  <c r="M73" i="15" s="1"/>
  <c r="J75" i="15"/>
  <c r="M75" i="15" s="1"/>
  <c r="J71" i="15"/>
  <c r="J16" i="15"/>
  <c r="J15" i="15" s="1"/>
  <c r="J13" i="15" s="1"/>
  <c r="J11" i="15" s="1"/>
  <c r="N63" i="15"/>
  <c r="K71" i="15"/>
  <c r="O71" i="15" s="1"/>
  <c r="AH623" i="17"/>
  <c r="Y623" i="17"/>
  <c r="AA623" i="17"/>
  <c r="L83" i="15"/>
  <c r="P623" i="17"/>
  <c r="O623" i="17"/>
  <c r="W623" i="17"/>
  <c r="F522" i="26"/>
  <c r="S522" i="26"/>
  <c r="AD623" i="17"/>
  <c r="B17" i="26"/>
  <c r="X623" i="17"/>
  <c r="C142" i="26"/>
  <c r="J522" i="26"/>
  <c r="V522" i="26"/>
  <c r="K623" i="17"/>
  <c r="M63" i="15"/>
  <c r="Z623" i="17"/>
  <c r="K24" i="15"/>
  <c r="M24" i="15" s="1"/>
  <c r="N29" i="15"/>
  <c r="B142" i="26"/>
  <c r="X522" i="26"/>
  <c r="Q522" i="26"/>
  <c r="I522" i="26"/>
  <c r="O522" i="26"/>
  <c r="H522" i="26"/>
  <c r="C76" i="26"/>
  <c r="M623" i="17"/>
  <c r="D15" i="26"/>
  <c r="D13" i="26" s="1"/>
  <c r="P522" i="26"/>
  <c r="N61" i="15"/>
  <c r="N623" i="17"/>
  <c r="C40" i="26"/>
  <c r="G522" i="26"/>
  <c r="F13" i="17"/>
  <c r="F11" i="17" s="1"/>
  <c r="L522" i="26"/>
  <c r="V623" i="17"/>
  <c r="U623" i="17"/>
  <c r="C499" i="26"/>
  <c r="L623" i="17"/>
  <c r="W522" i="26"/>
  <c r="K522" i="26"/>
  <c r="H623" i="17"/>
  <c r="B499" i="26"/>
  <c r="T623" i="17"/>
  <c r="E522" i="26"/>
  <c r="Y522" i="26"/>
  <c r="M29" i="15"/>
  <c r="M522" i="26"/>
  <c r="E13" i="17"/>
  <c r="E11" i="17" s="1"/>
  <c r="G623" i="17"/>
  <c r="U522" i="26"/>
  <c r="D13" i="17"/>
  <c r="D517" i="17"/>
  <c r="R522" i="26"/>
  <c r="N522" i="26"/>
  <c r="D137" i="17"/>
  <c r="M18" i="15"/>
  <c r="B40" i="26"/>
  <c r="T522" i="26"/>
  <c r="K16" i="15"/>
  <c r="N18" i="15"/>
  <c r="D329" i="17"/>
  <c r="D263" i="17"/>
  <c r="C186" i="26"/>
  <c r="C432" i="26"/>
  <c r="D544" i="17"/>
  <c r="B186" i="26"/>
  <c r="B432" i="26"/>
  <c r="D444" i="17"/>
  <c r="E16" i="31"/>
  <c r="D363" i="17"/>
  <c r="F261" i="17"/>
  <c r="C362" i="26"/>
  <c r="C250" i="26"/>
  <c r="D184" i="26"/>
  <c r="J79" i="15"/>
  <c r="E15" i="31"/>
  <c r="C96" i="26"/>
  <c r="C281" i="26"/>
  <c r="B362" i="26"/>
  <c r="B250" i="26"/>
  <c r="B96" i="26"/>
  <c r="M81" i="15"/>
  <c r="B281" i="26"/>
  <c r="N81" i="15"/>
  <c r="M69" i="15"/>
  <c r="N69" i="15"/>
  <c r="E261" i="17"/>
  <c r="C454" i="26"/>
  <c r="B464" i="26"/>
  <c r="B454" i="26" s="1"/>
  <c r="O73" i="15"/>
  <c r="F16" i="31" l="1"/>
  <c r="F15" i="31"/>
  <c r="M77" i="15"/>
  <c r="N77" i="15"/>
  <c r="N73" i="15"/>
  <c r="N75" i="15"/>
  <c r="J67" i="15"/>
  <c r="J83" i="15" s="1"/>
  <c r="K67" i="15"/>
  <c r="N71" i="15"/>
  <c r="M71" i="15"/>
  <c r="B15" i="26"/>
  <c r="B13" i="26" s="1"/>
  <c r="O24" i="15"/>
  <c r="N24" i="15"/>
  <c r="C15" i="26"/>
  <c r="C13" i="26" s="1"/>
  <c r="F623" i="17"/>
  <c r="D522" i="26"/>
  <c r="D11" i="17"/>
  <c r="E623" i="17"/>
  <c r="D261" i="17"/>
  <c r="N16" i="15"/>
  <c r="O16" i="15"/>
  <c r="O15" i="15" s="1"/>
  <c r="M16" i="15"/>
  <c r="M15" i="15" s="1"/>
  <c r="M13" i="15" s="1"/>
  <c r="M11" i="15" s="1"/>
  <c r="K15" i="15"/>
  <c r="N79" i="15"/>
  <c r="E14" i="31"/>
  <c r="M79" i="15"/>
  <c r="B184" i="26"/>
  <c r="C184" i="26"/>
  <c r="F14" i="31" l="1"/>
  <c r="N67" i="15"/>
  <c r="O67" i="15"/>
  <c r="M67" i="15"/>
  <c r="M83" i="15" s="1"/>
  <c r="O13" i="15"/>
  <c r="O11" i="15" s="1"/>
  <c r="D623" i="17"/>
  <c r="N15" i="15"/>
  <c r="K13" i="15"/>
  <c r="C522" i="26"/>
  <c r="B522" i="26"/>
  <c r="O83" i="15" l="1"/>
  <c r="N13" i="15"/>
  <c r="K11" i="15"/>
  <c r="N11" i="15" l="1"/>
  <c r="K83" i="15"/>
  <c r="N83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Anel Rubiel Gonzalez</author>
    <author>Eric J. Herrera M.</author>
  </authors>
  <commentList>
    <comment ref="A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Hasta mayo se registra en la 169. ya despues pasa definitivamente a la 165.</t>
        </r>
      </text>
    </comment>
    <comment ref="L8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Eric J. Herrera M.:</t>
        </r>
        <r>
          <rPr>
            <sz val="9"/>
            <color indexed="81"/>
            <rFont val="Tahoma"/>
            <family val="2"/>
          </rPr>
          <t xml:space="preserve">
VERIFICAR DECIMALES</t>
        </r>
      </text>
    </comment>
    <comment ref="A10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Eric J. Herrera M.:</t>
        </r>
        <r>
          <rPr>
            <sz val="9"/>
            <color indexed="81"/>
            <rFont val="Tahoma"/>
            <family val="2"/>
          </rPr>
          <t xml:space="preserve">
se coloca el monto que esta en el GL</t>
        </r>
      </text>
    </comment>
    <comment ref="B10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Eric J. Herrera M.:</t>
        </r>
        <r>
          <rPr>
            <sz val="9"/>
            <color indexed="81"/>
            <rFont val="Tahoma"/>
            <family val="2"/>
          </rPr>
          <t xml:space="preserve">
se coloca el monto que esta en el GL</t>
        </r>
      </text>
    </comment>
    <comment ref="AC13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Verificar que coincida con el Balance.
</t>
        </r>
      </text>
    </comment>
    <comment ref="F14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Se debe verificar en el control de solicitudes cuantocorresponde a la asignaciión del mes y en IBS cuanto fue la ejecución del mes.
</t>
        </r>
      </text>
    </comment>
    <comment ref="AE16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Anel Rubiel Gonzalez:</t>
        </r>
        <r>
          <rPr>
            <sz val="9"/>
            <color indexed="81"/>
            <rFont val="Tahoma"/>
            <family val="2"/>
          </rPr>
          <t xml:space="preserve">
Actualizar cada mes la formula en el BNP, ya que, no se genera automaticamente, y eso crea diferencias.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hperdomo</author>
  </authors>
  <commentList>
    <comment ref="B2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hperdomo:</t>
        </r>
        <r>
          <rPr>
            <sz val="8"/>
            <color indexed="81"/>
            <rFont val="Tahoma"/>
            <family val="2"/>
          </rPr>
          <t xml:space="preserve">
Imprimir para Informe Anual del MEF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Darys Rodríguez</author>
    <author>Dina Cervera</author>
    <author>Dolca de Gonzalez</author>
  </authors>
  <commentList>
    <comment ref="C7" authorId="0" shapeId="0" xr:uid="{00000000-0006-0000-1400-000001000000}">
      <text>
        <r>
          <rPr>
            <b/>
            <sz val="12"/>
            <color indexed="81"/>
            <rFont val="Tahoma"/>
            <family val="2"/>
          </rPr>
          <t>Darys Rodríguez: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>LA PROYECCIÓN SE VERIFICA CON UNA 09. Solo en valores las cantidades que vienen de otra pagina, las sumatorias NO.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7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Dina Cervera:</t>
        </r>
        <r>
          <rPr>
            <sz val="9"/>
            <color indexed="81"/>
            <rFont val="Tahoma"/>
            <family val="2"/>
          </rPr>
          <t xml:space="preserve">
Sra. Irma pedir el 09 con el presupuesto 2012
</t>
        </r>
      </text>
    </comment>
    <comment ref="A17" authorId="2" shapeId="0" xr:uid="{00000000-0006-0000-1400-000003000000}">
      <text>
        <r>
          <rPr>
            <b/>
            <sz val="9"/>
            <color indexed="81"/>
            <rFont val="Tahoma"/>
            <family val="2"/>
          </rPr>
          <t>Dolca de Gonzalez:</t>
        </r>
        <r>
          <rPr>
            <sz val="9"/>
            <color indexed="81"/>
            <rFont val="Tahoma"/>
            <family val="2"/>
          </rPr>
          <t xml:space="preserve">
Revisar  nombre de la cuenta
</t>
        </r>
      </text>
    </comment>
    <comment ref="A26" authorId="2" shapeId="0" xr:uid="{00000000-0006-0000-1400-000004000000}">
      <text>
        <r>
          <rPr>
            <b/>
            <sz val="9"/>
            <color indexed="81"/>
            <rFont val="Tahoma"/>
            <family val="2"/>
          </rPr>
          <t>Dolca de Gonzalez:</t>
        </r>
        <r>
          <rPr>
            <sz val="9"/>
            <color indexed="81"/>
            <rFont val="Tahoma"/>
            <family val="2"/>
          </rPr>
          <t xml:space="preserve">
Revisar nombre de la cuenta</t>
        </r>
      </text>
    </comment>
    <comment ref="C213" authorId="0" shapeId="0" xr:uid="{00000000-0006-0000-1400-000005000000}">
      <text>
        <r>
          <rPr>
            <b/>
            <sz val="11"/>
            <color indexed="81"/>
            <rFont val="Tahoma"/>
            <family val="2"/>
          </rPr>
          <t xml:space="preserve">Darys Rodríguez:
</t>
        </r>
        <r>
          <rPr>
            <b/>
            <sz val="11"/>
            <color indexed="10"/>
            <rFont val="Tahoma"/>
            <family val="2"/>
          </rPr>
          <t>Excluye los Ingresos Extraordinarios por B/.335,366.00</t>
        </r>
      </text>
    </comment>
    <comment ref="U250" authorId="0" shapeId="0" xr:uid="{00000000-0006-0000-1400-000006000000}">
      <text>
        <r>
          <rPr>
            <b/>
            <sz val="12"/>
            <color indexed="81"/>
            <rFont val="Tahoma"/>
            <family val="2"/>
          </rPr>
          <t>Darys Rodríguez: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>Se Ajusta (-) despues de balancear B/.335,366.00  
ingreso Extraordinadrio. Esta cifra se rebaja en la Proyección.</t>
        </r>
      </text>
    </comment>
    <comment ref="C257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incluir en fórmula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1" shapeId="0" xr:uid="{00000000-0006-0000-1400-00000800000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C357" authorId="0" shapeId="0" xr:uid="{00000000-0006-0000-1400-000009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10"/>
            <rFont val="Tahoma"/>
            <family val="2"/>
          </rPr>
          <t>Para fin de año por 40,000.00  porque es por un contrato</t>
        </r>
      </text>
    </comment>
  </commentList>
</comments>
</file>

<file path=xl/sharedStrings.xml><?xml version="1.0" encoding="utf-8"?>
<sst xmlns="http://schemas.openxmlformats.org/spreadsheetml/2006/main" count="2327" uniqueCount="1823">
  <si>
    <t xml:space="preserve">    418-1  Reparación y Mantenimiento</t>
  </si>
  <si>
    <t xml:space="preserve">    418-3  Material para Impresión</t>
  </si>
  <si>
    <t xml:space="preserve">    305-1  Local(ATM'S)</t>
  </si>
  <si>
    <t xml:space="preserve">    305-2  Otros Alquileres</t>
  </si>
  <si>
    <t xml:space="preserve">    305-3  De Oficinas y Sucursales</t>
  </si>
  <si>
    <t xml:space="preserve">    305-6  Local( Repetidoras)</t>
  </si>
  <si>
    <t xml:space="preserve">    306-1  De Equipo Electrónico</t>
  </si>
  <si>
    <t xml:space="preserve">    306-2  De Equipo de Oficina</t>
  </si>
  <si>
    <t>Maquinarias y Equipos varios</t>
  </si>
  <si>
    <t xml:space="preserve">    507-2  Invs. en Valores al Vencimiento</t>
  </si>
  <si>
    <t xml:space="preserve">    507-3  Invs. Permanentes</t>
  </si>
  <si>
    <t xml:space="preserve">     Becas Escolares</t>
  </si>
  <si>
    <t>924 Venta de Oro y Plata</t>
  </si>
  <si>
    <t>929 Ventas de Otros Activos</t>
  </si>
  <si>
    <t>950 Alquiler de Cajillas de Seguridad</t>
  </si>
  <si>
    <t>A C U M U L A D O</t>
  </si>
  <si>
    <t>M E N S U A L</t>
  </si>
  <si>
    <t>3.45.</t>
  </si>
  <si>
    <t>V  A  R  I  A  C  I  Ó  N</t>
  </si>
  <si>
    <t>A  B  S  O  L  U  T  A</t>
  </si>
  <si>
    <t xml:space="preserve">    606-3  Perdida Imprev., partidas contam. y viejas datas</t>
  </si>
  <si>
    <t xml:space="preserve">    408-3  Piezas y Accesorios</t>
  </si>
  <si>
    <t>413 Serv. Técnicos o Profesionales</t>
  </si>
  <si>
    <t xml:space="preserve">    230-6 Ptos. de Ventas (POS)-Bcos. Emisor</t>
  </si>
  <si>
    <t>231 Cks. Dev. por la Cámara de Compensación</t>
  </si>
  <si>
    <t>149 Dividendos Ganados</t>
  </si>
  <si>
    <t>Productos Medicinales y Farmacéuticos</t>
  </si>
  <si>
    <t xml:space="preserve">    202-7  Promoción e Imagen Institucional</t>
  </si>
  <si>
    <t xml:space="preserve">    203-3  Flores</t>
  </si>
  <si>
    <t>318 Artículo de Seguridad</t>
  </si>
  <si>
    <t>Agua</t>
  </si>
  <si>
    <t>Aseo</t>
  </si>
  <si>
    <t>Correo</t>
  </si>
  <si>
    <t>401 Honorarios de la Junta Directiva</t>
  </si>
  <si>
    <t>305 Alquiler de Bienes Raíces e Instalaciones</t>
  </si>
  <si>
    <t xml:space="preserve">    230-8 Otros Ingresos Bancomatico</t>
  </si>
  <si>
    <t>Comisiones Ganadas</t>
  </si>
  <si>
    <t>971 Servicios de Imprenta</t>
  </si>
  <si>
    <t>972 Confección de Chequeras</t>
  </si>
  <si>
    <t>973 Penalizaciones por Incumplimiento</t>
  </si>
  <si>
    <t>218 Giros, Cks. Viajeros y Extranjeros</t>
  </si>
  <si>
    <t>904 Bienestar del Empleado</t>
  </si>
  <si>
    <t>905 Actividades Sociales</t>
  </si>
  <si>
    <t xml:space="preserve">    312-3 Limpieza y Fumigación</t>
  </si>
  <si>
    <t>Útiles y Materiales Diversos</t>
  </si>
  <si>
    <t xml:space="preserve">  E  J  E  C  U  C  I  Ó  N </t>
  </si>
  <si>
    <t xml:space="preserve">    E  J  E  C  U  C  I  Ó  N </t>
  </si>
  <si>
    <t>906 Uniformes</t>
  </si>
  <si>
    <t>908 C.O.I.F.</t>
  </si>
  <si>
    <t>909 Varios e Imprevistos</t>
  </si>
  <si>
    <t>RESULTADO</t>
  </si>
  <si>
    <t>ESTADO DE RESULTADO</t>
  </si>
  <si>
    <t xml:space="preserve">    206-6  Otros Servicios</t>
  </si>
  <si>
    <t>230 Cajeros Automaticos</t>
  </si>
  <si>
    <t xml:space="preserve">    302-6  Tasa SUME 911</t>
  </si>
  <si>
    <t xml:space="preserve">    410-2  Otros Acarreos</t>
  </si>
  <si>
    <t>232 Vta. Moneda Krugerran</t>
  </si>
  <si>
    <t>233 Cks. Certificados</t>
  </si>
  <si>
    <t>234 Fracci. Cedis</t>
  </si>
  <si>
    <t xml:space="preserve">    616-6  Software</t>
  </si>
  <si>
    <t xml:space="preserve">    616-7  Equipo de Seguridad</t>
  </si>
  <si>
    <t xml:space="preserve">    416-1  Bienes Propios</t>
  </si>
  <si>
    <t>202 Publicidad</t>
  </si>
  <si>
    <t xml:space="preserve">     Otros Materiales de Construcción</t>
  </si>
  <si>
    <t xml:space="preserve">    310-2  Utiles de Oficina</t>
  </si>
  <si>
    <t xml:space="preserve">    413-3  Auditoría Externa</t>
  </si>
  <si>
    <t xml:space="preserve">    317-8  Otros Útiles y Materiales</t>
  </si>
  <si>
    <t>Textiles y Vestuarios</t>
  </si>
  <si>
    <t>109 Gasto de Representación</t>
  </si>
  <si>
    <t xml:space="preserve">    304-4  Equipo de Comunicación No Productivo</t>
  </si>
  <si>
    <t xml:space="preserve">    304-5  Equipo y Maquinaria Varios No Productivo</t>
  </si>
  <si>
    <t>Vacaciones</t>
  </si>
  <si>
    <t xml:space="preserve">    606-3  Perdida Impv. Partidas contam. Y viejas datas</t>
  </si>
  <si>
    <t xml:space="preserve">    607-1  Inmuebles Propios</t>
  </si>
  <si>
    <t xml:space="preserve">    607-2  Inmuebles en Arrendamiento</t>
  </si>
  <si>
    <t xml:space="preserve">    611-1  Equipo Rodante</t>
  </si>
  <si>
    <t xml:space="preserve">    611-2  Equipo Industrial</t>
  </si>
  <si>
    <t xml:space="preserve">    113-1 Comisión Ganadas en Créd. Concedidos</t>
  </si>
  <si>
    <t xml:space="preserve">    202-8  Producción Publicitaria</t>
  </si>
  <si>
    <t>EJECUCIÓN PRESUPUESTARIA DE INGRESOS Y GASTOS POR SUBRUBRO</t>
  </si>
  <si>
    <t xml:space="preserve">    304-6  Equipo de Cocina</t>
  </si>
  <si>
    <t xml:space="preserve">    304-7  Equipo Médico</t>
  </si>
  <si>
    <t xml:space="preserve">    304-8  Equipo Educacional y Recreativo</t>
  </si>
  <si>
    <t>Financieros</t>
  </si>
  <si>
    <t xml:space="preserve">     Productos Medicinales y Farmacéuticos</t>
  </si>
  <si>
    <t xml:space="preserve">    312-3  Limpieza y Fumigación</t>
  </si>
  <si>
    <t xml:space="preserve">    616-3  Equipo Electrónico</t>
  </si>
  <si>
    <t xml:space="preserve">    616-4  Equipo Rodante</t>
  </si>
  <si>
    <t xml:space="preserve">    616-5  Edificios</t>
  </si>
  <si>
    <t>* El método de la proyección utilizada es de tipo lineal, en la cual se toma la ejecución acumulada entre los meses ejecutados por 12 meses.</t>
  </si>
  <si>
    <t>612 Perdida en Recuperaciones Crédito Fiscal</t>
  </si>
  <si>
    <t xml:space="preserve">    603-4  Software</t>
  </si>
  <si>
    <t xml:space="preserve"> (En balboas)</t>
  </si>
  <si>
    <t xml:space="preserve">    304-9  Otros</t>
  </si>
  <si>
    <t xml:space="preserve">    904-3 Otras Becas</t>
  </si>
  <si>
    <t>215 Transferencias  Locales</t>
  </si>
  <si>
    <t xml:space="preserve">    502-2  Ahorros Corrientes</t>
  </si>
  <si>
    <t>403 Viáticos para el Exterior</t>
  </si>
  <si>
    <t>513 Prima Pagada en Inversiones</t>
  </si>
  <si>
    <t xml:space="preserve">    609-9  Seguro Préstamos - Pérdida Actuarial</t>
  </si>
  <si>
    <t xml:space="preserve">    902-8  Alquiler de Locales</t>
  </si>
  <si>
    <t>108 Décimo Tercer Mes y Bonificaciones</t>
  </si>
  <si>
    <t>925 Gcia. Venta de Titulos Valores</t>
  </si>
  <si>
    <t>933 Revaluación en Valores</t>
  </si>
  <si>
    <t>Otros Textiles y Vestuarios</t>
  </si>
  <si>
    <t xml:space="preserve">    606-2  Sin erogación de efectivo</t>
  </si>
  <si>
    <t>Concesión de Préstamos</t>
  </si>
  <si>
    <t xml:space="preserve">    502-4  Prests. de Insts. Financieras</t>
  </si>
  <si>
    <t xml:space="preserve">    603-1  Mobiliario de Oficina</t>
  </si>
  <si>
    <t xml:space="preserve">    317-5  Producto de Papel y Cartón</t>
  </si>
  <si>
    <t>117 Avales Concedidos</t>
  </si>
  <si>
    <t>MENSUAL</t>
  </si>
  <si>
    <t xml:space="preserve">    501-6  Provisiones Mega- Ahorro</t>
  </si>
  <si>
    <t>Terrenos</t>
  </si>
  <si>
    <t xml:space="preserve">    145-1 Inversiones en Valores Negociables Trad.</t>
  </si>
  <si>
    <t xml:space="preserve">    311-3  Equipo de Sonido y comunicación</t>
  </si>
  <si>
    <t>Alquileres</t>
  </si>
  <si>
    <t>Edificaciones</t>
  </si>
  <si>
    <t>960 Servicios Portuarios y Peajes</t>
  </si>
  <si>
    <t>312-2</t>
  </si>
  <si>
    <t>980 F.R.E.N.</t>
  </si>
  <si>
    <t>990 Otros Ingresos</t>
  </si>
  <si>
    <t>TOTAL DE GASTOS</t>
  </si>
  <si>
    <t>Personal</t>
  </si>
  <si>
    <t>314 Comp.de Lic. y  Programas de Computación</t>
  </si>
  <si>
    <t>Maquinaria  y  Equipos Varios</t>
  </si>
  <si>
    <t>976 Reversión de Provisiones de Proovedores</t>
  </si>
  <si>
    <t>940 Reversión de Provisiones de Bienes Reposeidos</t>
  </si>
  <si>
    <t xml:space="preserve">     Calzados</t>
  </si>
  <si>
    <t>423 Materiales para Construcción y Mantenimiento</t>
  </si>
  <si>
    <t>505 Gastos de Insp. y Vigilancia BID</t>
  </si>
  <si>
    <t>115 Asistencia Técnica</t>
  </si>
  <si>
    <t>916 Gastos de Subv. Comisión - Convenio</t>
  </si>
  <si>
    <t>Material Metálico</t>
  </si>
  <si>
    <t>Otros Materiales de Construcción</t>
  </si>
  <si>
    <t>Pensiones de Vejez</t>
  </si>
  <si>
    <t>(1)</t>
  </si>
  <si>
    <t>(2)</t>
  </si>
  <si>
    <t xml:space="preserve">     901-1  Suscripciones</t>
  </si>
  <si>
    <t xml:space="preserve">     901-2  Cuotas/Membresías</t>
  </si>
  <si>
    <t>235 Seguros de Préstamos</t>
  </si>
  <si>
    <t>290 Otras Comisiones</t>
  </si>
  <si>
    <t>Otros Ingresos</t>
  </si>
  <si>
    <t>910 Fotocopias</t>
  </si>
  <si>
    <t>921 Ventas de Terreno y Edificios</t>
  </si>
  <si>
    <t xml:space="preserve">    108-1 XIII Mes</t>
  </si>
  <si>
    <t>923 Ventas de Equipo Rodante</t>
  </si>
  <si>
    <t>606 Pérdidas Imprevistas</t>
  </si>
  <si>
    <t>614 Contigencias Legales</t>
  </si>
  <si>
    <t>615 Pérdida enActivos Varios</t>
  </si>
  <si>
    <t>216 Timbres Nacionales</t>
  </si>
  <si>
    <t>Otros Alquileres</t>
  </si>
  <si>
    <t>Comisiones y Gastos Bancarios</t>
  </si>
  <si>
    <t>Otros Ingresos de Cartera</t>
  </si>
  <si>
    <t>Gastos Judiciales</t>
  </si>
  <si>
    <t>Gastos de Seguros</t>
  </si>
  <si>
    <t xml:space="preserve">    202-3  Prensa</t>
  </si>
  <si>
    <t xml:space="preserve">    202-4  Revistas, Boletines y Programas</t>
  </si>
  <si>
    <t>915 Pérdida No realizada en Inversiones</t>
  </si>
  <si>
    <t xml:space="preserve">     916-2 Gtos. de Comisión Subv. Convenios</t>
  </si>
  <si>
    <t>Instrumental Médico y Quirúrgico</t>
  </si>
  <si>
    <r>
      <t xml:space="preserve">          </t>
    </r>
    <r>
      <rPr>
        <u/>
        <sz val="10"/>
        <rFont val="Arial"/>
        <family val="2"/>
      </rPr>
      <t>Depósitos:</t>
    </r>
  </si>
  <si>
    <r>
      <t xml:space="preserve">            </t>
    </r>
    <r>
      <rPr>
        <u/>
        <sz val="10"/>
        <rFont val="Arial"/>
        <family val="2"/>
      </rPr>
      <t>Valores</t>
    </r>
  </si>
  <si>
    <t>Interes Ganados Sobre Depósitos e Inversiones</t>
  </si>
  <si>
    <t xml:space="preserve">    904-4 Productos Medicinales y Farmacéuticos</t>
  </si>
  <si>
    <t>613 Deterioro de Inversiones</t>
  </si>
  <si>
    <t xml:space="preserve">    310-4  Accesorios de computación</t>
  </si>
  <si>
    <t xml:space="preserve">    310-5  Utiles de cocina y comedor</t>
  </si>
  <si>
    <t xml:space="preserve">    115-1  Jornadas Especiales de Trabajo </t>
  </si>
  <si>
    <t xml:space="preserve">    115-2  Ferias</t>
  </si>
  <si>
    <t xml:space="preserve">    302-2  Teléfonos Fijos</t>
  </si>
  <si>
    <t xml:space="preserve">    302-4  Comunicación Electrónica</t>
  </si>
  <si>
    <t xml:space="preserve">    302-5  Facilidades Especiales</t>
  </si>
  <si>
    <t xml:space="preserve">    302-7  Servicio de Trasmisión de Datos</t>
  </si>
  <si>
    <t xml:space="preserve">    310-6  Papelería </t>
  </si>
  <si>
    <t xml:space="preserve">    310-1  Utiles (Suministro-Imprenta)</t>
  </si>
  <si>
    <t xml:space="preserve">    112-2 Gratificación a Colaboradores</t>
  </si>
  <si>
    <t>934 Recuperación de Préstamos Castigados</t>
  </si>
  <si>
    <t xml:space="preserve">    310-3  Herramientas Varias</t>
  </si>
  <si>
    <t>102 Salarios</t>
  </si>
  <si>
    <t>103 Vacaciones</t>
  </si>
  <si>
    <t>ACUMULADO</t>
  </si>
  <si>
    <t>ACUMULADA</t>
  </si>
  <si>
    <t xml:space="preserve">     417-2  Servicios de Particulares</t>
  </si>
  <si>
    <t xml:space="preserve">     417-3  Servicios de Funcionarios</t>
  </si>
  <si>
    <t>111 Gtos. de Subv. de Int. - Comi. a Emplea.</t>
  </si>
  <si>
    <t>303 Mobiliario y Equipo de Oficina Activo Productivo</t>
  </si>
  <si>
    <t xml:space="preserve">    902-5  Transporte Local y al Exterior</t>
  </si>
  <si>
    <t xml:space="preserve">     908-4 Utiles y Materiales Didácticos</t>
  </si>
  <si>
    <t>911 Pérdida en Venta de Títulos Valores</t>
  </si>
  <si>
    <t>Útiles de Cocina y Comedor</t>
  </si>
  <si>
    <t xml:space="preserve">    902-1  Impresión, Encuad y Fotocopias</t>
  </si>
  <si>
    <t>302 Telecomunicaciones</t>
  </si>
  <si>
    <t xml:space="preserve">    312-1  Contratos Fijos y Temporales</t>
  </si>
  <si>
    <t xml:space="preserve">    312-2  Suministros</t>
  </si>
  <si>
    <t xml:space="preserve">    313-1  DIMA</t>
  </si>
  <si>
    <t xml:space="preserve">    313-2  Municipios</t>
  </si>
  <si>
    <t xml:space="preserve">    313-3  Privados</t>
  </si>
  <si>
    <t xml:space="preserve">    408-1  Reparaciones y Pinturas</t>
  </si>
  <si>
    <t xml:space="preserve">    408-2  Gasolina</t>
  </si>
  <si>
    <t xml:space="preserve">    311-5  Equipo de Oficina</t>
  </si>
  <si>
    <t xml:space="preserve">     908-1  Alimentos para Consumo Humano</t>
  </si>
  <si>
    <t xml:space="preserve">     908-2  Gas</t>
  </si>
  <si>
    <t xml:space="preserve">    904-2 Becas Escolares</t>
  </si>
  <si>
    <t>106 Fondo Complementario Patronal</t>
  </si>
  <si>
    <t>107 Riesgos Profesionales</t>
  </si>
  <si>
    <t>Acabado Textil</t>
  </si>
  <si>
    <t xml:space="preserve">    416-9 Otros</t>
  </si>
  <si>
    <t xml:space="preserve">    904-1 Bienestar del Empleado</t>
  </si>
  <si>
    <t xml:space="preserve">407-1  Funcionarios  </t>
  </si>
  <si>
    <t>942 Reversión de Provisiones de Inversiones</t>
  </si>
  <si>
    <t>226 Cámara de Compesación</t>
  </si>
  <si>
    <t xml:space="preserve">    201-4  Incentivo Mega Ahorro</t>
  </si>
  <si>
    <t xml:space="preserve">    501-3  CEDIS Plazo Fijo</t>
  </si>
  <si>
    <t>408 Equipo Rodante</t>
  </si>
  <si>
    <t xml:space="preserve">       Personal Transitorio</t>
  </si>
  <si>
    <t xml:space="preserve">       Personal Fijo (Sueldos)</t>
  </si>
  <si>
    <t>315 Mant. de Lic. y Programas de Computación</t>
  </si>
  <si>
    <t>CLASE DE GASTOS</t>
  </si>
  <si>
    <t>Sueldos</t>
  </si>
  <si>
    <t>116 Cedis de Otros Bancos</t>
  </si>
  <si>
    <t xml:space="preserve">    116-1 Inversión en Valores Neg.- Training.</t>
  </si>
  <si>
    <t xml:space="preserve">    116-3 Inversión Permanentes</t>
  </si>
  <si>
    <t xml:space="preserve">    116-4 Inversión en Valores disp. para la venta</t>
  </si>
  <si>
    <t>122 Cuentas Corrientes</t>
  </si>
  <si>
    <t>134 Créditos al  Sector Exterior</t>
  </si>
  <si>
    <t>121 Cartas de Crédito</t>
  </si>
  <si>
    <t xml:space="preserve">PROYECCIÓN DE LA EJECUCIÓN PRESUPUESTARIA ACUMULADA DE INGRESOS Y GASTOS </t>
  </si>
  <si>
    <t>991 Rever. De Reserva para Pérd. en Inv.</t>
  </si>
  <si>
    <t>Papelería</t>
  </si>
  <si>
    <t>Otros Productos Químicos</t>
  </si>
  <si>
    <t>Madera</t>
  </si>
  <si>
    <t>COMPARATIVO DE LA EJECUCIÓN PRESUPUESTARIA ACUMULADA DE INGRESOS Y GASTOS POR RUBRO</t>
  </si>
  <si>
    <t>Saldo</t>
  </si>
  <si>
    <t>(3-1)</t>
  </si>
  <si>
    <t>115 S/Tiempo  Horas Extraordinarias</t>
  </si>
  <si>
    <t>EMPRESA</t>
  </si>
  <si>
    <t>TIPO DE SERVICIO QUE BRINDA</t>
  </si>
  <si>
    <t>409 Gastos Legales</t>
  </si>
  <si>
    <t>410 Acarreos</t>
  </si>
  <si>
    <t>412 Vigilancia</t>
  </si>
  <si>
    <t xml:space="preserve">    317-6  Productos Químicos</t>
  </si>
  <si>
    <t xml:space="preserve">    317-7  Otros Productos y Artículos</t>
  </si>
  <si>
    <t xml:space="preserve">    404-3  Refrigerio de Reuniones</t>
  </si>
  <si>
    <t xml:space="preserve">    133-3 Intereses Subv. / Prést. Convenio</t>
  </si>
  <si>
    <t xml:space="preserve">    317-2  Textiles Varios</t>
  </si>
  <si>
    <t xml:space="preserve">    317-3  Gas</t>
  </si>
  <si>
    <t xml:space="preserve">    303-1  Mobiliario de Oficina Activo Productivo</t>
  </si>
  <si>
    <t xml:space="preserve">    303-3  Equipo Computación Activo Productivo</t>
  </si>
  <si>
    <t xml:space="preserve">    111-2 Gtos. de Comis. Subvencionada a  Emplea.</t>
  </si>
  <si>
    <t>113 Créditos Concedidos</t>
  </si>
  <si>
    <t>114 Supervisión Técnica</t>
  </si>
  <si>
    <t>617 Reserva por detarioro de archivos</t>
  </si>
  <si>
    <t xml:space="preserve">    617-1 Prados del Este</t>
  </si>
  <si>
    <t>617 Reserva por Deterioro de Activos</t>
  </si>
  <si>
    <t xml:space="preserve">    617-1  Prados del Este</t>
  </si>
  <si>
    <t>120 Seguro Educativo Patronal - Vigencia Expirada</t>
  </si>
  <si>
    <t>121 Seguro Social Patronal - Vigencia Expirada</t>
  </si>
  <si>
    <t>122 Fondo Complementario - Vigencia Expirada</t>
  </si>
  <si>
    <t>123 Riesgos Profesionales - Vigencia Expirada</t>
  </si>
  <si>
    <t>310 Utiles de Oficina</t>
  </si>
  <si>
    <t>312 Aseo</t>
  </si>
  <si>
    <t>313 Serv. Esp. de Recolección de Basura</t>
  </si>
  <si>
    <t xml:space="preserve">    236-6 Comisión por Procesamiento Diskette Acred.</t>
  </si>
  <si>
    <t xml:space="preserve">    236-7 Transacción Internacionales de ACH</t>
  </si>
  <si>
    <t>237 Cargo por Reposición-Tarjetas Perdidas y Robadas</t>
  </si>
  <si>
    <t>DE GESTIÓN</t>
  </si>
  <si>
    <t>SERVICIOS BANCARIOS</t>
  </si>
  <si>
    <t xml:space="preserve">   Servicios Personales</t>
  </si>
  <si>
    <t xml:space="preserve">   Servicios No Personales</t>
  </si>
  <si>
    <t>PRESUPUESTO</t>
  </si>
  <si>
    <t>Reserva</t>
  </si>
  <si>
    <t>602 Depreciación Eq. Rodante</t>
  </si>
  <si>
    <t xml:space="preserve">    312-9  Otros </t>
  </si>
  <si>
    <t xml:space="preserve">    412-1  Estipendio Policia Nacional</t>
  </si>
  <si>
    <t xml:space="preserve">    412-2  Servicio de Vigilancia</t>
  </si>
  <si>
    <t xml:space="preserve">    145-5 Intereses Ganados/CERPAN</t>
  </si>
  <si>
    <t>Otras sin Fines de Lucro</t>
  </si>
  <si>
    <t xml:space="preserve">    144-3 Inversiones en Valores Permanentes</t>
  </si>
  <si>
    <t xml:space="preserve">    145-2 Inversiones en Valores al Vencimiento</t>
  </si>
  <si>
    <t xml:space="preserve">    311-7  Equipo de Computación</t>
  </si>
  <si>
    <t xml:space="preserve">    311-6  Mobiliario</t>
  </si>
  <si>
    <t>Personal Transitorio</t>
  </si>
  <si>
    <t>112 Bono y Gratificación</t>
  </si>
  <si>
    <t>135 Int./Tarjetas VISA-BNP</t>
  </si>
  <si>
    <t>119 Otras Comisiones de Servicios</t>
  </si>
  <si>
    <t xml:space="preserve">    312-9 Otros </t>
  </si>
  <si>
    <t xml:space="preserve">    606-1  Con erogación de efectivo</t>
  </si>
  <si>
    <t>Bebidas</t>
  </si>
  <si>
    <t>Prendas de Vestir</t>
  </si>
  <si>
    <t>Diesel</t>
  </si>
  <si>
    <t>Gasolina</t>
  </si>
  <si>
    <t>Lubricantes</t>
  </si>
  <si>
    <t>Otros Productos Varios</t>
  </si>
  <si>
    <t>Utiles Deportivos y Recreativos</t>
  </si>
  <si>
    <t>Utiles de Aseo y Limpieza</t>
  </si>
  <si>
    <t>Otros Utiles y Materiales</t>
  </si>
  <si>
    <t xml:space="preserve">    902-6  Servs. Técns Profesionales</t>
  </si>
  <si>
    <t xml:space="preserve">    902-7  Inscripción a Cursos Locales y Ext.</t>
  </si>
  <si>
    <t>ABS</t>
  </si>
  <si>
    <t xml:space="preserve">    230-5 Reposición de Tarjetas</t>
  </si>
  <si>
    <t xml:space="preserve">    230-7 Transacciones en el Extranjero</t>
  </si>
  <si>
    <t xml:space="preserve">    236-1 Afiliación</t>
  </si>
  <si>
    <t xml:space="preserve">    236-2 Transacciones Rechazadas</t>
  </si>
  <si>
    <t xml:space="preserve">    236-3 Uso por Terceros</t>
  </si>
  <si>
    <t xml:space="preserve">    236-4 Comisión por Transacción</t>
  </si>
  <si>
    <t xml:space="preserve">    236-5 Comisión por Transacción Interbancaria</t>
  </si>
  <si>
    <t>421 Pagos del  I.T.B.M.</t>
  </si>
  <si>
    <t xml:space="preserve">    501-4  Int. Depósitos por Lic. Banc. y Fiduc.</t>
  </si>
  <si>
    <t>Mantenimiento y Reparación</t>
  </si>
  <si>
    <t xml:space="preserve">    306-3  De Equipo de Transporte</t>
  </si>
  <si>
    <t xml:space="preserve">    609-1  Poliza de Fidelidad</t>
  </si>
  <si>
    <t xml:space="preserve">    609-2  Cheques devueltos con cargo a Suc.</t>
  </si>
  <si>
    <t xml:space="preserve">    144-4 Inversiones en Valores Disp. P/ Vta.</t>
  </si>
  <si>
    <t xml:space="preserve">    905-3 Alimentación</t>
  </si>
  <si>
    <t xml:space="preserve">    905-4 Bebidas</t>
  </si>
  <si>
    <t xml:space="preserve">    905-5 Alquileres Varios</t>
  </si>
  <si>
    <t xml:space="preserve">    905-6 Otros Servicios</t>
  </si>
  <si>
    <t>610 Dev. Ahorro Nav. - años anteriores</t>
  </si>
  <si>
    <t xml:space="preserve">    934-1 Recuperaciones de Préstamos Descargados</t>
  </si>
  <si>
    <r>
      <t xml:space="preserve">            </t>
    </r>
    <r>
      <rPr>
        <u/>
        <sz val="10"/>
        <rFont val="Arial"/>
        <family val="2"/>
      </rPr>
      <t>Otros</t>
    </r>
  </si>
  <si>
    <t xml:space="preserve">    901-1  Suscripciones</t>
  </si>
  <si>
    <t xml:space="preserve">    901-2  Cuotas/Membresías</t>
  </si>
  <si>
    <t xml:space="preserve">     911-2  Inversiones en valores al vencimiento</t>
  </si>
  <si>
    <t xml:space="preserve">     911-3  Inversiones Permanentes</t>
  </si>
  <si>
    <t xml:space="preserve">    201-1  Semana Incentivo</t>
  </si>
  <si>
    <t xml:space="preserve">    201-3  Artículos de Promoción y Eventos</t>
  </si>
  <si>
    <t xml:space="preserve">    202-1  Radio</t>
  </si>
  <si>
    <t xml:space="preserve">    202-2  Publicidad Vial</t>
  </si>
  <si>
    <t>Ingresos Sobre Depósitos</t>
  </si>
  <si>
    <t>141 Bancos Locales</t>
  </si>
  <si>
    <t>975 Sobrantes de Cajeros</t>
  </si>
  <si>
    <t>405 Viajes y Transportes Locales</t>
  </si>
  <si>
    <t>406 Viajes y Transportes al Exterior</t>
  </si>
  <si>
    <t>407 Seguros</t>
  </si>
  <si>
    <t xml:space="preserve">    230-4 Retiro sin Saldos Disponibles</t>
  </si>
  <si>
    <t xml:space="preserve">    423-1  Pinturas, Colorantes, tintes</t>
  </si>
  <si>
    <t xml:space="preserve">    423-3  Madera</t>
  </si>
  <si>
    <t xml:space="preserve">    423-4  Material de Plomería</t>
  </si>
  <si>
    <t xml:space="preserve">    423-5  Material Eléctrico</t>
  </si>
  <si>
    <t xml:space="preserve">     417-4  Almacenaje</t>
  </si>
  <si>
    <t xml:space="preserve">     417-5  Otros Servicios Especiales</t>
  </si>
  <si>
    <t xml:space="preserve">    206-1  Mantenimiento de Pabellones</t>
  </si>
  <si>
    <t xml:space="preserve">    110-2 Bonos por Antigüedad</t>
  </si>
  <si>
    <t>201 Promoción Bancaria</t>
  </si>
  <si>
    <t xml:space="preserve">     916-1 Gtos. de Subv. Int. Convenios</t>
  </si>
  <si>
    <t>Equipo de Comunicación</t>
  </si>
  <si>
    <t xml:space="preserve">    404-2  Refrigerios</t>
  </si>
  <si>
    <t>Dietas</t>
  </si>
  <si>
    <t xml:space="preserve">    408-7  Placas, Revisado - Traspasos</t>
  </si>
  <si>
    <t xml:space="preserve">    408-6  Lavado</t>
  </si>
  <si>
    <t xml:space="preserve">    306-5  Otros Alquileres</t>
  </si>
  <si>
    <t xml:space="preserve">    135-2 Pagos Tardíos </t>
  </si>
  <si>
    <t xml:space="preserve">    144-1 Inversiones en Valores Negociables </t>
  </si>
  <si>
    <t>160 Inspecciones y Avalúos</t>
  </si>
  <si>
    <t>172 Preparaciones de Minutas</t>
  </si>
  <si>
    <t>173 Preparaciones de Contratos</t>
  </si>
  <si>
    <t>174 Inscripciones de Escrituras</t>
  </si>
  <si>
    <t>MEF</t>
  </si>
  <si>
    <t>Servicios Comerciales</t>
  </si>
  <si>
    <t>Equipo de Oficina</t>
  </si>
  <si>
    <t>606-1</t>
  </si>
  <si>
    <t xml:space="preserve">    423-2  Cemento</t>
  </si>
  <si>
    <t xml:space="preserve">    423-7  Piedra y Arena</t>
  </si>
  <si>
    <t xml:space="preserve">    407-3  Automóviles</t>
  </si>
  <si>
    <t xml:space="preserve">    413-1  Consultorías</t>
  </si>
  <si>
    <t>Indemnizaciones Especiales</t>
  </si>
  <si>
    <t xml:space="preserve">     Otros Alquileres</t>
  </si>
  <si>
    <t>Reparaciones y Mantenimiento</t>
  </si>
  <si>
    <t>Comunicaciones y Correo</t>
  </si>
  <si>
    <t>Papeleria y útiles de oficina</t>
  </si>
  <si>
    <t>183 Ganancia en Venta - Arrend. Financ.</t>
  </si>
  <si>
    <t>225 Distribución de Monedas</t>
  </si>
  <si>
    <t xml:space="preserve">    905-7 Artículos para Recepciones</t>
  </si>
  <si>
    <t>404 Gastos de Alimentación</t>
  </si>
  <si>
    <t>506 Pérdida en Cambio  Extranjero</t>
  </si>
  <si>
    <t>508 Asistencia Técnica</t>
  </si>
  <si>
    <t xml:space="preserve">    408-8  Diesel</t>
  </si>
  <si>
    <t xml:space="preserve">    405-1  Aéreo</t>
  </si>
  <si>
    <t xml:space="preserve">    405-2  Terrestre</t>
  </si>
  <si>
    <t xml:space="preserve">    405-3  Marítimo</t>
  </si>
  <si>
    <t xml:space="preserve">    407-2  Edificios y Propiedades</t>
  </si>
  <si>
    <t xml:space="preserve">    303-2  Equipo de Oficina Activo Productivo</t>
  </si>
  <si>
    <t>611 Depr.  de Bienes de Arrend. Financ.</t>
  </si>
  <si>
    <t>507 Com. Pagadas en Inversión</t>
  </si>
  <si>
    <t xml:space="preserve">    202-5  Televisión</t>
  </si>
  <si>
    <t xml:space="preserve">901 Suscripciones y Cuotas   </t>
  </si>
  <si>
    <t xml:space="preserve">     Madera</t>
  </si>
  <si>
    <t xml:space="preserve">     Gas</t>
  </si>
  <si>
    <t>PROGRAMA : Operaciones Financieras</t>
  </si>
  <si>
    <t>DEUDA EXTERNA</t>
  </si>
  <si>
    <t xml:space="preserve">   de Préstamos Directos</t>
  </si>
  <si>
    <t xml:space="preserve">   de Otras Obligaciones</t>
  </si>
  <si>
    <t>Intereses</t>
  </si>
  <si>
    <t xml:space="preserve">   sobre Préstamos Directos</t>
  </si>
  <si>
    <t xml:space="preserve">   sobre Otras Obligaciones</t>
  </si>
  <si>
    <t xml:space="preserve">   Comisiones, Honorarios y Otros Gtos</t>
  </si>
  <si>
    <t xml:space="preserve">    203-7  Concursos y Certámenes</t>
  </si>
  <si>
    <t>147 Notas y Cert. de Dép. Bcos.  Int'l.</t>
  </si>
  <si>
    <t>148 Notas y Cert. de Dép. Bcos. Loc.</t>
  </si>
  <si>
    <t>931 Fondo Fiduciario  Desarrollo</t>
  </si>
  <si>
    <t xml:space="preserve"> ( 5 / 4 )</t>
  </si>
  <si>
    <t xml:space="preserve"> ( 5 - 6 )</t>
  </si>
  <si>
    <t>Abril-Dic.</t>
  </si>
  <si>
    <t>Promoción, Publicidad y Relaciones Públicas</t>
  </si>
  <si>
    <t xml:space="preserve">PERIODO:  </t>
  </si>
  <si>
    <t>PROGRAMA : Servicios Bancarios</t>
  </si>
  <si>
    <t>CONCEPTO: OBJETIVOS Y POLITICAS</t>
  </si>
  <si>
    <t xml:space="preserve">INDICADOR </t>
  </si>
  <si>
    <t>PROGRAMADO</t>
  </si>
  <si>
    <t>ALCANZADO</t>
  </si>
  <si>
    <t>OBSERVACIONES</t>
  </si>
  <si>
    <t>238 Confirmaciones Bancarias</t>
  </si>
  <si>
    <t>181 Intereses Ganados</t>
  </si>
  <si>
    <t>607 Amort. a Mejoras S/ Fincas</t>
  </si>
  <si>
    <t>902 Entrenamiento y Desarrollo</t>
  </si>
  <si>
    <t>903 Biblioteca</t>
  </si>
  <si>
    <t xml:space="preserve"> ( 2 - 1 )</t>
  </si>
  <si>
    <t xml:space="preserve"> ( 2 - 3 )</t>
  </si>
  <si>
    <t xml:space="preserve"> ( 5 - 4 )</t>
  </si>
  <si>
    <t>Otras Becas</t>
  </si>
  <si>
    <t xml:space="preserve">    416-3  B. Reposeídos y Secuestrados</t>
  </si>
  <si>
    <t xml:space="preserve">    108-2 Bonificaciones</t>
  </si>
  <si>
    <t>110 Pensiones Indemnizaciones y Bonos</t>
  </si>
  <si>
    <t xml:space="preserve">    302-3  Teléfonia Móvil (Celular)</t>
  </si>
  <si>
    <t>308 Servicio de Agua</t>
  </si>
  <si>
    <t xml:space="preserve">    413-2  Servicios Profesionales o Especiales</t>
  </si>
  <si>
    <t>Ingresos Legales</t>
  </si>
  <si>
    <t>171 Gastos de Cobranzas</t>
  </si>
  <si>
    <t xml:space="preserve">616 Descartes y Donaciones de Activo Fijo </t>
  </si>
  <si>
    <t xml:space="preserve">     Material Eléctrico</t>
  </si>
  <si>
    <t>Otras Contribuciones Seg. Social</t>
  </si>
  <si>
    <t>Forestropic</t>
  </si>
  <si>
    <t>Tasa Fija y Variable (B/.130.000).  Inspección B/.395,576.60.</t>
  </si>
  <si>
    <t>CODIGO</t>
  </si>
  <si>
    <t>ANUAL</t>
  </si>
  <si>
    <t>985 Administración de Créditos Agrícolas</t>
  </si>
  <si>
    <t>Transmisión de Datos</t>
  </si>
  <si>
    <t>182 Comisiones Ganadas</t>
  </si>
  <si>
    <t>604 Depreciación de Edificios</t>
  </si>
  <si>
    <t>605 Cuentas Malas</t>
  </si>
  <si>
    <t>608 Bienes Adjudicados</t>
  </si>
  <si>
    <t>Otros</t>
  </si>
  <si>
    <t>Cemento</t>
  </si>
  <si>
    <t>118 Décimo Tercer Mes - Vigencia Expirada</t>
  </si>
  <si>
    <t xml:space="preserve">    609-9  Pérdida Actuarial (Seguros de Préstamos)</t>
  </si>
  <si>
    <t>Anual - 2011</t>
  </si>
  <si>
    <t>Mobiliario de Oficina</t>
  </si>
  <si>
    <t>Equipo de Computación</t>
  </si>
  <si>
    <t>311 Mant. y Rep.  de Mob., Eq., Maq. y Otros</t>
  </si>
  <si>
    <t xml:space="preserve">    203-1  Atención a clientes</t>
  </si>
  <si>
    <t>101 Diferenciales de Salarios</t>
  </si>
  <si>
    <t xml:space="preserve">    975-1 Sobrante de Caja</t>
  </si>
  <si>
    <t xml:space="preserve">    975-2 Sobrante de Cajero Automático</t>
  </si>
  <si>
    <t xml:space="preserve">    601-2  Faltante de Cajero Automático</t>
  </si>
  <si>
    <t xml:space="preserve">    601-1  Faltante de Caja</t>
  </si>
  <si>
    <t>601 Faltante de Cajeros</t>
  </si>
  <si>
    <t xml:space="preserve">    616-1  Mobiliario de Oficina</t>
  </si>
  <si>
    <t xml:space="preserve">    616-2  Equipo de Oficina</t>
  </si>
  <si>
    <t>236 Comisiones Red A.C.H.</t>
  </si>
  <si>
    <t>Otros Combustibles</t>
  </si>
  <si>
    <t>Amortización</t>
  </si>
  <si>
    <t>319-1</t>
  </si>
  <si>
    <t>310-1</t>
  </si>
  <si>
    <t>Piedras y Arenas</t>
  </si>
  <si>
    <t xml:space="preserve">    202-6  Servicios Profesionales</t>
  </si>
  <si>
    <t>943 Reversión de Otras Provisiones</t>
  </si>
  <si>
    <t>974 Indemnizaciones de Seguros</t>
  </si>
  <si>
    <t>227 Servervicios de Proc. de Datos</t>
  </si>
  <si>
    <t>319 Impresiones, Encuadernación y Otros</t>
  </si>
  <si>
    <t xml:space="preserve">     Cemento</t>
  </si>
  <si>
    <t xml:space="preserve">     Diesel</t>
  </si>
  <si>
    <t>Gastos de Representación Fijos</t>
  </si>
  <si>
    <t>XIII Mes</t>
  </si>
  <si>
    <t xml:space="preserve">    423-6  Materiales Metálicos</t>
  </si>
  <si>
    <t>503 Comisiones de Compromisos</t>
  </si>
  <si>
    <t>504 Comisión de Servicios</t>
  </si>
  <si>
    <t xml:space="preserve">    507-4  Invs. en Valores disp. para la vta.</t>
  </si>
  <si>
    <t>601 Faltantes de Cajeros</t>
  </si>
  <si>
    <t xml:space="preserve">    311-2  Otros Mantenimientos y Reparaciones</t>
  </si>
  <si>
    <t xml:space="preserve">     911-1  Inversiones en valores negociables-Trading</t>
  </si>
  <si>
    <t>105 Seguro Social  Patronal</t>
  </si>
  <si>
    <t xml:space="preserve">    111-1 Gtos. de Subvención de Ints. a Emplea.</t>
  </si>
  <si>
    <t xml:space="preserve">     Otras Becas</t>
  </si>
  <si>
    <t>228 Venta de Moneda Numismática</t>
  </si>
  <si>
    <t xml:space="preserve">    230-1 Membresía</t>
  </si>
  <si>
    <t>922 Ventas de Mobiliarios y Equipo</t>
  </si>
  <si>
    <t>Anuncios y Avisos</t>
  </si>
  <si>
    <t>Promoción y Publicidad</t>
  </si>
  <si>
    <t>NOTA: En la columna de Presupuesto Modificado - Anual 2011, lo resaltado en color amarillo, corresponde a  traslados de partidas efectuados.</t>
  </si>
  <si>
    <t xml:space="preserve">    408-4  Llantas</t>
  </si>
  <si>
    <t>217 Cobranzas</t>
  </si>
  <si>
    <t xml:space="preserve">    925-1 Inversiones en Valores Negociables Trad.</t>
  </si>
  <si>
    <t xml:space="preserve">    925-2 Inversiones en Valores al Vencimiento</t>
  </si>
  <si>
    <t xml:space="preserve">    501-7  Certificación de Depósito Judicial</t>
  </si>
  <si>
    <t xml:space="preserve">    201-5  Impresiones Publicitarias</t>
  </si>
  <si>
    <t xml:space="preserve">    203-6  Cinta Rosada</t>
  </si>
  <si>
    <t xml:space="preserve">    203-5  Subsidios y Aportes</t>
  </si>
  <si>
    <t xml:space="preserve">    904-6 Deportes</t>
  </si>
  <si>
    <t>Otros productos de Papel y Cartón</t>
  </si>
  <si>
    <t>142 Bancos Extranjeros</t>
  </si>
  <si>
    <t>143 Derechos Especiales de Giro</t>
  </si>
  <si>
    <t>144 Bonos  Extranjeros</t>
  </si>
  <si>
    <t>145 Acciones y  Bonos Locales</t>
  </si>
  <si>
    <t>146 Bonos del Sector Público</t>
  </si>
  <si>
    <t xml:space="preserve">    113-2 Comisión Dif. Sub. a Prést. Empleados </t>
  </si>
  <si>
    <t xml:space="preserve">    113-3 Comisión Dif. Sub. a Prést. Convenio </t>
  </si>
  <si>
    <t xml:space="preserve">    201-2  Artículos y Promoción</t>
  </si>
  <si>
    <t xml:space="preserve">    E  J  E  C  U  C  I  O  N </t>
  </si>
  <si>
    <t xml:space="preserve">     E  J  E  C  U  C  I  O  N </t>
  </si>
  <si>
    <t xml:space="preserve">   A B S</t>
  </si>
  <si>
    <t xml:space="preserve">  %</t>
  </si>
  <si>
    <t>Alquiler de Equipo Electrónico</t>
  </si>
  <si>
    <t>422 Tasa de Regulación  y Supervisión Bcaria.</t>
  </si>
  <si>
    <t>304 Mobiliario y Equipo No Productivo</t>
  </si>
  <si>
    <t xml:space="preserve">    304-1  Mobiliario de Oficina No Productivo</t>
  </si>
  <si>
    <t xml:space="preserve">    304-2  Equipo de Oficina No Productivo</t>
  </si>
  <si>
    <t xml:space="preserve">    304-3  Otros Equipo de Oficina No Productivo</t>
  </si>
  <si>
    <t>Hydro Power Systems</t>
  </si>
  <si>
    <t>Plantas Eléctricas</t>
  </si>
  <si>
    <t>Vtas Internac Erlisacc</t>
  </si>
  <si>
    <t>Aires Acondicionados</t>
  </si>
  <si>
    <t>Varios</t>
  </si>
  <si>
    <t>Ascensores: Cámara Comp. Transt. Torre Bconal</t>
  </si>
  <si>
    <t>SIESA</t>
  </si>
  <si>
    <t>Eq. BPS1000 y 200 de la Reserva</t>
  </si>
  <si>
    <t>True Marketing, SA</t>
  </si>
  <si>
    <t>Eq de Caja y Plataforma</t>
  </si>
  <si>
    <t>Sonitel, SA</t>
  </si>
  <si>
    <t>Eq Centro Procesamiento Cámara</t>
  </si>
  <si>
    <t>GBM Pmá</t>
  </si>
  <si>
    <t>Eq Mainfree</t>
  </si>
  <si>
    <t>UPS</t>
  </si>
  <si>
    <t>Limpieza Torre Bconal</t>
  </si>
  <si>
    <t>Neat House</t>
  </si>
  <si>
    <t>Limpieza A. Metro, Central y Occd</t>
  </si>
  <si>
    <t>Software AG de Pmá</t>
  </si>
  <si>
    <t>Mantenimiento Licencias</t>
  </si>
  <si>
    <t>Tecnología Aplicada</t>
  </si>
  <si>
    <t>Mant. Eq. del Data Center</t>
  </si>
  <si>
    <t>GBM de Panama</t>
  </si>
  <si>
    <t>Servicio Data Center - Core</t>
  </si>
  <si>
    <t>Sitio Contigencia - Computador Nuevo</t>
  </si>
  <si>
    <t>Outsourcing de Routing</t>
  </si>
  <si>
    <t>Mercancía despachada en concepto de útiles de oficina</t>
  </si>
  <si>
    <t>Impresiones solicitadas a Imprenta</t>
  </si>
  <si>
    <t>Comisión que cobra la CSS y otras empresas por el manejo de los descuentos de préstamos.</t>
  </si>
  <si>
    <t>Reserva por la Demanda de Aubrey Refer (B/.121,505.83)</t>
  </si>
  <si>
    <t>Reserva por la Demanda de Berta Columbia (B/.150,000.00)</t>
  </si>
  <si>
    <t>Telered</t>
  </si>
  <si>
    <t>Grupo W, SA</t>
  </si>
  <si>
    <t>Pantallas LCD para Sucs (B/.53,790)</t>
  </si>
  <si>
    <t>Serv Conexión ATM'S</t>
  </si>
  <si>
    <t>Otros Servs-Comerciales y Finan.</t>
  </si>
  <si>
    <t>Mant. y Rep. de Edificios</t>
  </si>
  <si>
    <t xml:space="preserve">    902-4  Gastos de Alimentación</t>
  </si>
  <si>
    <t xml:space="preserve">    904-5 Útiles Médicos</t>
  </si>
  <si>
    <t>317 Productos Varios</t>
  </si>
  <si>
    <t xml:space="preserve">    317-1  Cortina-Alfombras</t>
  </si>
  <si>
    <t>Becas Escolares</t>
  </si>
  <si>
    <t>Mant. y Rep. de Eq. Computación</t>
  </si>
  <si>
    <t>Otros Mant. y Reparaciones</t>
  </si>
  <si>
    <t>Alimentos de Consumo Humano</t>
  </si>
  <si>
    <t xml:space="preserve">    925-4 Inversiones en Valores disp. para la vta.</t>
  </si>
  <si>
    <t>104 Seguro Educativo Patronal</t>
  </si>
  <si>
    <t xml:space="preserve">    408-5  Lubricantes</t>
  </si>
  <si>
    <t>123 Créditos Concedidos</t>
  </si>
  <si>
    <t xml:space="preserve"> </t>
  </si>
  <si>
    <t>Interés Ganado/Préstamo</t>
  </si>
  <si>
    <t>132 Cuentas Corrientes</t>
  </si>
  <si>
    <t>133 Créditos al Sector Interno</t>
  </si>
  <si>
    <t>Ingresos Arrendamiento Financiero</t>
  </si>
  <si>
    <t>221 Custodia de Valores</t>
  </si>
  <si>
    <t>222 Cheques de Gerencia</t>
  </si>
  <si>
    <t>223 Servicios Estatales</t>
  </si>
  <si>
    <t>224 Manejo de Cart. de Emp. Intervenidas</t>
  </si>
  <si>
    <t>Variación</t>
  </si>
  <si>
    <t>131 Cartas de Cr. - Negoc. y Trámites</t>
  </si>
  <si>
    <t>Sobretiempo</t>
  </si>
  <si>
    <t xml:space="preserve">    934-2 Recuperaciones de Capital</t>
  </si>
  <si>
    <t>907 Mant. y Rest. de B. Culturales</t>
  </si>
  <si>
    <t>Alimentos y Bebidas</t>
  </si>
  <si>
    <t>118 Administración de Fondos FETA</t>
  </si>
  <si>
    <t xml:space="preserve">    135-1 Sobregiro (Exceso de Límite)</t>
  </si>
  <si>
    <t xml:space="preserve">    135-3 Adelantos en Efectivo</t>
  </si>
  <si>
    <t>229 Cuentas de Ahorros</t>
  </si>
  <si>
    <t xml:space="preserve">     908-3  Biblioteca</t>
  </si>
  <si>
    <t xml:space="preserve">    925-3 Inversiones en Valores Permanentes</t>
  </si>
  <si>
    <t xml:space="preserve">306 Alquiler de Equipo  de Oficina </t>
  </si>
  <si>
    <t xml:space="preserve">402 Viáticos Locales   </t>
  </si>
  <si>
    <t xml:space="preserve">Almacenaje </t>
  </si>
  <si>
    <t xml:space="preserve">    203-2  Bebidas</t>
  </si>
  <si>
    <t xml:space="preserve">    206-2  Promocionales</t>
  </si>
  <si>
    <t>609 Riesgo No Amparados por Seguros</t>
  </si>
  <si>
    <t>Material Eléctrico</t>
  </si>
  <si>
    <t>416 Gastos de Bienes y Raíces</t>
  </si>
  <si>
    <t>417 Serv. Especiales</t>
  </si>
  <si>
    <t>MODIFICADO</t>
  </si>
  <si>
    <t>114 Otras Contribuciones Seg. Social</t>
  </si>
  <si>
    <t xml:space="preserve">    302-1  Cables y Teletipos</t>
  </si>
  <si>
    <t xml:space="preserve">    317-4  Otros Combustibles</t>
  </si>
  <si>
    <t xml:space="preserve">    206-3  Personal Administrativo (BNP)</t>
  </si>
  <si>
    <t xml:space="preserve">    410-3  Mudanzas</t>
  </si>
  <si>
    <t xml:space="preserve">    410-1  Traslado Remesas/Valores</t>
  </si>
  <si>
    <t xml:space="preserve">    502-1  Plazo Fijo</t>
  </si>
  <si>
    <t xml:space="preserve">    502-3  Prests. de Org. Int</t>
  </si>
  <si>
    <t xml:space="preserve">    423-8  Otros Materiales de Construcción</t>
  </si>
  <si>
    <t xml:space="preserve">    112-1 Bonos por Sistema de Mérito</t>
  </si>
  <si>
    <t xml:space="preserve">    145-3 Inversiones en Valores Permanentes</t>
  </si>
  <si>
    <t xml:space="preserve">    145-4 Inversiones en Valores Disp. Para la Vta.</t>
  </si>
  <si>
    <t>Telecomunicaciones</t>
  </si>
  <si>
    <t>Mayo</t>
  </si>
  <si>
    <t xml:space="preserve">     Equipo de Oficina</t>
  </si>
  <si>
    <t xml:space="preserve">     Mobiliario de Oficina</t>
  </si>
  <si>
    <t xml:space="preserve">     Equipo de Computación</t>
  </si>
  <si>
    <t>Operaciones</t>
  </si>
  <si>
    <t xml:space="preserve">    603-2  Equipo de Oficina</t>
  </si>
  <si>
    <t xml:space="preserve">    603-3  Equipo Electrónico</t>
  </si>
  <si>
    <t xml:space="preserve">    404-1 Alimentación</t>
  </si>
  <si>
    <t>TOTAL DE INGRESOS</t>
  </si>
  <si>
    <t>Ingresos Financieros</t>
  </si>
  <si>
    <t>Ingresos de Cartera</t>
  </si>
  <si>
    <t>Comisión de Servicio</t>
  </si>
  <si>
    <t>111 Cartas de Crédito</t>
  </si>
  <si>
    <t>112 Cuentas Corrientes</t>
  </si>
  <si>
    <t>Transporte Dentro del País</t>
  </si>
  <si>
    <t>912 Manejo de Efectivo</t>
  </si>
  <si>
    <t>Equipo Educacional y Recreativo</t>
  </si>
  <si>
    <t>Pinturas Colorantes y Tintes</t>
  </si>
  <si>
    <t>(3)</t>
  </si>
  <si>
    <t>(4)</t>
  </si>
  <si>
    <t>(5)</t>
  </si>
  <si>
    <t>(6)</t>
  </si>
  <si>
    <t xml:space="preserve">     911-4  Inversiones en valores disp. para la venta</t>
  </si>
  <si>
    <t xml:space="preserve">    116-2 Inversión en Valores al Vencimiento</t>
  </si>
  <si>
    <t xml:space="preserve">    135-4 Cargos por Comisión de Servicios</t>
  </si>
  <si>
    <t>941 Reversión de Provisiones de Préstamos</t>
  </si>
  <si>
    <t>307 Luz y Energía</t>
  </si>
  <si>
    <t>309 Fotocopias</t>
  </si>
  <si>
    <t>415 Cajeros Autom. y Tarjeta VISA</t>
  </si>
  <si>
    <t>501 Int. Pag. a Res. Locales</t>
  </si>
  <si>
    <t>219 Sistema Infocash Micro-Station</t>
  </si>
  <si>
    <t>220 Certificados de Garantía</t>
  </si>
  <si>
    <t xml:space="preserve">    970-1 Centro de Orientación InfantiL (COIF)</t>
  </si>
  <si>
    <t xml:space="preserve">    970-2 Complejo Deportivo BNP</t>
  </si>
  <si>
    <t>EJECUCIÓN
ACUMULADA</t>
  </si>
  <si>
    <t>420 Servicio de Descuento  C.S.S.</t>
  </si>
  <si>
    <t xml:space="preserve">   Materiales y Suministros</t>
  </si>
  <si>
    <t xml:space="preserve">   Maquinaria y Equipo</t>
  </si>
  <si>
    <t xml:space="preserve">   Transferencias Corrientes</t>
  </si>
  <si>
    <t xml:space="preserve">   Asignaciones Globales</t>
  </si>
  <si>
    <t>DIPRENA 34</t>
  </si>
  <si>
    <t xml:space="preserve">    311-1  Repuestos para Equipo y Maquinaria</t>
  </si>
  <si>
    <t xml:space="preserve">    311-8  Cajeros Automáticos</t>
  </si>
  <si>
    <t xml:space="preserve">    206-5   Alquileres Varios</t>
  </si>
  <si>
    <t xml:space="preserve">    206-7   Alimentos</t>
  </si>
  <si>
    <t>603 Depr. de Mobiliario, Eq. de Ofic. y Software</t>
  </si>
  <si>
    <t xml:space="preserve">    902-3  Viáticos Locales y al Exterior</t>
  </si>
  <si>
    <t>Productos de Papel y Cartón</t>
  </si>
  <si>
    <t xml:space="preserve">     Lubricantes</t>
  </si>
  <si>
    <t>Productos Varios</t>
  </si>
  <si>
    <t>Repuestos</t>
  </si>
  <si>
    <t xml:space="preserve">    902-2  Utiles de Oficinas y Textos</t>
  </si>
  <si>
    <t>Gas</t>
  </si>
  <si>
    <t>203 Relaciones Públicas</t>
  </si>
  <si>
    <t>206 Ferias</t>
  </si>
  <si>
    <t>Oficina</t>
  </si>
  <si>
    <t>301 Franqueo</t>
  </si>
  <si>
    <t>930 Alquiler de Bienes Raíces</t>
  </si>
  <si>
    <t xml:space="preserve">    501-1  Plazo Fijo</t>
  </si>
  <si>
    <t xml:space="preserve">    501-2  Ahorros Corrientes</t>
  </si>
  <si>
    <t xml:space="preserve">    501-5  Certificados de Garantía</t>
  </si>
  <si>
    <t xml:space="preserve">    416-2  Bienes Alquilados</t>
  </si>
  <si>
    <t>Servicios Comerciales y Financieros</t>
  </si>
  <si>
    <t>Servicios Especiales</t>
  </si>
  <si>
    <t xml:space="preserve">    906-1  Uniformes</t>
  </si>
  <si>
    <t xml:space="preserve">    906-2  Calzados</t>
  </si>
  <si>
    <t>Mayo  2011 y Prespuesto Modificado 2011</t>
  </si>
  <si>
    <t xml:space="preserve">    904-7 Programa Vale</t>
  </si>
  <si>
    <t>Energía Eléctrica</t>
  </si>
  <si>
    <t>Viáticos Dentro del País</t>
  </si>
  <si>
    <t>970 Centro de Orient. Infantil y Complejo Deportivo BNP</t>
  </si>
  <si>
    <t xml:space="preserve">    319-2  Impresiones y Encuadernación</t>
  </si>
  <si>
    <t xml:space="preserve">    319-1  Impresiones (Suministro - Imprenta)</t>
  </si>
  <si>
    <t xml:space="preserve">    319-2  Impresión y Encuadernación</t>
  </si>
  <si>
    <t>116 Vacaciones -  Vigencia Expirada</t>
  </si>
  <si>
    <t>117 Gastos de Representación - Vigencia Expirada</t>
  </si>
  <si>
    <t>Diciembre 2011</t>
  </si>
  <si>
    <t>Noviembre 2011</t>
  </si>
  <si>
    <t>Octubre 2011</t>
  </si>
  <si>
    <t>Septiembre 2011</t>
  </si>
  <si>
    <t>Agosto 2011</t>
  </si>
  <si>
    <t>Julio 2011</t>
  </si>
  <si>
    <t>Junio 2011</t>
  </si>
  <si>
    <t>Mayo 2011</t>
  </si>
  <si>
    <t>Abril 2011</t>
  </si>
  <si>
    <t>Marzo 2011</t>
  </si>
  <si>
    <t>Febrero 2011</t>
  </si>
  <si>
    <t xml:space="preserve">    611-3  Equipo Médico</t>
  </si>
  <si>
    <t xml:space="preserve">    611-5  Otros</t>
  </si>
  <si>
    <t xml:space="preserve">    133-1 Intereses Sobre Préstamos</t>
  </si>
  <si>
    <t xml:space="preserve">    133-2 Intereses Subv. / Prést. Empleados</t>
  </si>
  <si>
    <t xml:space="preserve">    603-5  Equipo de Seguridad</t>
  </si>
  <si>
    <t xml:space="preserve">     417-1  Servicios Financieros</t>
  </si>
  <si>
    <t xml:space="preserve">    415-1  Tele Red, S.A.</t>
  </si>
  <si>
    <t xml:space="preserve">    415-3  Tarjetas VISA Internacional</t>
  </si>
  <si>
    <t>Equipo de Comunicaciones</t>
  </si>
  <si>
    <t>EJECUCIÓN</t>
  </si>
  <si>
    <t>PRESUPUESTO
MODIFICADO</t>
  </si>
  <si>
    <t xml:space="preserve">EJECUCIÓN
MENSUAL </t>
  </si>
  <si>
    <t>Maquinaria y Equipo de Energía</t>
  </si>
  <si>
    <t>(En balboas)</t>
  </si>
  <si>
    <t>Maquinaria y Equipo de Producción</t>
  </si>
  <si>
    <t>502 Int. Pag. a  Res. del Exterior</t>
  </si>
  <si>
    <t xml:space="preserve">    905-1 Viáticos Locales</t>
  </si>
  <si>
    <t xml:space="preserve">    905-2 Transporte Local</t>
  </si>
  <si>
    <t>192 Comisiones/Avales</t>
  </si>
  <si>
    <t>Alquiler de Edificios y Locales</t>
  </si>
  <si>
    <t>113 Personal Transitorio</t>
  </si>
  <si>
    <t xml:space="preserve">    611-4  Equipo de Oficina</t>
  </si>
  <si>
    <t>Comisión de Compromiso</t>
  </si>
  <si>
    <t xml:space="preserve">    144-2 Inversiones en Valores al Vencimiento</t>
  </si>
  <si>
    <t>139 Otros Int. Ganados/Préstamos</t>
  </si>
  <si>
    <t>Descuentos Ganados</t>
  </si>
  <si>
    <t>150 Descuentos Ganados</t>
  </si>
  <si>
    <t>Inspección y Avalúo</t>
  </si>
  <si>
    <t xml:space="preserve">    230-3 Uso por Terceros</t>
  </si>
  <si>
    <t>Comisiones de Servicios</t>
  </si>
  <si>
    <t>Comisiones de Compromisos</t>
  </si>
  <si>
    <t>Interereses Ganados S/Préstamos</t>
  </si>
  <si>
    <t>Inspecciones y Avalúos</t>
  </si>
  <si>
    <t>Ingresos de Operaciones</t>
  </si>
  <si>
    <t>Comisiones de Operaciones</t>
  </si>
  <si>
    <t xml:space="preserve">    418-2  Respuestos Equipo Imprenta</t>
  </si>
  <si>
    <t xml:space="preserve">    206-4  Teletón</t>
  </si>
  <si>
    <t xml:space="preserve">    305-4  Estacionamientos</t>
  </si>
  <si>
    <t xml:space="preserve">    305-5  Apartado Postal</t>
  </si>
  <si>
    <t xml:space="preserve">    306-4  Telemúsicas</t>
  </si>
  <si>
    <t xml:space="preserve">    311-4  Maquinaria y Otros Equipos</t>
  </si>
  <si>
    <t>179 Otros Ingresos Legales</t>
  </si>
  <si>
    <t>Utiles y Materiales de Oficina</t>
  </si>
  <si>
    <t>Impresos</t>
  </si>
  <si>
    <t xml:space="preserve">    230-2 Transacciones en Exceso</t>
  </si>
  <si>
    <t>Impresión y Encuadernación</t>
  </si>
  <si>
    <t xml:space="preserve">    110-3 Indemnización por Termi. Laboral</t>
  </si>
  <si>
    <t xml:space="preserve">    110-1 Pensiones</t>
  </si>
  <si>
    <t xml:space="preserve">    416-4  Otros Mantenimientos</t>
  </si>
  <si>
    <t>Otras Edificaciones</t>
  </si>
  <si>
    <t>414 Honorarios Auditoría Contral. General</t>
  </si>
  <si>
    <t>418 Mant., Rep y Materiales de Eq. de Imprenta</t>
  </si>
  <si>
    <t>211 Cartas de Crédito</t>
  </si>
  <si>
    <t>212 Cuentas Corrientes</t>
  </si>
  <si>
    <t>213 Cambio Extranjero</t>
  </si>
  <si>
    <t xml:space="preserve">     Gasolina</t>
  </si>
  <si>
    <t>214 Transferencias al Extranjero</t>
  </si>
  <si>
    <t>910 Bienes de Arrendamiento Financiero</t>
  </si>
  <si>
    <t>618 Reserva por Procesos Judiciales</t>
  </si>
  <si>
    <t xml:space="preserve">Pintura, Mejoras menores, </t>
  </si>
  <si>
    <t>Ptas enrollables,  Tanque de Reserva</t>
  </si>
  <si>
    <t>Cable &amp; Wireless</t>
  </si>
  <si>
    <t>Servicio de Data</t>
  </si>
  <si>
    <t>AÑOS 2012- 2011</t>
  </si>
  <si>
    <t>3.45.0.1.001.00.00.000</t>
  </si>
  <si>
    <t>3.45.0.1.001.00.00.001</t>
  </si>
  <si>
    <t>3.45.0.1.001.00.00.002</t>
  </si>
  <si>
    <t>Artículo de Seguridad</t>
  </si>
  <si>
    <t>pago en los meses de febrero, agosto y diciembre.</t>
  </si>
  <si>
    <t>NOTA:  El Banco provisiona el XIII Mes mensualmente, pero se hace efectivo el</t>
  </si>
  <si>
    <t xml:space="preserve"> EJECUCIÓN DEL PRESUPUESTO DE GASTOS, SEGÚN CLASE:</t>
  </si>
  <si>
    <t xml:space="preserve">    ESTRUCTURA DEL MEF</t>
  </si>
  <si>
    <t>Fuente: Departamento de Presupuesto.                                                                           Preparado por: Dina Cervera</t>
  </si>
  <si>
    <t xml:space="preserve">                                                                                                                                            Analista de Presupuesto </t>
  </si>
  <si>
    <t>Materiales para Construcción y Mantenimiento</t>
  </si>
  <si>
    <t xml:space="preserve">Maquinarias y Equipos varios </t>
  </si>
  <si>
    <t>Mar-12</t>
  </si>
  <si>
    <t>Mar-11</t>
  </si>
  <si>
    <t>Electricidad</t>
  </si>
  <si>
    <t>Propaganda y Promoción</t>
  </si>
  <si>
    <t>Depreciación</t>
  </si>
  <si>
    <t>Seguros</t>
  </si>
  <si>
    <t>Honorarios y Servs Profesionales</t>
  </si>
  <si>
    <t>Viajes</t>
  </si>
  <si>
    <t>Transporte (Acarreo)</t>
  </si>
  <si>
    <t xml:space="preserve">Mobiliario </t>
  </si>
  <si>
    <t xml:space="preserve">ACUMULADO </t>
  </si>
  <si>
    <t xml:space="preserve"> V A R I A C I ÓN</t>
  </si>
  <si>
    <t xml:space="preserve"> ABSOLUTA</t>
  </si>
  <si>
    <t>AGOSTO</t>
  </si>
  <si>
    <t>Semovientes</t>
  </si>
  <si>
    <t>Fotocopias</t>
  </si>
  <si>
    <t>Material de Fontanería</t>
  </si>
  <si>
    <t>Gastos Legales</t>
  </si>
  <si>
    <t>Agosto 2013</t>
  </si>
  <si>
    <t>Julio 2013</t>
  </si>
  <si>
    <t>Junio 2013</t>
  </si>
  <si>
    <t>Mayo 2013</t>
  </si>
  <si>
    <t>Abril 2013</t>
  </si>
  <si>
    <t>Marzo 2013</t>
  </si>
  <si>
    <t>Enero 2013</t>
  </si>
  <si>
    <t>Otros Bancos / Int.Ganados Interbancarios Ext.</t>
  </si>
  <si>
    <t>Com. X Cargo Confección de Chequera /  Com. X Cargo Sobre Cuentas Cte. Loc.</t>
  </si>
  <si>
    <t>Com. X Cargo Ret. Estado de Cuenta / Com. X Cargo Sobre Cuentas Cte. Loc.</t>
  </si>
  <si>
    <t>Com. X Cargo Manejo de Planilla / Com. X Cargo Sobre Cuentas Cte. Loc.</t>
  </si>
  <si>
    <t>Com. X Cargo Suspención de Cheques / Com. X Cargo Sobre Cuentas Cte. Loc.</t>
  </si>
  <si>
    <t>Com. X cargo por Servicio / Com. X Cargo sobre Cuentas Cte. Loc.</t>
  </si>
  <si>
    <t xml:space="preserve">Com. X cargo bajo Promedio / Com. X Cargo sobre Cuentas Ahorro </t>
  </si>
  <si>
    <t xml:space="preserve">Com. Gan Venta de Bolsas Nocturnas </t>
  </si>
  <si>
    <t xml:space="preserve">Com. X Cargo Cobro de Confirmación Bancaria  </t>
  </si>
  <si>
    <t xml:space="preserve">Otros Ingresos Navieras </t>
  </si>
  <si>
    <t xml:space="preserve">Ganancia en Conversión de Divisas Dolares / Local </t>
  </si>
  <si>
    <t xml:space="preserve">Ganancia en Conversión de Divisas Yenes / Local </t>
  </si>
  <si>
    <t xml:space="preserve">Ganancia en Conversión de Divisas Euro / Local </t>
  </si>
  <si>
    <t>Ganancia x Compra Venta de Monedas Ext.</t>
  </si>
  <si>
    <t>Com. Ints. Ganados / Otros Int. Ganados</t>
  </si>
  <si>
    <t>Com. Gan X Recaud. Serv. Públicos / Otras Com. Gan Loc</t>
  </si>
  <si>
    <t>Comisiones Gan.Carta CR Negociación / Com.Gan.LC</t>
  </si>
  <si>
    <t>Comisiones Gan.Carta CR Enmiendo / Com.Gan.LC</t>
  </si>
  <si>
    <t xml:space="preserve">Ints.Gan.Sobregiros sin garantía/ Ints.Gan Sobregiros Contractuales </t>
  </si>
  <si>
    <t>Com. X Cargo Cobro de Confirmación Bancaria /Com. X Cargo Sobre Ctas. Cte. Loc.</t>
  </si>
  <si>
    <t>Otros Bancos/Int.Ganados Interbancarios Ext.</t>
  </si>
  <si>
    <t>CUADRO N° 1</t>
  </si>
  <si>
    <t xml:space="preserve">Becas Universitarias </t>
  </si>
  <si>
    <t>Com. X Cargo Cierre Anticip. de Cta. Ahorro</t>
  </si>
  <si>
    <t>Com. X Cargo Bajo Promedio</t>
  </si>
  <si>
    <t xml:space="preserve">Com. X Cargo Manejo de Planilla </t>
  </si>
  <si>
    <t xml:space="preserve">Ganancia en Conversión de Divisas Dólar Canadiense / Local </t>
  </si>
  <si>
    <t>Com. X Cargo Bajo Promedio Ctas Ctes. Ext.</t>
  </si>
  <si>
    <t>Com. X Cargo Confección de Chequera  Ctas Ctes. Ext.</t>
  </si>
  <si>
    <t>Com. X Cargo Manejo de Planilla Ctas Ctes. Ext.</t>
  </si>
  <si>
    <t>Valores Emitidos Locales</t>
  </si>
  <si>
    <t xml:space="preserve">Comisiones Ganadas Banca en Línea Bca. Personal </t>
  </si>
  <si>
    <t>Com. X Cargo Ret. Estado de Cyas Ctes. Ext</t>
  </si>
  <si>
    <t xml:space="preserve">Valores Emitidos Locales </t>
  </si>
  <si>
    <t xml:space="preserve">Comisiones Ganadas Banca en Línea - Token </t>
  </si>
  <si>
    <t>4103010100100201</t>
  </si>
  <si>
    <t>4103010100300201</t>
  </si>
  <si>
    <t>4103010100400201</t>
  </si>
  <si>
    <t>4103010100200201</t>
  </si>
  <si>
    <t>4103010100100200</t>
  </si>
  <si>
    <t>4102030100100100</t>
  </si>
  <si>
    <t>4102060101500300</t>
  </si>
  <si>
    <t>4102010100300400</t>
  </si>
  <si>
    <t>4102010100300500</t>
  </si>
  <si>
    <t>4102040100100100</t>
  </si>
  <si>
    <t>4102050100100100</t>
  </si>
  <si>
    <t>4102060100101200</t>
  </si>
  <si>
    <t>4102060101200100</t>
  </si>
  <si>
    <t>4102060101300100</t>
  </si>
  <si>
    <t>4102060101500400</t>
  </si>
  <si>
    <t>4102060101500600</t>
  </si>
  <si>
    <t>4102060101500900</t>
  </si>
  <si>
    <t>4102060101501000</t>
  </si>
  <si>
    <t>4102060101501100</t>
  </si>
  <si>
    <t>4102060201500300</t>
  </si>
  <si>
    <t>4102060201500400</t>
  </si>
  <si>
    <t>4102060201500600</t>
  </si>
  <si>
    <t>4102060201500900</t>
  </si>
  <si>
    <t>4102030100100200</t>
  </si>
  <si>
    <t>4102010100100100</t>
  </si>
  <si>
    <t>4100990100100600</t>
  </si>
  <si>
    <t>4100990100100100</t>
  </si>
  <si>
    <t>4100990100100200</t>
  </si>
  <si>
    <t>4100990100100300</t>
  </si>
  <si>
    <t>4102060102300300</t>
  </si>
  <si>
    <t>4102060102300500</t>
  </si>
  <si>
    <t>4101030100400100</t>
  </si>
  <si>
    <t>4102060102400200</t>
  </si>
  <si>
    <t>4101020100100100</t>
  </si>
  <si>
    <t>4105050100200100</t>
  </si>
  <si>
    <t>4105050100300200</t>
  </si>
  <si>
    <t>4105050100300300</t>
  </si>
  <si>
    <t>4105050100300400</t>
  </si>
  <si>
    <t>4105050100300100</t>
  </si>
  <si>
    <t>4105050100300500</t>
  </si>
  <si>
    <t>4101010100200100</t>
  </si>
  <si>
    <t>4101010200100100</t>
  </si>
  <si>
    <t>4101020100100300</t>
  </si>
  <si>
    <t>4101020100100200</t>
  </si>
  <si>
    <t>4101030100300100</t>
  </si>
  <si>
    <t>4103010100200200</t>
  </si>
  <si>
    <t>4101010200200100</t>
  </si>
  <si>
    <t>4102030100100300</t>
  </si>
  <si>
    <t>4102060101500200</t>
  </si>
  <si>
    <t>4102060102100100</t>
  </si>
  <si>
    <t>4105040100100100</t>
  </si>
  <si>
    <t>4105040100100200</t>
  </si>
  <si>
    <t>4105040100100300</t>
  </si>
  <si>
    <t>4105040100100400</t>
  </si>
  <si>
    <t>4105040100200100</t>
  </si>
  <si>
    <t>4102060102000100</t>
  </si>
  <si>
    <t>4102060101400100</t>
  </si>
  <si>
    <t>4102030100200100</t>
  </si>
  <si>
    <t>4102060100200100</t>
  </si>
  <si>
    <t>4102060102600100</t>
  </si>
  <si>
    <t>4102060101700100</t>
  </si>
  <si>
    <t>4102060100500100</t>
  </si>
  <si>
    <t>4102060102800200</t>
  </si>
  <si>
    <t>4102060100700100</t>
  </si>
  <si>
    <t>4102060100800100</t>
  </si>
  <si>
    <t>4102060100900100</t>
  </si>
  <si>
    <t>4102060101000100</t>
  </si>
  <si>
    <t>4102060101600200</t>
  </si>
  <si>
    <t>4102060100100300</t>
  </si>
  <si>
    <t>4102060100100400</t>
  </si>
  <si>
    <t>4102060100100500</t>
  </si>
  <si>
    <t>4102060100100600</t>
  </si>
  <si>
    <t>4102060100100700</t>
  </si>
  <si>
    <t>4102060100100900</t>
  </si>
  <si>
    <t>4102060100101000</t>
  </si>
  <si>
    <t>4102060100101100</t>
  </si>
  <si>
    <t>4102060102700100</t>
  </si>
  <si>
    <t>4102060101500100</t>
  </si>
  <si>
    <t>4102060101100100</t>
  </si>
  <si>
    <t>4102060102200100</t>
  </si>
  <si>
    <t>4102060102200300</t>
  </si>
  <si>
    <t>4102060102200400</t>
  </si>
  <si>
    <t>4102060102200500</t>
  </si>
  <si>
    <t>4102060100100800</t>
  </si>
  <si>
    <t>4102100100100100</t>
  </si>
  <si>
    <t>4102100100100300</t>
  </si>
  <si>
    <t>4102060102800100</t>
  </si>
  <si>
    <t>4102060102900100</t>
  </si>
  <si>
    <t>4105050100500100</t>
  </si>
  <si>
    <t>4105050100600100</t>
  </si>
  <si>
    <t>4102060102500100</t>
  </si>
  <si>
    <t>4105050100900100</t>
  </si>
  <si>
    <t>4105050101900300</t>
  </si>
  <si>
    <t>4105050101400100</t>
  </si>
  <si>
    <t>4105050101400200</t>
  </si>
  <si>
    <t>4105050101000100</t>
  </si>
  <si>
    <t>4105050101100100</t>
  </si>
  <si>
    <t>4105050101200100</t>
  </si>
  <si>
    <t>4105050100100100</t>
  </si>
  <si>
    <t>4105050101800100</t>
  </si>
  <si>
    <t>4102050100100200</t>
  </si>
  <si>
    <t>4105020100100200</t>
  </si>
  <si>
    <t>4105050102000100</t>
  </si>
  <si>
    <t>4105050101900200</t>
  </si>
  <si>
    <t>4105050100400100</t>
  </si>
  <si>
    <t>4105050100400200</t>
  </si>
  <si>
    <t>4105050100400300</t>
  </si>
  <si>
    <t>4105050100400500</t>
  </si>
  <si>
    <t>4105050100800100</t>
  </si>
  <si>
    <t>4105050100800400</t>
  </si>
  <si>
    <t>4105010100100100</t>
  </si>
  <si>
    <t>Comisiones Gan. Discrepancia LC</t>
  </si>
  <si>
    <t xml:space="preserve">Com. X Cargo Cks. Devueltos </t>
  </si>
  <si>
    <t>Com. X Cargo Suspención de Cheques  Ctas. Ctes Ext.</t>
  </si>
  <si>
    <t xml:space="preserve">Comisiones Gan. Aviso Apertura Esport </t>
  </si>
  <si>
    <t>Comisiones Gan. Cesión de Producto LC</t>
  </si>
  <si>
    <t>5101030110100600</t>
  </si>
  <si>
    <t xml:space="preserve">Viáticos a otras Personas </t>
  </si>
  <si>
    <t xml:space="preserve">Transporte De Otras Personas </t>
  </si>
  <si>
    <t>Comisiones Ganadas Banca en Línea-Trans Pers Jur</t>
  </si>
  <si>
    <t>Ganancia Venta Arrend.Financ.</t>
  </si>
  <si>
    <t>Cartas de Crédito</t>
  </si>
  <si>
    <t>Créditos Concedidos</t>
  </si>
  <si>
    <t>Supervisión Técnica</t>
  </si>
  <si>
    <t>Asistencia Técnica</t>
  </si>
  <si>
    <t>116-3</t>
  </si>
  <si>
    <t>Avales Concedidos</t>
  </si>
  <si>
    <t>Otras Comisiones de Servicios</t>
  </si>
  <si>
    <t>Cuentas Corrientes</t>
  </si>
  <si>
    <t>Créditos al Sector Interno</t>
  </si>
  <si>
    <t>Otros Int. Ganados/Préstamos</t>
  </si>
  <si>
    <t>Gastos de Cobranzas</t>
  </si>
  <si>
    <t>Otros Ingresos Legales</t>
  </si>
  <si>
    <t>Comisiones/Avales</t>
  </si>
  <si>
    <t>Bancos Locales</t>
  </si>
  <si>
    <t>Derechos Especiales de Giro</t>
  </si>
  <si>
    <t>Bonos  Extranjeros</t>
  </si>
  <si>
    <t>Bancos Extranjeros</t>
  </si>
  <si>
    <t>Intereses Ganados</t>
  </si>
  <si>
    <t>144-4</t>
  </si>
  <si>
    <t>Acciones y  Bonos Locales</t>
  </si>
  <si>
    <t>145-4</t>
  </si>
  <si>
    <t>145-3</t>
  </si>
  <si>
    <t>Bonos del Sector Público</t>
  </si>
  <si>
    <t>Transferencias  Locales</t>
  </si>
  <si>
    <t>Timbres Nacionales</t>
  </si>
  <si>
    <t>Cobranzas</t>
  </si>
  <si>
    <t>Custodia de Valores</t>
  </si>
  <si>
    <t>Cheques de Gerencia</t>
  </si>
  <si>
    <t>Servicios Estatales</t>
  </si>
  <si>
    <t>Manejo de Cart. de Emp. Intervenidas</t>
  </si>
  <si>
    <t>Cámara de Compesación</t>
  </si>
  <si>
    <t>Cajeros Automaticos</t>
  </si>
  <si>
    <t xml:space="preserve">     Reposición de Tarjetas</t>
  </si>
  <si>
    <t>230-5</t>
  </si>
  <si>
    <t xml:space="preserve">     Transacciones en el Extranjero</t>
  </si>
  <si>
    <t xml:space="preserve">     Comisión por Transacción Interbancaria</t>
  </si>
  <si>
    <t>236-5</t>
  </si>
  <si>
    <t xml:space="preserve">     Comisión por Procesamiento Diskette Acred.</t>
  </si>
  <si>
    <t>236-6</t>
  </si>
  <si>
    <t xml:space="preserve">     Comisión por Transacción</t>
  </si>
  <si>
    <t xml:space="preserve">     Transacciones Rechazadas</t>
  </si>
  <si>
    <t>236-1</t>
  </si>
  <si>
    <t>Cargo por Reposición-Tarjetas Perdidas y Robadas</t>
  </si>
  <si>
    <t>Confirmaciones Bancarias</t>
  </si>
  <si>
    <t>Comisiones Red A.C.H.</t>
  </si>
  <si>
    <t>Manejo de Efectivo</t>
  </si>
  <si>
    <t>Ventas de Equipo Rodante</t>
  </si>
  <si>
    <t>Venta de Oro y Plata</t>
  </si>
  <si>
    <t>Gcia. Venta de Titulos Valores</t>
  </si>
  <si>
    <t>925-4</t>
  </si>
  <si>
    <t xml:space="preserve">     Transacción Internacionales de ACH</t>
  </si>
  <si>
    <t xml:space="preserve">     Afiliación</t>
  </si>
  <si>
    <t>Fracci. Cedis</t>
  </si>
  <si>
    <t>Seguros de Préstamos</t>
  </si>
  <si>
    <t>Vta. Moneda Krugerran</t>
  </si>
  <si>
    <t>Ventas de Otros Activos</t>
  </si>
  <si>
    <t>Reversión de Provisiones de Bienes Reposeidos</t>
  </si>
  <si>
    <t>Reversión de Provisiones de Préstamos</t>
  </si>
  <si>
    <t>Alquiler de Cajillas de Seguridad</t>
  </si>
  <si>
    <t>Servicios Portuarios y Peajes</t>
  </si>
  <si>
    <t>Reversión de Otras Provisiones</t>
  </si>
  <si>
    <t>Recuperación de Préstamos Castigados</t>
  </si>
  <si>
    <t>Revaluación en Valores</t>
  </si>
  <si>
    <t>Alquiler de Bienes Raíces</t>
  </si>
  <si>
    <t>Servicios de Imprenta</t>
  </si>
  <si>
    <t>Confección de Chequeras</t>
  </si>
  <si>
    <t>Penalizaciones por Incumplimiento</t>
  </si>
  <si>
    <t>Indemnizaciones de Seguros</t>
  </si>
  <si>
    <t>Sobrantes de Cajeros</t>
  </si>
  <si>
    <t>Reversión de Provisiones de Proovedores</t>
  </si>
  <si>
    <t>F.R.E.N.</t>
  </si>
  <si>
    <t>Administración de Créditos Agrícolas</t>
  </si>
  <si>
    <t>Partidas Contaminadas y Vieja Data</t>
  </si>
  <si>
    <t>Rever. De Reserva para Pérd. en Inv.</t>
  </si>
  <si>
    <t>Diferenciales de Salarios</t>
  </si>
  <si>
    <t>Salarios</t>
  </si>
  <si>
    <t>Décimo Tercer Mes y Bonificaciones</t>
  </si>
  <si>
    <t>108-2</t>
  </si>
  <si>
    <t>Gasto de Representación</t>
  </si>
  <si>
    <t>Gtos. de Subv. de Int. - Comi. a Emplea.</t>
  </si>
  <si>
    <t>111-2</t>
  </si>
  <si>
    <t xml:space="preserve">     Bonos por Sistema de Mérito</t>
  </si>
  <si>
    <t>112-1</t>
  </si>
  <si>
    <t xml:space="preserve">     Gratificación a Colaboradores</t>
  </si>
  <si>
    <t>112-2</t>
  </si>
  <si>
    <t>115-1</t>
  </si>
  <si>
    <t>115-2</t>
  </si>
  <si>
    <t>Seguro Educativo Patronal - Vigencia Expirada</t>
  </si>
  <si>
    <t>Entrenamiento y Desarrollo</t>
  </si>
  <si>
    <t>902-1</t>
  </si>
  <si>
    <t xml:space="preserve">     Utiles de Oficinas y Textos</t>
  </si>
  <si>
    <t>902-4</t>
  </si>
  <si>
    <t xml:space="preserve">     Servs. Técns Profesionales</t>
  </si>
  <si>
    <t>902-7</t>
  </si>
  <si>
    <t>902-8</t>
  </si>
  <si>
    <t>902-6</t>
  </si>
  <si>
    <t xml:space="preserve">     Bienestar del Empleado</t>
  </si>
  <si>
    <t>904-1</t>
  </si>
  <si>
    <t>904-2</t>
  </si>
  <si>
    <t>904-3</t>
  </si>
  <si>
    <t>904-4</t>
  </si>
  <si>
    <t xml:space="preserve">     Útiles Médicos</t>
  </si>
  <si>
    <t>904-5</t>
  </si>
  <si>
    <t xml:space="preserve">     Deportes</t>
  </si>
  <si>
    <t>904-6</t>
  </si>
  <si>
    <t>Actividades Sociales</t>
  </si>
  <si>
    <t xml:space="preserve">     Viáticos Locales</t>
  </si>
  <si>
    <t>905-1</t>
  </si>
  <si>
    <t xml:space="preserve">     Transporte Local</t>
  </si>
  <si>
    <t>905-2</t>
  </si>
  <si>
    <t xml:space="preserve">     Alimentación</t>
  </si>
  <si>
    <t>905-3</t>
  </si>
  <si>
    <t xml:space="preserve">     Alquileres Varios</t>
  </si>
  <si>
    <t>905-5</t>
  </si>
  <si>
    <t xml:space="preserve">     Otros Servicios</t>
  </si>
  <si>
    <t>905-6</t>
  </si>
  <si>
    <t xml:space="preserve">     Artículos para Recepciones</t>
  </si>
  <si>
    <t>905-7</t>
  </si>
  <si>
    <t xml:space="preserve">     Uniformes</t>
  </si>
  <si>
    <t>906-2</t>
  </si>
  <si>
    <t xml:space="preserve">     Impresión, Encuad y Fotocopias</t>
  </si>
  <si>
    <t>Vacaciones -  Vigencia Expirada</t>
  </si>
  <si>
    <t>Gastos de Representación - Vigencia Expirada</t>
  </si>
  <si>
    <t>Seguro Social Patronal - Vigencia Expirada</t>
  </si>
  <si>
    <t>Fondo Complementario - Vigencia Expirada</t>
  </si>
  <si>
    <t>Riesgos Profesionales - Vigencia Expirada</t>
  </si>
  <si>
    <t xml:space="preserve">Funcionarios  </t>
  </si>
  <si>
    <t xml:space="preserve">     Inscripción a Cursos Locales y Ext.</t>
  </si>
  <si>
    <t xml:space="preserve">     Alquiler de Locales</t>
  </si>
  <si>
    <t>Bienestar del Empleado</t>
  </si>
  <si>
    <t>Uniformes</t>
  </si>
  <si>
    <t>Promoción Bancaria</t>
  </si>
  <si>
    <t>201-1</t>
  </si>
  <si>
    <t>201-2</t>
  </si>
  <si>
    <t>201-3</t>
  </si>
  <si>
    <t>201-4</t>
  </si>
  <si>
    <t>201-5</t>
  </si>
  <si>
    <t>Publicidad</t>
  </si>
  <si>
    <t>202-1</t>
  </si>
  <si>
    <t>202-4</t>
  </si>
  <si>
    <t>202-5</t>
  </si>
  <si>
    <t>202-6</t>
  </si>
  <si>
    <t>202-7</t>
  </si>
  <si>
    <t>202-8</t>
  </si>
  <si>
    <t xml:space="preserve">     Programa Vale</t>
  </si>
  <si>
    <t>203-1</t>
  </si>
  <si>
    <t>203-2</t>
  </si>
  <si>
    <t>203-3</t>
  </si>
  <si>
    <t xml:space="preserve">     Subsidios y Aportes</t>
  </si>
  <si>
    <t>203-6</t>
  </si>
  <si>
    <t>203-5</t>
  </si>
  <si>
    <t>206-1</t>
  </si>
  <si>
    <t>206-2</t>
  </si>
  <si>
    <t>206-3</t>
  </si>
  <si>
    <t xml:space="preserve">     Personal Administrativo (BNP)</t>
  </si>
  <si>
    <t>206-4</t>
  </si>
  <si>
    <t>206-5</t>
  </si>
  <si>
    <t>206-6</t>
  </si>
  <si>
    <t>206-7</t>
  </si>
  <si>
    <t xml:space="preserve">     Cinta Rosada</t>
  </si>
  <si>
    <t>Ferias</t>
  </si>
  <si>
    <t>Relaciones Públicas</t>
  </si>
  <si>
    <t xml:space="preserve">     Mantenimiento de Pabellones</t>
  </si>
  <si>
    <t xml:space="preserve">     Promocionales</t>
  </si>
  <si>
    <t xml:space="preserve">     Teletón</t>
  </si>
  <si>
    <t xml:space="preserve">     Alimentos</t>
  </si>
  <si>
    <t>302-1</t>
  </si>
  <si>
    <t>302-2</t>
  </si>
  <si>
    <t>302-3</t>
  </si>
  <si>
    <t>302-4</t>
  </si>
  <si>
    <t>302-6</t>
  </si>
  <si>
    <t>302-7</t>
  </si>
  <si>
    <t>302-5</t>
  </si>
  <si>
    <t>Franqueo</t>
  </si>
  <si>
    <t>303-1</t>
  </si>
  <si>
    <t>303-2</t>
  </si>
  <si>
    <t>303-3</t>
  </si>
  <si>
    <t>304-1</t>
  </si>
  <si>
    <t>304-2</t>
  </si>
  <si>
    <t>304-3</t>
  </si>
  <si>
    <t>304-4</t>
  </si>
  <si>
    <t>304-5</t>
  </si>
  <si>
    <t>304-7</t>
  </si>
  <si>
    <t>304-9</t>
  </si>
  <si>
    <t>202-3</t>
  </si>
  <si>
    <t>202-2</t>
  </si>
  <si>
    <t>304-8</t>
  </si>
  <si>
    <t>Mobiliario y Equipo No Productivo</t>
  </si>
  <si>
    <t>Mobiliario y Equipo de Oficina Activo Productivo</t>
  </si>
  <si>
    <t>305-2</t>
  </si>
  <si>
    <t>305-4</t>
  </si>
  <si>
    <t>305-5</t>
  </si>
  <si>
    <t>306-1</t>
  </si>
  <si>
    <t>306-2</t>
  </si>
  <si>
    <t>306-4</t>
  </si>
  <si>
    <t>306-5</t>
  </si>
  <si>
    <t xml:space="preserve">Alquiler de Equipo  de Oficina </t>
  </si>
  <si>
    <t>310-3</t>
  </si>
  <si>
    <t>310-4</t>
  </si>
  <si>
    <t>310-5</t>
  </si>
  <si>
    <t>310-6</t>
  </si>
  <si>
    <t>310-2</t>
  </si>
  <si>
    <t>311-1</t>
  </si>
  <si>
    <t>311-2</t>
  </si>
  <si>
    <t>311-4</t>
  </si>
  <si>
    <t>311-5</t>
  </si>
  <si>
    <t>311-6</t>
  </si>
  <si>
    <t>311-7</t>
  </si>
  <si>
    <t>311-8</t>
  </si>
  <si>
    <t>312-3</t>
  </si>
  <si>
    <t>312-9</t>
  </si>
  <si>
    <t>Serv. Esp. de Recolección de Basura</t>
  </si>
  <si>
    <t>313-1</t>
  </si>
  <si>
    <t>313-2</t>
  </si>
  <si>
    <t>313-3</t>
  </si>
  <si>
    <t>317-1</t>
  </si>
  <si>
    <t>317-2</t>
  </si>
  <si>
    <t xml:space="preserve">      Gas</t>
  </si>
  <si>
    <t>317-3</t>
  </si>
  <si>
    <t>317-5</t>
  </si>
  <si>
    <t>317-6</t>
  </si>
  <si>
    <t>317-7</t>
  </si>
  <si>
    <t>317-8</t>
  </si>
  <si>
    <t>319-2</t>
  </si>
  <si>
    <t>Impresiones, Encuadernación y Otros</t>
  </si>
  <si>
    <t>Gastos de Alimentación</t>
  </si>
  <si>
    <t>404-1</t>
  </si>
  <si>
    <t>404-2</t>
  </si>
  <si>
    <t>404-3</t>
  </si>
  <si>
    <t>405-1</t>
  </si>
  <si>
    <t>405-2</t>
  </si>
  <si>
    <t>Viajes y Transportes al Exterior</t>
  </si>
  <si>
    <t xml:space="preserve">Viáticos Locales   </t>
  </si>
  <si>
    <t>407-2</t>
  </si>
  <si>
    <t>407-3</t>
  </si>
  <si>
    <t>Viajes y Transportes Locales</t>
  </si>
  <si>
    <t>408-1</t>
  </si>
  <si>
    <t>408-2</t>
  </si>
  <si>
    <t>408-3</t>
  </si>
  <si>
    <t>408-4</t>
  </si>
  <si>
    <t>408-5</t>
  </si>
  <si>
    <t>408-6</t>
  </si>
  <si>
    <t>408-8</t>
  </si>
  <si>
    <t>410-1</t>
  </si>
  <si>
    <t>412-1</t>
  </si>
  <si>
    <t>413-2</t>
  </si>
  <si>
    <t>413-3</t>
  </si>
  <si>
    <t>412-2</t>
  </si>
  <si>
    <t>410-3</t>
  </si>
  <si>
    <t>413-1</t>
  </si>
  <si>
    <t xml:space="preserve">     Tele Red, S.A.</t>
  </si>
  <si>
    <t>415-3</t>
  </si>
  <si>
    <t xml:space="preserve">      Bienes Propios</t>
  </si>
  <si>
    <t>416-1</t>
  </si>
  <si>
    <t xml:space="preserve">      B. Reposeídos y Secuestrados</t>
  </si>
  <si>
    <t>416-3</t>
  </si>
  <si>
    <t xml:space="preserve">      Otros Mantenimientos</t>
  </si>
  <si>
    <t>416-4</t>
  </si>
  <si>
    <t>416-9</t>
  </si>
  <si>
    <t>417-3</t>
  </si>
  <si>
    <t>417-5</t>
  </si>
  <si>
    <t xml:space="preserve">      Bienes Alquilados</t>
  </si>
  <si>
    <t>Serv. Especiales</t>
  </si>
  <si>
    <t>Vigilancia</t>
  </si>
  <si>
    <t>Acarreos</t>
  </si>
  <si>
    <t>417-1</t>
  </si>
  <si>
    <t>417-2</t>
  </si>
  <si>
    <t>418-2</t>
  </si>
  <si>
    <t>418-3</t>
  </si>
  <si>
    <t>418-1</t>
  </si>
  <si>
    <t>423-1</t>
  </si>
  <si>
    <t>423-2</t>
  </si>
  <si>
    <t>423-3</t>
  </si>
  <si>
    <t>423-4</t>
  </si>
  <si>
    <t>423-5</t>
  </si>
  <si>
    <t>423-6</t>
  </si>
  <si>
    <t>423-7</t>
  </si>
  <si>
    <t>423-8</t>
  </si>
  <si>
    <t>Servicio de Descuento  C.S.S.</t>
  </si>
  <si>
    <t>501-1</t>
  </si>
  <si>
    <t>501-3</t>
  </si>
  <si>
    <t>501-5</t>
  </si>
  <si>
    <t>501-7</t>
  </si>
  <si>
    <t>501-8</t>
  </si>
  <si>
    <t>501-4</t>
  </si>
  <si>
    <t>501-2</t>
  </si>
  <si>
    <t>502-1</t>
  </si>
  <si>
    <t>502-2</t>
  </si>
  <si>
    <t>502-4</t>
  </si>
  <si>
    <t>507-1</t>
  </si>
  <si>
    <t>507-2</t>
  </si>
  <si>
    <t>507-3</t>
  </si>
  <si>
    <t>507-4</t>
  </si>
  <si>
    <t>Prima Pagada en Inversiones</t>
  </si>
  <si>
    <t>502-3</t>
  </si>
  <si>
    <t>501-6</t>
  </si>
  <si>
    <t>Pérdida en Cambio  Extranjero</t>
  </si>
  <si>
    <t>Com. Pagadas en Inversión</t>
  </si>
  <si>
    <t>601-1</t>
  </si>
  <si>
    <t>603-1</t>
  </si>
  <si>
    <t>603-2</t>
  </si>
  <si>
    <t>603-3</t>
  </si>
  <si>
    <t>603-4</t>
  </si>
  <si>
    <t>603-5</t>
  </si>
  <si>
    <t>606-2</t>
  </si>
  <si>
    <t>606-3</t>
  </si>
  <si>
    <t>607-1</t>
  </si>
  <si>
    <t>607-2</t>
  </si>
  <si>
    <t>609-1</t>
  </si>
  <si>
    <t>609-2</t>
  </si>
  <si>
    <t>609-9</t>
  </si>
  <si>
    <t>Bienes Adjudicados</t>
  </si>
  <si>
    <t>Riesgo No Amparados por Seguros</t>
  </si>
  <si>
    <t>Depreciación de Edificios</t>
  </si>
  <si>
    <t>Cuentas Malas</t>
  </si>
  <si>
    <t>Pérdidas Imprevistas</t>
  </si>
  <si>
    <t>611-1</t>
  </si>
  <si>
    <t>611-2</t>
  </si>
  <si>
    <t>611-3</t>
  </si>
  <si>
    <t>611-4</t>
  </si>
  <si>
    <t>611-5</t>
  </si>
  <si>
    <t>Perdida en Recuperaciones Crédito Fiscal</t>
  </si>
  <si>
    <t>Deterioro de Inversiones</t>
  </si>
  <si>
    <t>Contigencias Legales</t>
  </si>
  <si>
    <t>616-1</t>
  </si>
  <si>
    <t>616-2</t>
  </si>
  <si>
    <t>616-3</t>
  </si>
  <si>
    <t>616-4</t>
  </si>
  <si>
    <t>616-5</t>
  </si>
  <si>
    <t>616-6</t>
  </si>
  <si>
    <t>616-7</t>
  </si>
  <si>
    <t>617-1</t>
  </si>
  <si>
    <t>Reserva por Procesos Judiciales</t>
  </si>
  <si>
    <t xml:space="preserve">Descartes y Donaciones de Activo Fijo </t>
  </si>
  <si>
    <t>901-1</t>
  </si>
  <si>
    <t>901-2</t>
  </si>
  <si>
    <t>908-1</t>
  </si>
  <si>
    <t>908-2</t>
  </si>
  <si>
    <t>908-3</t>
  </si>
  <si>
    <t>908-4</t>
  </si>
  <si>
    <t>911-1</t>
  </si>
  <si>
    <t>911-2</t>
  </si>
  <si>
    <t>911-3</t>
  </si>
  <si>
    <t>911-4</t>
  </si>
  <si>
    <t>916-1</t>
  </si>
  <si>
    <t>916-2</t>
  </si>
  <si>
    <t>Gastos de Subv. Comisión - Convenio</t>
  </si>
  <si>
    <t>Bienes de Arrendamiento Financiero</t>
  </si>
  <si>
    <t>Varios e Imprevistos</t>
  </si>
  <si>
    <t>C.O.I.F.</t>
  </si>
  <si>
    <t>Biblioteca</t>
  </si>
  <si>
    <t xml:space="preserve">Suscripciones y Cuotas   </t>
  </si>
  <si>
    <t>Administración de Fondos FETA</t>
  </si>
  <si>
    <t>113-2</t>
  </si>
  <si>
    <t>113-3</t>
  </si>
  <si>
    <t>119-1</t>
  </si>
  <si>
    <t>Cartas de Cr. - Negoc. y Trámites</t>
  </si>
  <si>
    <t>Créditos al  Sector Exterior</t>
  </si>
  <si>
    <t>Int./Tarjetas VISA-BNP</t>
  </si>
  <si>
    <t>Preparaciones de Minutas</t>
  </si>
  <si>
    <t>Preparaciones de Contratos</t>
  </si>
  <si>
    <t>Inscripciones de Escrituras</t>
  </si>
  <si>
    <t>Ganancia en Venta - Arrend. Financ.</t>
  </si>
  <si>
    <t>Notas y Cert. de Dép. Bcos.  Int'l.</t>
  </si>
  <si>
    <t>Notas y Cert. de Dép. Bcos. Loc.</t>
  </si>
  <si>
    <t>Giros, Cks. Viajeros y Extranjeros</t>
  </si>
  <si>
    <t>Distribución de Monedas</t>
  </si>
  <si>
    <t>Venta de Moneda Numismática</t>
  </si>
  <si>
    <t>Otras Comisiones</t>
  </si>
  <si>
    <t>Ventas de Mobiliarios y Equipo</t>
  </si>
  <si>
    <t>Fondo Fiduciario  Desarrollo</t>
  </si>
  <si>
    <t>Reversión de Provisiones de Inversiones</t>
  </si>
  <si>
    <t>Seguro Educativo Patronal</t>
  </si>
  <si>
    <t>Seguro Social  Patronal</t>
  </si>
  <si>
    <t>Fondo Complementario Patronal</t>
  </si>
  <si>
    <t>Riesgos Profesionales</t>
  </si>
  <si>
    <t>Pensiones Indemnizaciones y Bonos</t>
  </si>
  <si>
    <t>Bono y Gratificación</t>
  </si>
  <si>
    <t>S/Tiempo  Horas Extraordinarias</t>
  </si>
  <si>
    <t>Alquiler de Bienes Raíces e Instalaciones</t>
  </si>
  <si>
    <t>Servicio de Agua</t>
  </si>
  <si>
    <t>Mant. y Rep.  de Mob., Eq., Maq. y Otros</t>
  </si>
  <si>
    <t>Comp.de Lic. y  Programas de Computación</t>
  </si>
  <si>
    <t>Mant. de Lic. y Programas de Computación</t>
  </si>
  <si>
    <t>Honorarios de la Junta Directiva</t>
  </si>
  <si>
    <t>Viáticos para el Exterior</t>
  </si>
  <si>
    <t>Equipo Rodante</t>
  </si>
  <si>
    <t>Serv. Técnicos o Profesionales</t>
  </si>
  <si>
    <t>Honorarios Auditoría Contral. General</t>
  </si>
  <si>
    <t>Cajeros Autom. y Tarjeta VISA</t>
  </si>
  <si>
    <t>Gastos de Bienes y Raíces</t>
  </si>
  <si>
    <t>Mant., Rep y Materiales de Eq. de Imprenta</t>
  </si>
  <si>
    <t>Pagos del  I.T.B.M.</t>
  </si>
  <si>
    <t>Tasa de Regulación  y Supervisión Bcaria.</t>
  </si>
  <si>
    <t>Int. Pag. a Res. Locales</t>
  </si>
  <si>
    <t>Int. Pag. a  Res. del Exterior</t>
  </si>
  <si>
    <t>Comisión de Servicios</t>
  </si>
  <si>
    <t>Gastos de Insp. y Vigilancia BID</t>
  </si>
  <si>
    <t>Depr. de Mobiliario, Eq. de Ofic. y Software</t>
  </si>
  <si>
    <t>Amort. a Mejoras S/ Fincas</t>
  </si>
  <si>
    <t>Dev. Ahorro Nav. - años anteriores</t>
  </si>
  <si>
    <t>Depr.  de Bienes de Arrend. Financ.</t>
  </si>
  <si>
    <t>Mant. y Rest. de B. Culturales</t>
  </si>
  <si>
    <t>Pérdida en Venta de Títulos Valores</t>
  </si>
  <si>
    <t>Pérdida No realizada en Inversiones</t>
  </si>
  <si>
    <t>150</t>
  </si>
  <si>
    <t>141</t>
  </si>
  <si>
    <t>142</t>
  </si>
  <si>
    <t>143</t>
  </si>
  <si>
    <t>144</t>
  </si>
  <si>
    <t>145</t>
  </si>
  <si>
    <t>146</t>
  </si>
  <si>
    <t>147</t>
  </si>
  <si>
    <t>407-1</t>
  </si>
  <si>
    <t>975-1</t>
  </si>
  <si>
    <t>975-2</t>
  </si>
  <si>
    <t>970-1</t>
  </si>
  <si>
    <t>970-2</t>
  </si>
  <si>
    <t>133-1</t>
  </si>
  <si>
    <t>934-1</t>
  </si>
  <si>
    <t>934-2</t>
  </si>
  <si>
    <t>113-1</t>
  </si>
  <si>
    <t>119-2</t>
  </si>
  <si>
    <t>108-1</t>
  </si>
  <si>
    <t>108-3</t>
  </si>
  <si>
    <t>305-1</t>
  </si>
  <si>
    <t>305-3</t>
  </si>
  <si>
    <t>305-6</t>
  </si>
  <si>
    <t>306-3</t>
  </si>
  <si>
    <t>312-1</t>
  </si>
  <si>
    <t>405-3</t>
  </si>
  <si>
    <t>410-2</t>
  </si>
  <si>
    <t>417-4</t>
  </si>
  <si>
    <t>415-1</t>
  </si>
  <si>
    <t>408-7</t>
  </si>
  <si>
    <t>416-2</t>
  </si>
  <si>
    <t>311-3</t>
  </si>
  <si>
    <t>905-4</t>
  </si>
  <si>
    <t>906-1</t>
  </si>
  <si>
    <t>317-4</t>
  </si>
  <si>
    <t>304-6</t>
  </si>
  <si>
    <t>110-1</t>
  </si>
  <si>
    <t>110-2</t>
  </si>
  <si>
    <t>110-3</t>
  </si>
  <si>
    <t>902-2</t>
  </si>
  <si>
    <t>902-3</t>
  </si>
  <si>
    <t>116-1</t>
  </si>
  <si>
    <t>116-2</t>
  </si>
  <si>
    <t>116-4</t>
  </si>
  <si>
    <t>133-2</t>
  </si>
  <si>
    <t>133-3</t>
  </si>
  <si>
    <t>135-1</t>
  </si>
  <si>
    <t>135-2</t>
  </si>
  <si>
    <t>135-3</t>
  </si>
  <si>
    <t>135-4</t>
  </si>
  <si>
    <t>114-1</t>
  </si>
  <si>
    <t>144-2</t>
  </si>
  <si>
    <t>144-3</t>
  </si>
  <si>
    <t>145-1</t>
  </si>
  <si>
    <t>145-2</t>
  </si>
  <si>
    <t>145-5</t>
  </si>
  <si>
    <t>230-1</t>
  </si>
  <si>
    <t>230-2</t>
  </si>
  <si>
    <t>230-3</t>
  </si>
  <si>
    <t>230-4</t>
  </si>
  <si>
    <t>230-6</t>
  </si>
  <si>
    <t>230-7</t>
  </si>
  <si>
    <t>230-8</t>
  </si>
  <si>
    <t>236-2</t>
  </si>
  <si>
    <t>236-3</t>
  </si>
  <si>
    <t>239-4</t>
  </si>
  <si>
    <t>236-7</t>
  </si>
  <si>
    <t>925-1</t>
  </si>
  <si>
    <t>925-2</t>
  </si>
  <si>
    <t>925-3</t>
  </si>
  <si>
    <t>111-1</t>
  </si>
  <si>
    <t>904-7</t>
  </si>
  <si>
    <t>203-7</t>
  </si>
  <si>
    <t xml:space="preserve">     Ahorros Corrientes</t>
  </si>
  <si>
    <t xml:space="preserve">     Recuperaciones de Capital</t>
  </si>
  <si>
    <t xml:space="preserve">     Impresiones Publicitarias</t>
  </si>
  <si>
    <t xml:space="preserve">     Radio</t>
  </si>
  <si>
    <t xml:space="preserve">     Televisión</t>
  </si>
  <si>
    <t xml:space="preserve">    Software</t>
  </si>
  <si>
    <t xml:space="preserve">Gastos Distribución de Deducciones </t>
  </si>
  <si>
    <t xml:space="preserve">     Semovientes</t>
  </si>
  <si>
    <t>206-9</t>
  </si>
  <si>
    <t>Ints. Gan DPF Bancos Loc.</t>
  </si>
  <si>
    <t>Ints. Gdos Inv. D.P.</t>
  </si>
  <si>
    <t>Ints. Gdos Inv. D.P.V</t>
  </si>
  <si>
    <t>Ing. Descto. Inv. Dis</t>
  </si>
  <si>
    <t>Ing. Descto. Inv. Disp. Vta.Cerd</t>
  </si>
  <si>
    <t>Comisiones Gan. X Mov./ATM Locales</t>
  </si>
  <si>
    <t>Com.Gan.Carta Promesa Pagada</t>
  </si>
  <si>
    <t>Com.Ganadas Líneas de Créditos</t>
  </si>
  <si>
    <t>5102040100300100</t>
  </si>
  <si>
    <t>5102070100800200</t>
  </si>
  <si>
    <t>5104010100401600</t>
  </si>
  <si>
    <t>5104010100401700</t>
  </si>
  <si>
    <t>5104010100401800</t>
  </si>
  <si>
    <t>* 
PROYECCIÓN
DICIEMBRE 2014</t>
  </si>
  <si>
    <t>Ints. Gan. Inv. Bonos Ex</t>
  </si>
  <si>
    <t>Acciones Extranjeras</t>
  </si>
  <si>
    <t>Comisiones Gan.</t>
  </si>
  <si>
    <t>4102060100300100/200/300</t>
  </si>
  <si>
    <t>Honorarios Auditores SBP</t>
  </si>
  <si>
    <t>4102060101900100/200</t>
  </si>
  <si>
    <t>Sistema Infocash Micro-Station/Swift/Courrier</t>
  </si>
  <si>
    <t>4102060100400100/200</t>
  </si>
  <si>
    <t>Com. Gndas. Inv Disp. Para la venta</t>
  </si>
  <si>
    <t>Gastos de Defensor de Ausente</t>
  </si>
  <si>
    <t>Gasto Cargo Anual Sit.DESC ACP</t>
  </si>
  <si>
    <t>Inst. Gan. Inv. Bonos Ex</t>
  </si>
  <si>
    <t>Diciembre 2014</t>
  </si>
  <si>
    <t>Noviembre 2014</t>
  </si>
  <si>
    <t>Octubre 2014</t>
  </si>
  <si>
    <t>Septiembre 2014</t>
  </si>
  <si>
    <t>Agosto 2014</t>
  </si>
  <si>
    <t>Com. X. Cargo Dupl.</t>
  </si>
  <si>
    <t>Comisiones Gan. C</t>
  </si>
  <si>
    <t>Com.X. Cargo Inactividad</t>
  </si>
  <si>
    <t>Febrero 2014</t>
  </si>
  <si>
    <t xml:space="preserve">Relaciones Públicas y a clientes Becas </t>
  </si>
  <si>
    <t>Viáticos a otras Personas</t>
  </si>
  <si>
    <t xml:space="preserve">Transporte a otras personas </t>
  </si>
  <si>
    <t>Feb.2013</t>
  </si>
  <si>
    <t>Ene.2013</t>
  </si>
  <si>
    <t>5104010100500100/300/400</t>
  </si>
  <si>
    <t>Marzo 2014</t>
  </si>
  <si>
    <t>Julio 2014</t>
  </si>
  <si>
    <t>Junio 2014</t>
  </si>
  <si>
    <t>Mayo 2014</t>
  </si>
  <si>
    <t>Abril 2014</t>
  </si>
  <si>
    <t>Anual - 2014</t>
  </si>
  <si>
    <t>Ley -2014</t>
  </si>
  <si>
    <t>2013</t>
  </si>
  <si>
    <t>Diciembre 2013</t>
  </si>
  <si>
    <t>Noviembre 2013</t>
  </si>
  <si>
    <t>Octubre 2013</t>
  </si>
  <si>
    <t>Septiembre 2013</t>
  </si>
  <si>
    <t>Enero 2014 - 2013 y Presupuesto Ley y Modificado 2014</t>
  </si>
  <si>
    <t xml:space="preserve">     Comisión Ganadas en Créd. Concedidos</t>
  </si>
  <si>
    <t xml:space="preserve">     Comisión Dif. Sub. a Prést. Empleados </t>
  </si>
  <si>
    <t xml:space="preserve">     Comisión Dif. Sub. a Prést. Convenio </t>
  </si>
  <si>
    <t xml:space="preserve">     Inversión en Valores Neg.- Training.</t>
  </si>
  <si>
    <t xml:space="preserve">     Inversión en Valores al Vencimiento</t>
  </si>
  <si>
    <t xml:space="preserve">     Inversión Permanentes</t>
  </si>
  <si>
    <t xml:space="preserve">     Inversión en Valores disp. para la venta</t>
  </si>
  <si>
    <t xml:space="preserve">     Cancelación Anticipada</t>
  </si>
  <si>
    <t xml:space="preserve">     Otras Comisiones de Servicio de Préstamo</t>
  </si>
  <si>
    <t xml:space="preserve">     Intereses Sobre Préstamos</t>
  </si>
  <si>
    <t xml:space="preserve">     Intereses Subv. / Prést. Empleados</t>
  </si>
  <si>
    <t xml:space="preserve">     Intereses Subv. / Prést. Convenio</t>
  </si>
  <si>
    <t xml:space="preserve">     Sobregiro (Exceso de Límite)</t>
  </si>
  <si>
    <t xml:space="preserve">     Pagos Tardíos </t>
  </si>
  <si>
    <t xml:space="preserve">     Adelantos en Efectivo</t>
  </si>
  <si>
    <t xml:space="preserve">     Cargos por Comisión de Servicios</t>
  </si>
  <si>
    <t xml:space="preserve">     Inversiones en Valores Negociables </t>
  </si>
  <si>
    <t xml:space="preserve">     Inversiones en Valores al Vencimiento</t>
  </si>
  <si>
    <t xml:space="preserve">     Inversiones en Valores Permanentes</t>
  </si>
  <si>
    <t xml:space="preserve">     Inversiones en Valores Disp. P/ Vta.</t>
  </si>
  <si>
    <t xml:space="preserve">     Inversiones en Valores Negociables Trad.</t>
  </si>
  <si>
    <t xml:space="preserve">     Inversiones en Valores Disp. Para la Vta.</t>
  </si>
  <si>
    <t xml:space="preserve">     Intereses Ganados/CERPAN</t>
  </si>
  <si>
    <t>Cambio Extranjero</t>
  </si>
  <si>
    <t xml:space="preserve">Transferencias al Extranjero Recibidas/Enviadas </t>
  </si>
  <si>
    <t>Certificados de Garantía/Depósitos Judicial</t>
  </si>
  <si>
    <t>Servervicios de Proc. de Datos</t>
  </si>
  <si>
    <t>Cuentas de Ahorros</t>
  </si>
  <si>
    <t xml:space="preserve">     Membresía</t>
  </si>
  <si>
    <t xml:space="preserve">     Transacciones en Exceso</t>
  </si>
  <si>
    <t xml:space="preserve">     Uso por Terceros</t>
  </si>
  <si>
    <t xml:space="preserve">     Retiro sin Saldos Disponibles</t>
  </si>
  <si>
    <t xml:space="preserve">     Ptos. de Ventas (POS)-Bcos. Emisor</t>
  </si>
  <si>
    <t xml:space="preserve">     Otros Ingresos Bancomatico</t>
  </si>
  <si>
    <t xml:space="preserve"> Cks. Dev. por la Cámara de Compensación</t>
  </si>
  <si>
    <t xml:space="preserve"> Cks. Certificados</t>
  </si>
  <si>
    <t>Ventas de Terreno y Edificios</t>
  </si>
  <si>
    <t xml:space="preserve">     Inversiones en Valores disp. para la vta.</t>
  </si>
  <si>
    <t xml:space="preserve">     Recuperaciones de Préstamos Descargados</t>
  </si>
  <si>
    <t xml:space="preserve">     Recuperaciones Intereses en Nom Accrual</t>
  </si>
  <si>
    <t>Intereses Ganados Tarjetas Visa</t>
  </si>
  <si>
    <t>Comisiones por Cargo Cierre Anticipado de Ct.</t>
  </si>
  <si>
    <t xml:space="preserve">Comisiones Ganadas Venta Rec. Celular </t>
  </si>
  <si>
    <t xml:space="preserve">     Seguros Otros</t>
  </si>
  <si>
    <t xml:space="preserve">Dividendos </t>
  </si>
  <si>
    <t xml:space="preserve">Ints.Gan. Carta de Cr. Apertura </t>
  </si>
  <si>
    <t>Ints.Gan. Membresía de Visa Clásica</t>
  </si>
  <si>
    <t xml:space="preserve">     Ing. X vta. Inv. Disp/ Venta deuda Gu-Lo</t>
  </si>
  <si>
    <t xml:space="preserve">     Dividendos Gan. En Inv. Permanentes</t>
  </si>
  <si>
    <t xml:space="preserve">     Acciones Extranjeras</t>
  </si>
  <si>
    <t xml:space="preserve">     Automóviles</t>
  </si>
  <si>
    <t>Otros varios compras de letreros</t>
  </si>
  <si>
    <t>Centro de Orient. Infantil y Complejo Deportivo BNP</t>
  </si>
  <si>
    <t xml:space="preserve">     Centro de Orientación InfantiL (COIF)</t>
  </si>
  <si>
    <t xml:space="preserve">     Complejo Deportivo BNP</t>
  </si>
  <si>
    <t xml:space="preserve">     Sobrante de Caja</t>
  </si>
  <si>
    <t xml:space="preserve">     Sobrante de Cajero Automático</t>
  </si>
  <si>
    <t xml:space="preserve">     XIII Mes</t>
  </si>
  <si>
    <t xml:space="preserve">     Bonificaciones</t>
  </si>
  <si>
    <t xml:space="preserve">     Pensiones</t>
  </si>
  <si>
    <t xml:space="preserve">     Bonos por Antigüedad</t>
  </si>
  <si>
    <t xml:space="preserve">     Indemnización por Termi. Laboral</t>
  </si>
  <si>
    <t xml:space="preserve">     Gtos. de Subvención de Ints. a Emplea.</t>
  </si>
  <si>
    <t xml:space="preserve">     Gtos. de Comis. Subvencionada a  Emplea.</t>
  </si>
  <si>
    <t xml:space="preserve">     Jornadas Especiales de Trabajo </t>
  </si>
  <si>
    <t xml:space="preserve">     Ferias</t>
  </si>
  <si>
    <t>Décimo Tercer Mes - Vigencia Expirada</t>
  </si>
  <si>
    <t xml:space="preserve">     Viáticos Locales y al Exterior</t>
  </si>
  <si>
    <t xml:space="preserve">     Gastos de Alimentación</t>
  </si>
  <si>
    <t xml:space="preserve">     Transporte Local y al Exterior</t>
  </si>
  <si>
    <t xml:space="preserve">     Bebidas</t>
  </si>
  <si>
    <t xml:space="preserve">     Semana Incentivo</t>
  </si>
  <si>
    <t xml:space="preserve">     Artículos y Promoción</t>
  </si>
  <si>
    <t xml:space="preserve">     Artículos de Promoción y Eventos</t>
  </si>
  <si>
    <t xml:space="preserve">     Incentivo Mega Ahorro</t>
  </si>
  <si>
    <t xml:space="preserve">     Publicidad Vial</t>
  </si>
  <si>
    <t xml:space="preserve">     Prensa</t>
  </si>
  <si>
    <t xml:space="preserve">     Revistas, Boletines y Programas</t>
  </si>
  <si>
    <t xml:space="preserve">     Servicios Profesionales</t>
  </si>
  <si>
    <t xml:space="preserve">     Promoción e Imagen Institucional</t>
  </si>
  <si>
    <t xml:space="preserve">     Producción Publicitaria</t>
  </si>
  <si>
    <t xml:space="preserve">     Atención a clientes</t>
  </si>
  <si>
    <t xml:space="preserve">     Flores</t>
  </si>
  <si>
    <t>Concursos y Certámenes</t>
  </si>
  <si>
    <t xml:space="preserve">     Cables y Teletipos</t>
  </si>
  <si>
    <t xml:space="preserve">     Teléfonos Fijos</t>
  </si>
  <si>
    <t xml:space="preserve">     Teléfonia Móvil (Celular)</t>
  </si>
  <si>
    <t xml:space="preserve">     Comunicación Electrónica</t>
  </si>
  <si>
    <t xml:space="preserve">     Facilidades Especiales</t>
  </si>
  <si>
    <t xml:space="preserve">     Tasa SUME 911</t>
  </si>
  <si>
    <t xml:space="preserve">     Servicio de Trasmisión de Datos</t>
  </si>
  <si>
    <t xml:space="preserve">     Mobiliario de Oficina Activo Productivo</t>
  </si>
  <si>
    <t xml:space="preserve">     Equipo de Oficina Activo Productivo</t>
  </si>
  <si>
    <t xml:space="preserve">     Equipo Computación Activo Productivo</t>
  </si>
  <si>
    <t xml:space="preserve">     Mobiliario de Oficina No Productivo</t>
  </si>
  <si>
    <t xml:space="preserve">     Equipo de Oficina No Productivo</t>
  </si>
  <si>
    <t xml:space="preserve">     Otros Equipo de Oficina No Productivo</t>
  </si>
  <si>
    <t xml:space="preserve">     Equipo de Comunicación No Productivo</t>
  </si>
  <si>
    <t xml:space="preserve">     Equipo y Maquinaria Varios No Productivo</t>
  </si>
  <si>
    <t xml:space="preserve">     Equipo de Cocina</t>
  </si>
  <si>
    <t xml:space="preserve">     Equipo Médico</t>
  </si>
  <si>
    <t xml:space="preserve">     Equipo Educacional y Recreativo</t>
  </si>
  <si>
    <t xml:space="preserve">     Otros</t>
  </si>
  <si>
    <t xml:space="preserve">     Local(ATM'S)</t>
  </si>
  <si>
    <t xml:space="preserve">     De Oficinas y Sucursales</t>
  </si>
  <si>
    <t xml:space="preserve">     Estacionamientos</t>
  </si>
  <si>
    <t xml:space="preserve">     Apartado Postal</t>
  </si>
  <si>
    <t xml:space="preserve">     Local( Repetidoras)</t>
  </si>
  <si>
    <t xml:space="preserve">     De Equipo Electrónico</t>
  </si>
  <si>
    <t xml:space="preserve">     De Equipo de Oficina</t>
  </si>
  <si>
    <t xml:space="preserve">     De Equipo de Transporte</t>
  </si>
  <si>
    <t xml:space="preserve">     Telemúsicas</t>
  </si>
  <si>
    <t xml:space="preserve"> Luz y Energía</t>
  </si>
  <si>
    <t>Utiles de Oficina</t>
  </si>
  <si>
    <t xml:space="preserve">     Utiles (Suministro-Imprenta)</t>
  </si>
  <si>
    <t xml:space="preserve">     Utiles de Oficina</t>
  </si>
  <si>
    <t xml:space="preserve">     Herramientas Varias</t>
  </si>
  <si>
    <t xml:space="preserve">     Accesorios de computación</t>
  </si>
  <si>
    <t xml:space="preserve">     Utiles de cocina y comedor</t>
  </si>
  <si>
    <t xml:space="preserve">     Papelería </t>
  </si>
  <si>
    <t xml:space="preserve">     Repuestos para Equipo y Maquinaria</t>
  </si>
  <si>
    <t xml:space="preserve">     Otros Mantenimientos y Reparaciones</t>
  </si>
  <si>
    <t xml:space="preserve">     Equipo de Sonido y comunicación</t>
  </si>
  <si>
    <t xml:space="preserve">     Maquinaria y Otros Equipos</t>
  </si>
  <si>
    <t xml:space="preserve">     Mobiliario</t>
  </si>
  <si>
    <t xml:space="preserve">     Cajeros Automáticos</t>
  </si>
  <si>
    <t xml:space="preserve">     Contratos Fijos y Temporales</t>
  </si>
  <si>
    <t xml:space="preserve">     Suministros</t>
  </si>
  <si>
    <t xml:space="preserve">     Limpieza y Fumigación</t>
  </si>
  <si>
    <t xml:space="preserve">     Otros </t>
  </si>
  <si>
    <t xml:space="preserve">     DIMA</t>
  </si>
  <si>
    <t xml:space="preserve">     Municipios</t>
  </si>
  <si>
    <t xml:space="preserve">     Privados</t>
  </si>
  <si>
    <t xml:space="preserve">    Cortina-Alfombras</t>
  </si>
  <si>
    <t xml:space="preserve">    Textiles Varios</t>
  </si>
  <si>
    <t xml:space="preserve">     Otros Combustibles</t>
  </si>
  <si>
    <t xml:space="preserve">     Producto de Papel y Cartón</t>
  </si>
  <si>
    <t xml:space="preserve">     Productos Químicos</t>
  </si>
  <si>
    <t xml:space="preserve">     Otros Productos y Artículos</t>
  </si>
  <si>
    <t xml:space="preserve">     Otros Útiles y Materiales</t>
  </si>
  <si>
    <t xml:space="preserve">     Impresiones (Suministro - Imprenta)</t>
  </si>
  <si>
    <t xml:space="preserve">     Impresión y Encuadernación</t>
  </si>
  <si>
    <t xml:space="preserve">     Refrigerios</t>
  </si>
  <si>
    <t xml:space="preserve">     Refrigerio de Reuniones</t>
  </si>
  <si>
    <t xml:space="preserve">     Aéreo</t>
  </si>
  <si>
    <t xml:space="preserve">     Terrestre</t>
  </si>
  <si>
    <t xml:space="preserve">     Marítimo</t>
  </si>
  <si>
    <t xml:space="preserve">     Edificios y Propiedades</t>
  </si>
  <si>
    <t xml:space="preserve">     Reparaciones y Pinturas</t>
  </si>
  <si>
    <t xml:space="preserve">     Piezas y Accesorios</t>
  </si>
  <si>
    <t xml:space="preserve">     Llantas</t>
  </si>
  <si>
    <t xml:space="preserve">     Lavado</t>
  </si>
  <si>
    <t xml:space="preserve">     Placas, Revisado - Traspasos</t>
  </si>
  <si>
    <t xml:space="preserve">     Traslado Remesas/Valores</t>
  </si>
  <si>
    <t xml:space="preserve">     Otros Acarreos</t>
  </si>
  <si>
    <t xml:space="preserve">     Mudanzas</t>
  </si>
  <si>
    <t xml:space="preserve">     Estipendio Policia Nacional</t>
  </si>
  <si>
    <t xml:space="preserve">     Servicio de Vigilancia</t>
  </si>
  <si>
    <t xml:space="preserve">     Consultorías</t>
  </si>
  <si>
    <t xml:space="preserve">     Servicios Profesionales o Especiales</t>
  </si>
  <si>
    <t xml:space="preserve">     Auditoría Externa</t>
  </si>
  <si>
    <t xml:space="preserve">     Tarjetas VISA Internacional</t>
  </si>
  <si>
    <t xml:space="preserve">     Servicios Financieros</t>
  </si>
  <si>
    <t xml:space="preserve">     Servicios de Particulares</t>
  </si>
  <si>
    <t xml:space="preserve">     Servicios de Funcionarios</t>
  </si>
  <si>
    <t xml:space="preserve">     Almacenaje</t>
  </si>
  <si>
    <t xml:space="preserve">     Otros Servicios Especiales</t>
  </si>
  <si>
    <t xml:space="preserve">     Reparación y Mantenimiento</t>
  </si>
  <si>
    <t xml:space="preserve">     Respuestos Equipo Imprenta</t>
  </si>
  <si>
    <t xml:space="preserve">     Material para Impresión</t>
  </si>
  <si>
    <t xml:space="preserve">     Pinturas, Colorantes, tintes</t>
  </si>
  <si>
    <t xml:space="preserve">     Material de Plomería</t>
  </si>
  <si>
    <t xml:space="preserve">     Materiales Metálicos</t>
  </si>
  <si>
    <t xml:space="preserve">     Piedra y Arena</t>
  </si>
  <si>
    <t xml:space="preserve">    Plazo Fijo</t>
  </si>
  <si>
    <t xml:space="preserve">    Ahorros Corrientes</t>
  </si>
  <si>
    <t xml:space="preserve">    CEDIS Plazo Fijo</t>
  </si>
  <si>
    <t xml:space="preserve">    Int. Depósitos por Lic. Banc. y Fiduc.</t>
  </si>
  <si>
    <t xml:space="preserve">    Certificados de Garantía</t>
  </si>
  <si>
    <t xml:space="preserve">    Provisiones Mega- Ahorro</t>
  </si>
  <si>
    <t xml:space="preserve">    Certificación de Depósito Judicial</t>
  </si>
  <si>
    <t xml:space="preserve">    Bonos Serie (A,B,C)</t>
  </si>
  <si>
    <t xml:space="preserve">     Prests. de Org. Int</t>
  </si>
  <si>
    <t xml:space="preserve">     Prests. de Insts. Financieras</t>
  </si>
  <si>
    <t xml:space="preserve">     Invs. en Valores Neg. Trading</t>
  </si>
  <si>
    <t xml:space="preserve">     Invs. en Valores al Vencimiento</t>
  </si>
  <si>
    <t xml:space="preserve">     Invs. Permanentes</t>
  </si>
  <si>
    <t xml:space="preserve">     Invs. en Valores disp. Para la Vta.</t>
  </si>
  <si>
    <t>Faltantes de Cajeros</t>
  </si>
  <si>
    <t xml:space="preserve">     Faltante de Caja </t>
  </si>
  <si>
    <t>Depreciación Eq. Rodante -Transporte Marítimo</t>
  </si>
  <si>
    <t xml:space="preserve">    Mobiliario de Oficina</t>
  </si>
  <si>
    <t xml:space="preserve">    Equipo de Oficina</t>
  </si>
  <si>
    <t xml:space="preserve">     Equipo Electrónico</t>
  </si>
  <si>
    <t xml:space="preserve">     Software</t>
  </si>
  <si>
    <t xml:space="preserve">     Equipo de Seguridad</t>
  </si>
  <si>
    <t xml:space="preserve">     Gasto De Depre Equipo De Comunicación</t>
  </si>
  <si>
    <t xml:space="preserve">     Gasto De Depre. Eq. Maquinaria Y Ene</t>
  </si>
  <si>
    <t xml:space="preserve">     Gasto De Depre. Eq. Maquinaria Y Varios</t>
  </si>
  <si>
    <t xml:space="preserve">     Gasto De Depre Eq. Educa Y Recre</t>
  </si>
  <si>
    <t xml:space="preserve">    Con erogación de efectivo</t>
  </si>
  <si>
    <t xml:space="preserve">    Sin erogación de efectivo</t>
  </si>
  <si>
    <t xml:space="preserve">    Perdida Impv. Partidas contam. Y viejas datas</t>
  </si>
  <si>
    <t xml:space="preserve">     Inmuebles Propios</t>
  </si>
  <si>
    <t xml:space="preserve">     Inmuebles en Arrendamiento</t>
  </si>
  <si>
    <t xml:space="preserve">     Poliza de Fidelidad</t>
  </si>
  <si>
    <t xml:space="preserve">     Cheques devueltos con cargo a Suc.</t>
  </si>
  <si>
    <t xml:space="preserve">     Pérdida Actuarial (Seguros de Préstamos)</t>
  </si>
  <si>
    <t xml:space="preserve">     Equipo Rodante</t>
  </si>
  <si>
    <t xml:space="preserve">     Equipo Industrial</t>
  </si>
  <si>
    <t>Pérdida enActivos Varios</t>
  </si>
  <si>
    <t xml:space="preserve">    Equipo Electrónico</t>
  </si>
  <si>
    <t xml:space="preserve">    Equipo Rodante</t>
  </si>
  <si>
    <t xml:space="preserve">    Edificios</t>
  </si>
  <si>
    <t xml:space="preserve">    Equipo de Seguridad</t>
  </si>
  <si>
    <t>Reserva por detarioro de archivos</t>
  </si>
  <si>
    <t xml:space="preserve">     Prados del Este</t>
  </si>
  <si>
    <t xml:space="preserve">     Suscripciones</t>
  </si>
  <si>
    <t xml:space="preserve">     Cuotas/Membresías</t>
  </si>
  <si>
    <t xml:space="preserve">      Alimentos para Consumo Humano</t>
  </si>
  <si>
    <t xml:space="preserve">      Biblioteca</t>
  </si>
  <si>
    <t xml:space="preserve">      Utiles y Materiales Didácticos</t>
  </si>
  <si>
    <t xml:space="preserve">      Inversiones en valores negociables-Trading</t>
  </si>
  <si>
    <t xml:space="preserve">      Inversiones en valores al vencimiento</t>
  </si>
  <si>
    <t xml:space="preserve">      Inversiones Permanentes</t>
  </si>
  <si>
    <t xml:space="preserve">      Inversiones en valores disp. para la venta</t>
  </si>
  <si>
    <t xml:space="preserve">     Gtos. de Subv. Int. Convenios</t>
  </si>
  <si>
    <t xml:space="preserve">     Gtos. de Comisión Subv. Convenios</t>
  </si>
  <si>
    <t>NOTA: En la columna de Presupuesto Modificado - Anual 2014, lo resaltado en color amarillo, corresponde a  traslados de partidas efectuados.</t>
  </si>
  <si>
    <t xml:space="preserve">Otros Ingresos Ventas Cr. Fiscal/ Ingresos por Servicios Administrativos </t>
  </si>
  <si>
    <t>Ingresos por Servicios Administrativos</t>
  </si>
  <si>
    <t xml:space="preserve">Gastos y Seguros de Préstamos </t>
  </si>
  <si>
    <t xml:space="preserve">     Gasto De Depre Consultoría</t>
  </si>
  <si>
    <t>Com. Gan. Confirmaciones Export</t>
  </si>
  <si>
    <t>Val. Comprado Bajo Acu. De Reventa</t>
  </si>
  <si>
    <t>Ing. X venta inv D.P.V. acc no Subsi</t>
  </si>
  <si>
    <t>Ing. X venta inv D.P.V. acc Extranje</t>
  </si>
  <si>
    <t>Ejecución</t>
  </si>
  <si>
    <t>Ing. Amor. Desct. Inv. Dispo.P/Vta</t>
  </si>
  <si>
    <t>Ints.Gdos Inv.D.P.V. Deuda Gub Ext</t>
  </si>
  <si>
    <t>Ingresos por dividendos</t>
  </si>
  <si>
    <t>Material y Artículo de Seguridad Pública e Inst.</t>
  </si>
  <si>
    <t>Equipo de Transporte Terrestre</t>
  </si>
  <si>
    <t xml:space="preserve">       En Bancos Locales</t>
  </si>
  <si>
    <t xml:space="preserve">       En Bancos Extranjeros</t>
  </si>
  <si>
    <t xml:space="preserve">       Derechos Especiales de Giro</t>
  </si>
  <si>
    <t xml:space="preserve">       Bonos Extranjeros</t>
  </si>
  <si>
    <t xml:space="preserve">       Acciones y Bonos Locales</t>
  </si>
  <si>
    <t xml:space="preserve">       Bonos del S. Público</t>
  </si>
  <si>
    <t xml:space="preserve">       Notas y Cert. de Dep. c/Bcos. y Orgs </t>
  </si>
  <si>
    <t xml:space="preserve">       Descuentos Ganados (Letras)</t>
  </si>
  <si>
    <t xml:space="preserve">      Dividendos Gan. En Inv. Permanentes</t>
  </si>
  <si>
    <t>Subsidios Deportivos</t>
  </si>
  <si>
    <t xml:space="preserve">cuenta contable </t>
  </si>
  <si>
    <t xml:space="preserve">Febrero </t>
  </si>
  <si>
    <t xml:space="preserve">Enero </t>
  </si>
  <si>
    <t xml:space="preserve">Renovación </t>
  </si>
  <si>
    <t>Periodo</t>
  </si>
  <si>
    <t>Presupuesto</t>
  </si>
  <si>
    <t>Acumulado</t>
  </si>
  <si>
    <t>ene-abr</t>
  </si>
  <si>
    <t>Contratos</t>
  </si>
  <si>
    <t>ene,feb,jul,nov</t>
  </si>
  <si>
    <t>Nuevos</t>
  </si>
  <si>
    <t>5102050100700800</t>
  </si>
  <si>
    <t>Dividendos</t>
  </si>
  <si>
    <t>Incentivos</t>
  </si>
  <si>
    <t>Obras de Artes</t>
  </si>
  <si>
    <t>Productos Agropecuario</t>
  </si>
  <si>
    <t>Marzo</t>
  </si>
  <si>
    <t xml:space="preserve">Presupuesto 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</si>
  <si>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</si>
  <si>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</si>
  <si>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</si>
  <si>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</si>
  <si>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</si>
  <si>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</si>
  <si>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</si>
  <si>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</si>
  <si>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Servicios Médicos en el País</t>
  </si>
  <si>
    <t>Equipo Médico y Odontológico</t>
  </si>
  <si>
    <t>cta</t>
  </si>
  <si>
    <t>descripcion</t>
  </si>
  <si>
    <t>presupuestoLey</t>
  </si>
  <si>
    <t>contencionDelGasto</t>
  </si>
  <si>
    <t>creditosOExtraordTraslad</t>
  </si>
  <si>
    <t>presupuestoModificado</t>
  </si>
  <si>
    <t>asignado</t>
  </si>
  <si>
    <t>saldoContratosEjecutar</t>
  </si>
  <si>
    <t>compromisoMensual</t>
  </si>
  <si>
    <t>compromisoEjecutado</t>
  </si>
  <si>
    <t>saldoAFecha</t>
  </si>
  <si>
    <t>saldoAnual</t>
  </si>
  <si>
    <t>saldoAsignar</t>
  </si>
  <si>
    <t>pagado</t>
  </si>
  <si>
    <t>porPagarAFecha</t>
  </si>
  <si>
    <t>Personal Fijo (Sueldos)</t>
  </si>
  <si>
    <t xml:space="preserve">Cuota Patronal del Seg. Social        </t>
  </si>
  <si>
    <t xml:space="preserve">Cuota Patronal del Seg. Educativo        </t>
  </si>
  <si>
    <t xml:space="preserve">Cuota Patronal de Riesgos Profs.           </t>
  </si>
  <si>
    <t xml:space="preserve">Cuota Patronal para el fondo Complementario               </t>
  </si>
  <si>
    <t>Gratificación o Aguinaldo</t>
  </si>
  <si>
    <t>Alquiler de Equipo de Oficina</t>
  </si>
  <si>
    <t>Alquiler de Equipo de Transporte</t>
  </si>
  <si>
    <t>Alquiler de Terrenos</t>
  </si>
  <si>
    <t xml:space="preserve">Aseo </t>
  </si>
  <si>
    <t>Servicio de Teléfono Celular</t>
  </si>
  <si>
    <t>Viáticos  en el Exterior</t>
  </si>
  <si>
    <t>Transporte De o Para El Exterior</t>
  </si>
  <si>
    <t>Transporte De Bienes</t>
  </si>
  <si>
    <t>Intereses a los Cuentas Habientes</t>
  </si>
  <si>
    <t>Consultorias</t>
  </si>
  <si>
    <t>Mant. y Rep. de Maq. y Otros Equipos</t>
  </si>
  <si>
    <t>Mant. y Rep. de Mobiliario</t>
  </si>
  <si>
    <t>Calzados</t>
  </si>
  <si>
    <t>Artíc. o Productos p/Eventos Oficiales</t>
  </si>
  <si>
    <t xml:space="preserve">Herramientas e Instrumentos </t>
  </si>
  <si>
    <t>Mat. Acc. y Suministros de Computación</t>
  </si>
  <si>
    <t>Utiles y Materiales Médicos de Laboratorio</t>
  </si>
  <si>
    <t>Donativo a Personas</t>
  </si>
  <si>
    <t>Capacitación y Estudios</t>
  </si>
  <si>
    <t>Consultorías (Obras)</t>
  </si>
  <si>
    <t xml:space="preserve">Materiales para Construcción y Mantenimiento </t>
  </si>
  <si>
    <t xml:space="preserve">Productos Varios </t>
  </si>
  <si>
    <t xml:space="preserve">Otras Transferencias </t>
  </si>
  <si>
    <t>Locales de Deportes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</si>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</sst>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B/.&quot;\ #,##0_);\(&quot;B/.&quot;\ #,##0\)"/>
  </numFmts>
  <fonts count="76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1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2"/>
      <name val="MS Sans Serif"/>
      <family val="2"/>
    </font>
    <font>
      <sz val="12"/>
      <name val="MS Sans Serif"/>
      <family val="2"/>
    </font>
    <font>
      <u/>
      <sz val="12"/>
      <name val="MS Sans Serif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Microsoft Sans Serif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.5"/>
      <color indexed="10"/>
      <name val="MS Sans Serif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10"/>
      <name val="Tahoma"/>
      <family val="2"/>
    </font>
    <font>
      <b/>
      <sz val="10"/>
      <color indexed="12"/>
      <name val="Arial"/>
      <family val="2"/>
    </font>
    <font>
      <b/>
      <sz val="11"/>
      <color indexed="10"/>
      <name val="Tahoma"/>
      <family val="2"/>
    </font>
    <font>
      <sz val="10"/>
      <name val="MS Sans Serif"/>
      <family val="2"/>
    </font>
    <font>
      <sz val="8.5"/>
      <name val="MS Sans Serif"/>
      <family val="2"/>
    </font>
    <font>
      <sz val="12"/>
      <color indexed="8"/>
      <name val="MS Sans Serif"/>
      <family val="2"/>
    </font>
    <font>
      <sz val="10"/>
      <name val="MS Sans Serif"/>
      <family val="2"/>
    </font>
    <font>
      <b/>
      <sz val="8.5"/>
      <name val="MS Sans Serif"/>
      <family val="2"/>
    </font>
    <font>
      <sz val="9"/>
      <color indexed="12"/>
      <name val="Arial"/>
      <family val="2"/>
    </font>
    <font>
      <u/>
      <sz val="9"/>
      <color indexed="12"/>
      <name val="Arial"/>
      <family val="2"/>
    </font>
    <font>
      <u/>
      <sz val="9"/>
      <name val="Arial"/>
      <family val="2"/>
    </font>
    <font>
      <sz val="10"/>
      <name val="Arial"/>
      <family val="2"/>
      <charset val="1"/>
    </font>
    <font>
      <sz val="10"/>
      <name val="MS Sans Serif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6187F"/>
      <name val="Verdana, Arial, Helvetica, sans"/>
    </font>
    <font>
      <sz val="12"/>
      <color rgb="FFFF0000"/>
      <name val="MS Sans Serif"/>
      <family val="2"/>
    </font>
    <font>
      <u/>
      <sz val="9"/>
      <color rgb="FF0000FF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0" fontId="47" fillId="0" borderId="0"/>
    <xf numFmtId="0" fontId="8" fillId="0" borderId="0"/>
    <xf numFmtId="0" fontId="53" fillId="0" borderId="0"/>
    <xf numFmtId="0" fontId="8" fillId="0" borderId="0"/>
    <xf numFmtId="0" fontId="54" fillId="0" borderId="0"/>
    <xf numFmtId="0" fontId="8" fillId="0" borderId="0"/>
    <xf numFmtId="0" fontId="8" fillId="0" borderId="0"/>
    <xf numFmtId="0" fontId="5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42" applyNumberFormat="0" applyFill="0" applyAlignment="0" applyProtection="0"/>
    <xf numFmtId="0" fontId="65" fillId="0" borderId="43" applyNumberFormat="0" applyFill="0" applyAlignment="0" applyProtection="0"/>
    <xf numFmtId="0" fontId="65" fillId="0" borderId="0" applyNumberFormat="0" applyFill="0" applyBorder="0" applyAlignment="0" applyProtection="0"/>
    <xf numFmtId="0" fontId="66" fillId="16" borderId="0" applyNumberFormat="0" applyBorder="0" applyAlignment="0" applyProtection="0"/>
    <xf numFmtId="0" fontId="67" fillId="17" borderId="0" applyNumberFormat="0" applyBorder="0" applyAlignment="0" applyProtection="0"/>
    <xf numFmtId="0" fontId="68" fillId="18" borderId="0" applyNumberFormat="0" applyBorder="0" applyAlignment="0" applyProtection="0"/>
    <xf numFmtId="0" fontId="69" fillId="19" borderId="44" applyNumberFormat="0" applyAlignment="0" applyProtection="0"/>
    <xf numFmtId="0" fontId="70" fillId="20" borderId="45" applyNumberFormat="0" applyAlignment="0" applyProtection="0"/>
    <xf numFmtId="0" fontId="71" fillId="20" borderId="44" applyNumberFormat="0" applyAlignment="0" applyProtection="0"/>
    <xf numFmtId="0" fontId="72" fillId="0" borderId="46" applyNumberFormat="0" applyFill="0" applyAlignment="0" applyProtection="0"/>
    <xf numFmtId="0" fontId="73" fillId="21" borderId="47" applyNumberFormat="0" applyAlignment="0" applyProtection="0"/>
    <xf numFmtId="0" fontId="5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6" fillId="0" borderId="49" applyNumberFormat="0" applyFill="0" applyAlignment="0" applyProtection="0"/>
    <xf numFmtId="0" fontId="75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75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75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5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75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75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0" fontId="2" fillId="22" borderId="48" applyNumberFormat="0" applyFont="0" applyAlignment="0" applyProtection="0"/>
    <xf numFmtId="0" fontId="1" fillId="0" borderId="0"/>
    <xf numFmtId="0" fontId="1" fillId="22" borderId="48" applyNumberFormat="0" applyFont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</cellStyleXfs>
  <cellXfs count="654">
    <xf numFmtId="0" fontId="0" fillId="0" borderId="0" xfId="0"/>
    <xf numFmtId="0" fontId="12" fillId="0" borderId="0" xfId="0" applyFont="1" applyAlignment="1">
      <alignment horizontal="centerContinuous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7" fontId="12" fillId="0" borderId="0" xfId="0" applyNumberFormat="1" applyFont="1"/>
    <xf numFmtId="37" fontId="11" fillId="0" borderId="2" xfId="0" applyNumberFormat="1" applyFont="1" applyBorder="1" applyAlignment="1">
      <alignment horizontal="center"/>
    </xf>
    <xf numFmtId="37" fontId="12" fillId="0" borderId="3" xfId="0" applyNumberFormat="1" applyFont="1" applyBorder="1"/>
    <xf numFmtId="37" fontId="11" fillId="0" borderId="3" xfId="0" applyNumberFormat="1" applyFont="1" applyBorder="1"/>
    <xf numFmtId="0" fontId="0" fillId="0" borderId="6" xfId="0" applyBorder="1"/>
    <xf numFmtId="37" fontId="11" fillId="0" borderId="0" xfId="0" applyNumberFormat="1" applyFont="1"/>
    <xf numFmtId="0" fontId="9" fillId="0" borderId="0" xfId="0" applyFont="1"/>
    <xf numFmtId="37" fontId="13" fillId="0" borderId="3" xfId="0" applyNumberFormat="1" applyFont="1" applyBorder="1"/>
    <xf numFmtId="37" fontId="13" fillId="0" borderId="0" xfId="0" applyNumberFormat="1" applyFont="1"/>
    <xf numFmtId="37" fontId="12" fillId="0" borderId="0" xfId="0" applyNumberFormat="1" applyFont="1" applyProtection="1">
      <protection locked="0"/>
    </xf>
    <xf numFmtId="37" fontId="15" fillId="0" borderId="0" xfId="0" applyNumberFormat="1" applyFont="1" applyProtection="1">
      <protection locked="0"/>
    </xf>
    <xf numFmtId="37" fontId="0" fillId="0" borderId="0" xfId="0" applyNumberFormat="1"/>
    <xf numFmtId="0" fontId="13" fillId="0" borderId="0" xfId="0" applyFont="1"/>
    <xf numFmtId="37" fontId="13" fillId="0" borderId="0" xfId="0" applyNumberFormat="1" applyFont="1" applyProtection="1">
      <protection locked="0"/>
    </xf>
    <xf numFmtId="0" fontId="1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1" xfId="0" applyFont="1" applyBorder="1"/>
    <xf numFmtId="0" fontId="17" fillId="2" borderId="12" xfId="0" applyFont="1" applyFill="1" applyBorder="1" applyAlignment="1">
      <alignment horizontal="center"/>
    </xf>
    <xf numFmtId="0" fontId="22" fillId="0" borderId="13" xfId="0" applyFont="1" applyBorder="1"/>
    <xf numFmtId="0" fontId="17" fillId="2" borderId="14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22" fillId="2" borderId="14" xfId="0" applyFont="1" applyFill="1" applyBorder="1"/>
    <xf numFmtId="0" fontId="17" fillId="0" borderId="13" xfId="0" applyFont="1" applyBorder="1"/>
    <xf numFmtId="38" fontId="21" fillId="2" borderId="14" xfId="0" applyNumberFormat="1" applyFont="1" applyFill="1" applyBorder="1"/>
    <xf numFmtId="0" fontId="21" fillId="0" borderId="13" xfId="0" applyFont="1" applyBorder="1"/>
    <xf numFmtId="38" fontId="22" fillId="2" borderId="14" xfId="0" applyNumberFormat="1" applyFont="1" applyFill="1" applyBorder="1"/>
    <xf numFmtId="38" fontId="23" fillId="2" borderId="14" xfId="0" applyNumberFormat="1" applyFont="1" applyFill="1" applyBorder="1"/>
    <xf numFmtId="37" fontId="23" fillId="0" borderId="0" xfId="0" applyNumberFormat="1" applyFont="1"/>
    <xf numFmtId="38" fontId="21" fillId="2" borderId="13" xfId="1" applyNumberFormat="1" applyFont="1" applyFill="1" applyBorder="1" applyProtection="1">
      <protection locked="0"/>
    </xf>
    <xf numFmtId="38" fontId="23" fillId="0" borderId="0" xfId="1" applyNumberFormat="1" applyFont="1" applyFill="1" applyBorder="1"/>
    <xf numFmtId="0" fontId="22" fillId="0" borderId="13" xfId="0" applyFont="1" applyBorder="1" applyAlignment="1">
      <alignment horizontal="left"/>
    </xf>
    <xf numFmtId="37" fontId="23" fillId="2" borderId="14" xfId="0" applyNumberFormat="1" applyFont="1" applyFill="1" applyBorder="1" applyProtection="1">
      <protection locked="0"/>
    </xf>
    <xf numFmtId="37" fontId="23" fillId="2" borderId="13" xfId="0" applyNumberFormat="1" applyFont="1" applyFill="1" applyBorder="1" applyAlignment="1">
      <alignment horizontal="right"/>
    </xf>
    <xf numFmtId="0" fontId="17" fillId="0" borderId="17" xfId="0" applyFont="1" applyBorder="1"/>
    <xf numFmtId="37" fontId="17" fillId="2" borderId="17" xfId="0" applyNumberFormat="1" applyFont="1" applyFill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18" xfId="0" applyFont="1" applyBorder="1" applyProtection="1">
      <protection locked="0"/>
    </xf>
    <xf numFmtId="38" fontId="23" fillId="2" borderId="14" xfId="1" applyNumberFormat="1" applyFont="1" applyFill="1" applyBorder="1"/>
    <xf numFmtId="37" fontId="23" fillId="2" borderId="14" xfId="0" applyNumberFormat="1" applyFont="1" applyFill="1" applyBorder="1"/>
    <xf numFmtId="37" fontId="23" fillId="0" borderId="19" xfId="0" applyNumberFormat="1" applyFont="1" applyBorder="1"/>
    <xf numFmtId="38" fontId="23" fillId="0" borderId="19" xfId="1" applyNumberFormat="1" applyFont="1" applyFill="1" applyBorder="1"/>
    <xf numFmtId="37" fontId="21" fillId="0" borderId="19" xfId="0" applyNumberFormat="1" applyFont="1" applyBorder="1"/>
    <xf numFmtId="38" fontId="23" fillId="0" borderId="19" xfId="1" applyNumberFormat="1" applyFont="1" applyBorder="1"/>
    <xf numFmtId="38" fontId="23" fillId="0" borderId="0" xfId="0" applyNumberFormat="1" applyFont="1"/>
    <xf numFmtId="37" fontId="23" fillId="0" borderId="19" xfId="0" applyNumberFormat="1" applyFont="1" applyBorder="1" applyProtection="1">
      <protection locked="0"/>
    </xf>
    <xf numFmtId="0" fontId="22" fillId="0" borderId="0" xfId="0" applyFont="1"/>
    <xf numFmtId="37" fontId="14" fillId="0" borderId="0" xfId="0" applyNumberFormat="1" applyFont="1"/>
    <xf numFmtId="37" fontId="11" fillId="0" borderId="20" xfId="0" applyNumberFormat="1" applyFont="1" applyBorder="1"/>
    <xf numFmtId="1" fontId="14" fillId="0" borderId="0" xfId="0" applyNumberFormat="1" applyFont="1"/>
    <xf numFmtId="1" fontId="13" fillId="0" borderId="0" xfId="0" applyNumberFormat="1" applyFont="1"/>
    <xf numFmtId="1" fontId="12" fillId="0" borderId="0" xfId="0" applyNumberFormat="1" applyFont="1"/>
    <xf numFmtId="0" fontId="12" fillId="0" borderId="20" xfId="0" applyFont="1" applyBorder="1"/>
    <xf numFmtId="1" fontId="11" fillId="0" borderId="20" xfId="0" applyNumberFormat="1" applyFont="1" applyBorder="1"/>
    <xf numFmtId="37" fontId="11" fillId="0" borderId="0" xfId="0" applyNumberFormat="1" applyFont="1" applyAlignment="1">
      <alignment horizontal="center"/>
    </xf>
    <xf numFmtId="0" fontId="12" fillId="0" borderId="9" xfId="0" applyFont="1" applyBorder="1"/>
    <xf numFmtId="37" fontId="12" fillId="0" borderId="5" xfId="0" applyNumberFormat="1" applyFont="1" applyBorder="1"/>
    <xf numFmtId="0" fontId="12" fillId="0" borderId="6" xfId="0" applyFont="1" applyBorder="1"/>
    <xf numFmtId="3" fontId="13" fillId="0" borderId="0" xfId="0" applyNumberFormat="1" applyFont="1"/>
    <xf numFmtId="49" fontId="11" fillId="3" borderId="22" xfId="0" applyNumberFormat="1" applyFont="1" applyFill="1" applyBorder="1" applyAlignment="1">
      <alignment horizontal="center"/>
    </xf>
    <xf numFmtId="0" fontId="11" fillId="0" borderId="0" xfId="0" applyFont="1" applyProtection="1">
      <protection locked="0"/>
    </xf>
    <xf numFmtId="0" fontId="11" fillId="0" borderId="18" xfId="0" applyFont="1" applyBorder="1" applyAlignment="1">
      <alignment horizontal="center"/>
    </xf>
    <xf numFmtId="0" fontId="12" fillId="3" borderId="21" xfId="0" applyFont="1" applyFill="1" applyBorder="1"/>
    <xf numFmtId="0" fontId="11" fillId="3" borderId="0" xfId="0" applyFont="1" applyFill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37" fontId="11" fillId="3" borderId="23" xfId="0" applyNumberFormat="1" applyFont="1" applyFill="1" applyBorder="1" applyAlignment="1">
      <alignment horizontal="center"/>
    </xf>
    <xf numFmtId="49" fontId="11" fillId="3" borderId="23" xfId="0" applyNumberFormat="1" applyFont="1" applyFill="1" applyBorder="1" applyAlignment="1">
      <alignment horizontal="center"/>
    </xf>
    <xf numFmtId="37" fontId="11" fillId="3" borderId="24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9" xfId="0" applyFont="1" applyFill="1" applyBorder="1"/>
    <xf numFmtId="37" fontId="11" fillId="3" borderId="22" xfId="0" applyNumberFormat="1" applyFont="1" applyFill="1" applyBorder="1" applyAlignment="1">
      <alignment horizontal="center"/>
    </xf>
    <xf numFmtId="49" fontId="11" fillId="3" borderId="25" xfId="0" applyNumberFormat="1" applyFont="1" applyFill="1" applyBorder="1" applyAlignment="1">
      <alignment horizontal="center"/>
    </xf>
    <xf numFmtId="38" fontId="21" fillId="2" borderId="14" xfId="1" applyNumberFormat="1" applyFont="1" applyFill="1" applyBorder="1"/>
    <xf numFmtId="49" fontId="11" fillId="3" borderId="4" xfId="0" applyNumberFormat="1" applyFont="1" applyFill="1" applyBorder="1" applyAlignment="1" applyProtection="1">
      <alignment horizontal="center"/>
      <protection locked="0"/>
    </xf>
    <xf numFmtId="0" fontId="11" fillId="3" borderId="25" xfId="0" applyFont="1" applyFill="1" applyBorder="1" applyAlignment="1">
      <alignment horizontal="center"/>
    </xf>
    <xf numFmtId="49" fontId="11" fillId="3" borderId="4" xfId="0" applyNumberFormat="1" applyFont="1" applyFill="1" applyBorder="1" applyAlignment="1">
      <alignment horizontal="center"/>
    </xf>
    <xf numFmtId="0" fontId="12" fillId="0" borderId="21" xfId="0" applyFont="1" applyBorder="1"/>
    <xf numFmtId="38" fontId="23" fillId="2" borderId="13" xfId="1" applyNumberFormat="1" applyFont="1" applyFill="1" applyBorder="1"/>
    <xf numFmtId="49" fontId="17" fillId="0" borderId="15" xfId="0" applyNumberFormat="1" applyFont="1" applyBorder="1" applyAlignment="1">
      <alignment horizontal="center"/>
    </xf>
    <xf numFmtId="37" fontId="22" fillId="0" borderId="19" xfId="0" applyNumberFormat="1" applyFont="1" applyBorder="1"/>
    <xf numFmtId="38" fontId="21" fillId="0" borderId="19" xfId="1" applyNumberFormat="1" applyFont="1" applyFill="1" applyBorder="1"/>
    <xf numFmtId="37" fontId="23" fillId="0" borderId="19" xfId="0" applyNumberFormat="1" applyFont="1" applyBorder="1" applyAlignment="1">
      <alignment horizontal="right"/>
    </xf>
    <xf numFmtId="49" fontId="17" fillId="0" borderId="26" xfId="0" applyNumberFormat="1" applyFont="1" applyBorder="1" applyAlignment="1">
      <alignment horizontal="center"/>
    </xf>
    <xf numFmtId="0" fontId="22" fillId="0" borderId="3" xfId="0" applyFont="1" applyBorder="1"/>
    <xf numFmtId="37" fontId="21" fillId="0" borderId="3" xfId="0" applyNumberFormat="1" applyFont="1" applyBorder="1"/>
    <xf numFmtId="37" fontId="22" fillId="0" borderId="3" xfId="0" applyNumberFormat="1" applyFont="1" applyBorder="1"/>
    <xf numFmtId="37" fontId="23" fillId="0" borderId="3" xfId="0" applyNumberFormat="1" applyFont="1" applyBorder="1"/>
    <xf numFmtId="0" fontId="22" fillId="0" borderId="3" xfId="0" applyFont="1" applyBorder="1" applyAlignment="1">
      <alignment horizontal="center"/>
    </xf>
    <xf numFmtId="38" fontId="23" fillId="0" borderId="3" xfId="1" applyNumberFormat="1" applyFont="1" applyFill="1" applyBorder="1"/>
    <xf numFmtId="37" fontId="23" fillId="0" borderId="3" xfId="0" applyNumberFormat="1" applyFont="1" applyBorder="1" applyProtection="1">
      <protection locked="0"/>
    </xf>
    <xf numFmtId="38" fontId="21" fillId="0" borderId="3" xfId="1" applyNumberFormat="1" applyFont="1" applyFill="1" applyBorder="1"/>
    <xf numFmtId="37" fontId="22" fillId="0" borderId="3" xfId="0" applyNumberFormat="1" applyFont="1" applyBorder="1" applyProtection="1">
      <protection locked="0"/>
    </xf>
    <xf numFmtId="37" fontId="23" fillId="0" borderId="3" xfId="0" applyNumberFormat="1" applyFont="1" applyBorder="1" applyAlignment="1">
      <alignment horizontal="right"/>
    </xf>
    <xf numFmtId="0" fontId="22" fillId="0" borderId="19" xfId="0" applyFont="1" applyBorder="1" applyAlignment="1">
      <alignment horizontal="center"/>
    </xf>
    <xf numFmtId="38" fontId="21" fillId="0" borderId="19" xfId="1" applyNumberFormat="1" applyFont="1" applyFill="1" applyBorder="1" applyProtection="1"/>
    <xf numFmtId="38" fontId="21" fillId="0" borderId="0" xfId="0" applyNumberFormat="1" applyFont="1"/>
    <xf numFmtId="38" fontId="22" fillId="0" borderId="0" xfId="0" applyNumberFormat="1" applyFont="1"/>
    <xf numFmtId="38" fontId="21" fillId="0" borderId="19" xfId="1" applyNumberFormat="1" applyFont="1" applyFill="1" applyBorder="1" applyProtection="1">
      <protection locked="0"/>
    </xf>
    <xf numFmtId="38" fontId="22" fillId="0" borderId="19" xfId="0" applyNumberFormat="1" applyFont="1" applyBorder="1"/>
    <xf numFmtId="38" fontId="21" fillId="0" borderId="19" xfId="1" applyNumberFormat="1" applyFont="1" applyBorder="1"/>
    <xf numFmtId="38" fontId="23" fillId="0" borderId="19" xfId="1" applyNumberFormat="1" applyFont="1" applyFill="1" applyBorder="1" applyAlignment="1">
      <alignment horizontal="right"/>
    </xf>
    <xf numFmtId="37" fontId="22" fillId="0" borderId="0" xfId="1" applyNumberFormat="1" applyFont="1" applyBorder="1"/>
    <xf numFmtId="37" fontId="22" fillId="0" borderId="0" xfId="0" applyNumberFormat="1" applyFont="1"/>
    <xf numFmtId="37" fontId="23" fillId="0" borderId="0" xfId="1" applyNumberFormat="1" applyFont="1" applyFill="1" applyBorder="1"/>
    <xf numFmtId="37" fontId="23" fillId="0" borderId="0" xfId="1" applyNumberFormat="1" applyFont="1" applyBorder="1"/>
    <xf numFmtId="37" fontId="17" fillId="0" borderId="27" xfId="0" applyNumberFormat="1" applyFont="1" applyBorder="1" applyAlignment="1">
      <alignment horizontal="right"/>
    </xf>
    <xf numFmtId="17" fontId="17" fillId="0" borderId="26" xfId="0" applyNumberFormat="1" applyFont="1" applyBorder="1" applyAlignment="1">
      <alignment horizontal="center"/>
    </xf>
    <xf numFmtId="38" fontId="21" fillId="0" borderId="3" xfId="1" applyNumberFormat="1" applyFont="1" applyFill="1" applyBorder="1" applyProtection="1"/>
    <xf numFmtId="38" fontId="22" fillId="0" borderId="3" xfId="1" applyNumberFormat="1" applyFont="1" applyBorder="1"/>
    <xf numFmtId="38" fontId="21" fillId="0" borderId="3" xfId="1" applyNumberFormat="1" applyFont="1" applyBorder="1"/>
    <xf numFmtId="38" fontId="21" fillId="0" borderId="3" xfId="0" applyNumberFormat="1" applyFont="1" applyBorder="1"/>
    <xf numFmtId="37" fontId="22" fillId="0" borderId="3" xfId="1" applyNumberFormat="1" applyFont="1" applyBorder="1"/>
    <xf numFmtId="37" fontId="23" fillId="0" borderId="3" xfId="1" applyNumberFormat="1" applyFont="1" applyFill="1" applyBorder="1"/>
    <xf numFmtId="38" fontId="23" fillId="0" borderId="3" xfId="1" applyNumberFormat="1" applyFont="1" applyBorder="1"/>
    <xf numFmtId="37" fontId="21" fillId="0" borderId="3" xfId="1" applyNumberFormat="1" applyFont="1" applyFill="1" applyBorder="1"/>
    <xf numFmtId="37" fontId="21" fillId="0" borderId="3" xfId="1" applyNumberFormat="1" applyFont="1" applyFill="1" applyBorder="1" applyProtection="1">
      <protection locked="0"/>
    </xf>
    <xf numFmtId="38" fontId="21" fillId="0" borderId="3" xfId="1" applyNumberFormat="1" applyFont="1" applyFill="1" applyBorder="1" applyProtection="1">
      <protection locked="0"/>
    </xf>
    <xf numFmtId="38" fontId="23" fillId="0" borderId="3" xfId="0" applyNumberFormat="1" applyFont="1" applyBorder="1"/>
    <xf numFmtId="37" fontId="23" fillId="0" borderId="3" xfId="1" applyNumberFormat="1" applyFont="1" applyBorder="1"/>
    <xf numFmtId="38" fontId="23" fillId="0" borderId="3" xfId="1" applyNumberFormat="1" applyFont="1" applyFill="1" applyBorder="1" applyAlignment="1">
      <alignment horizontal="right"/>
    </xf>
    <xf numFmtId="37" fontId="21" fillId="0" borderId="3" xfId="0" applyNumberFormat="1" applyFont="1" applyBorder="1" applyAlignment="1">
      <alignment horizontal="right"/>
    </xf>
    <xf numFmtId="38" fontId="22" fillId="0" borderId="3" xfId="0" applyNumberFormat="1" applyFont="1" applyBorder="1"/>
    <xf numFmtId="37" fontId="23" fillId="0" borderId="3" xfId="1" applyNumberFormat="1" applyFont="1" applyFill="1" applyBorder="1" applyAlignment="1">
      <alignment horizontal="right"/>
    </xf>
    <xf numFmtId="37" fontId="17" fillId="0" borderId="28" xfId="0" applyNumberFormat="1" applyFont="1" applyBorder="1" applyAlignment="1">
      <alignment horizontal="right"/>
    </xf>
    <xf numFmtId="38" fontId="21" fillId="2" borderId="14" xfId="1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 applyAlignment="1">
      <alignment horizontal="left"/>
    </xf>
    <xf numFmtId="38" fontId="21" fillId="0" borderId="0" xfId="1" applyNumberFormat="1" applyFont="1" applyFill="1" applyBorder="1"/>
    <xf numFmtId="37" fontId="21" fillId="0" borderId="0" xfId="0" applyNumberFormat="1" applyFont="1"/>
    <xf numFmtId="17" fontId="17" fillId="0" borderId="29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37" fontId="22" fillId="0" borderId="0" xfId="0" applyNumberFormat="1" applyFont="1" applyProtection="1">
      <protection locked="0"/>
    </xf>
    <xf numFmtId="3" fontId="14" fillId="0" borderId="0" xfId="0" applyNumberFormat="1" applyFont="1"/>
    <xf numFmtId="49" fontId="17" fillId="0" borderId="29" xfId="0" applyNumberFormat="1" applyFont="1" applyBorder="1" applyAlignment="1">
      <alignment horizontal="center"/>
    </xf>
    <xf numFmtId="3" fontId="13" fillId="0" borderId="0" xfId="1" applyNumberFormat="1" applyFont="1" applyBorder="1"/>
    <xf numFmtId="3" fontId="13" fillId="0" borderId="0" xfId="0" applyNumberFormat="1" applyFont="1" applyProtection="1">
      <protection locked="0"/>
    </xf>
    <xf numFmtId="37" fontId="21" fillId="0" borderId="0" xfId="0" applyNumberFormat="1" applyFont="1" applyProtection="1">
      <protection locked="0"/>
    </xf>
    <xf numFmtId="0" fontId="22" fillId="2" borderId="19" xfId="0" applyFont="1" applyFill="1" applyBorder="1"/>
    <xf numFmtId="38" fontId="21" fillId="2" borderId="19" xfId="0" applyNumberFormat="1" applyFont="1" applyFill="1" applyBorder="1"/>
    <xf numFmtId="38" fontId="22" fillId="2" borderId="19" xfId="0" applyNumberFormat="1" applyFont="1" applyFill="1" applyBorder="1"/>
    <xf numFmtId="38" fontId="23" fillId="2" borderId="19" xfId="0" applyNumberFormat="1" applyFont="1" applyFill="1" applyBorder="1"/>
    <xf numFmtId="37" fontId="21" fillId="2" borderId="19" xfId="0" applyNumberFormat="1" applyFont="1" applyFill="1" applyBorder="1"/>
    <xf numFmtId="38" fontId="21" fillId="2" borderId="19" xfId="1" applyNumberFormat="1" applyFont="1" applyFill="1" applyBorder="1"/>
    <xf numFmtId="37" fontId="23" fillId="2" borderId="19" xfId="0" applyNumberFormat="1" applyFont="1" applyFill="1" applyBorder="1"/>
    <xf numFmtId="38" fontId="23" fillId="2" borderId="19" xfId="1" applyNumberFormat="1" applyFont="1" applyFill="1" applyBorder="1"/>
    <xf numFmtId="37" fontId="21" fillId="2" borderId="0" xfId="0" applyNumberFormat="1" applyFont="1" applyFill="1"/>
    <xf numFmtId="37" fontId="23" fillId="2" borderId="19" xfId="0" applyNumberFormat="1" applyFont="1" applyFill="1" applyBorder="1" applyProtection="1">
      <protection locked="0"/>
    </xf>
    <xf numFmtId="38" fontId="21" fillId="2" borderId="13" xfId="0" applyNumberFormat="1" applyFont="1" applyFill="1" applyBorder="1"/>
    <xf numFmtId="38" fontId="22" fillId="2" borderId="13" xfId="0" applyNumberFormat="1" applyFont="1" applyFill="1" applyBorder="1"/>
    <xf numFmtId="0" fontId="16" fillId="0" borderId="0" xfId="0" applyFont="1"/>
    <xf numFmtId="37" fontId="12" fillId="0" borderId="21" xfId="0" applyNumberFormat="1" applyFont="1" applyBorder="1"/>
    <xf numFmtId="0" fontId="12" fillId="0" borderId="1" xfId="0" applyFont="1" applyBorder="1"/>
    <xf numFmtId="37" fontId="21" fillId="2" borderId="14" xfId="0" applyNumberFormat="1" applyFont="1" applyFill="1" applyBorder="1"/>
    <xf numFmtId="0" fontId="28" fillId="0" borderId="0" xfId="0" applyFont="1"/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9" xfId="0" applyBorder="1"/>
    <xf numFmtId="0" fontId="11" fillId="0" borderId="3" xfId="0" applyFont="1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1" fontId="33" fillId="0" borderId="0" xfId="0" applyNumberFormat="1" applyFont="1" applyAlignment="1" applyProtection="1">
      <alignment horizontal="left"/>
      <protection locked="0"/>
    </xf>
    <xf numFmtId="0" fontId="12" fillId="0" borderId="3" xfId="0" applyFont="1" applyBorder="1"/>
    <xf numFmtId="0" fontId="34" fillId="0" borderId="0" xfId="0" applyFont="1"/>
    <xf numFmtId="0" fontId="14" fillId="0" borderId="0" xfId="0" applyFont="1"/>
    <xf numFmtId="49" fontId="17" fillId="2" borderId="33" xfId="0" applyNumberFormat="1" applyFont="1" applyFill="1" applyBorder="1" applyAlignment="1">
      <alignment horizontal="center"/>
    </xf>
    <xf numFmtId="37" fontId="23" fillId="0" borderId="4" xfId="0" applyNumberFormat="1" applyFont="1" applyBorder="1"/>
    <xf numFmtId="37" fontId="22" fillId="0" borderId="4" xfId="0" applyNumberFormat="1" applyFont="1" applyBorder="1" applyProtection="1">
      <protection locked="0"/>
    </xf>
    <xf numFmtId="37" fontId="23" fillId="0" borderId="4" xfId="0" applyNumberFormat="1" applyFont="1" applyBorder="1" applyAlignment="1">
      <alignment horizontal="right"/>
    </xf>
    <xf numFmtId="37" fontId="21" fillId="0" borderId="4" xfId="0" applyNumberFormat="1" applyFont="1" applyBorder="1"/>
    <xf numFmtId="37" fontId="23" fillId="0" borderId="4" xfId="0" applyNumberFormat="1" applyFont="1" applyBorder="1" applyProtection="1">
      <protection locked="0"/>
    </xf>
    <xf numFmtId="37" fontId="22" fillId="0" borderId="4" xfId="0" applyNumberFormat="1" applyFont="1" applyBorder="1"/>
    <xf numFmtId="0" fontId="29" fillId="0" borderId="13" xfId="0" applyFont="1" applyBorder="1"/>
    <xf numFmtId="0" fontId="17" fillId="2" borderId="34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38" fontId="23" fillId="4" borderId="3" xfId="1" applyNumberFormat="1" applyFont="1" applyFill="1" applyBorder="1"/>
    <xf numFmtId="37" fontId="23" fillId="2" borderId="14" xfId="0" applyNumberFormat="1" applyFont="1" applyFill="1" applyBorder="1" applyAlignment="1">
      <alignment horizontal="right"/>
    </xf>
    <xf numFmtId="37" fontId="17" fillId="2" borderId="35" xfId="0" applyNumberFormat="1" applyFont="1" applyFill="1" applyBorder="1" applyAlignment="1">
      <alignment horizontal="right"/>
    </xf>
    <xf numFmtId="49" fontId="17" fillId="4" borderId="15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 applyProtection="1">
      <alignment horizontal="center"/>
      <protection locked="0"/>
    </xf>
    <xf numFmtId="37" fontId="12" fillId="4" borderId="0" xfId="0" applyNumberFormat="1" applyFont="1" applyFill="1"/>
    <xf numFmtId="37" fontId="12" fillId="4" borderId="0" xfId="0" applyNumberFormat="1" applyFont="1" applyFill="1" applyProtection="1">
      <protection locked="0"/>
    </xf>
    <xf numFmtId="0" fontId="12" fillId="4" borderId="0" xfId="0" applyFont="1" applyFill="1"/>
    <xf numFmtId="2" fontId="11" fillId="3" borderId="2" xfId="0" applyNumberFormat="1" applyFont="1" applyFill="1" applyBorder="1" applyAlignment="1" applyProtection="1">
      <alignment horizontal="centerContinuous"/>
      <protection locked="0"/>
    </xf>
    <xf numFmtId="37" fontId="15" fillId="4" borderId="0" xfId="0" applyNumberFormat="1" applyFont="1" applyFill="1" applyProtection="1">
      <protection locked="0"/>
    </xf>
    <xf numFmtId="0" fontId="9" fillId="4" borderId="0" xfId="0" applyFont="1" applyFill="1"/>
    <xf numFmtId="0" fontId="11" fillId="3" borderId="8" xfId="0" applyFont="1" applyFill="1" applyBorder="1" applyAlignment="1">
      <alignment horizontal="center"/>
    </xf>
    <xf numFmtId="0" fontId="0" fillId="4" borderId="0" xfId="0" applyFill="1"/>
    <xf numFmtId="0" fontId="22" fillId="4" borderId="13" xfId="0" applyFont="1" applyFill="1" applyBorder="1"/>
    <xf numFmtId="0" fontId="17" fillId="4" borderId="15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37" fontId="22" fillId="4" borderId="3" xfId="0" applyNumberFormat="1" applyFont="1" applyFill="1" applyBorder="1"/>
    <xf numFmtId="38" fontId="21" fillId="4" borderId="3" xfId="1" applyNumberFormat="1" applyFont="1" applyFill="1" applyBorder="1"/>
    <xf numFmtId="38" fontId="21" fillId="4" borderId="0" xfId="0" applyNumberFormat="1" applyFont="1" applyFill="1"/>
    <xf numFmtId="38" fontId="21" fillId="4" borderId="3" xfId="0" applyNumberFormat="1" applyFont="1" applyFill="1" applyBorder="1"/>
    <xf numFmtId="37" fontId="22" fillId="4" borderId="3" xfId="1" applyNumberFormat="1" applyFont="1" applyFill="1" applyBorder="1"/>
    <xf numFmtId="37" fontId="23" fillId="4" borderId="3" xfId="1" applyNumberFormat="1" applyFont="1" applyFill="1" applyBorder="1"/>
    <xf numFmtId="38" fontId="22" fillId="4" borderId="0" xfId="0" applyNumberFormat="1" applyFont="1" applyFill="1"/>
    <xf numFmtId="38" fontId="22" fillId="4" borderId="3" xfId="0" applyNumberFormat="1" applyFont="1" applyFill="1" applyBorder="1"/>
    <xf numFmtId="37" fontId="21" fillId="4" borderId="3" xfId="1" applyNumberFormat="1" applyFont="1" applyFill="1" applyBorder="1"/>
    <xf numFmtId="37" fontId="21" fillId="4" borderId="3" xfId="1" applyNumberFormat="1" applyFont="1" applyFill="1" applyBorder="1" applyProtection="1">
      <protection locked="0"/>
    </xf>
    <xf numFmtId="38" fontId="21" fillId="4" borderId="14" xfId="1" applyNumberFormat="1" applyFont="1" applyFill="1" applyBorder="1"/>
    <xf numFmtId="37" fontId="21" fillId="4" borderId="3" xfId="0" applyNumberFormat="1" applyFont="1" applyFill="1" applyBorder="1"/>
    <xf numFmtId="38" fontId="21" fillId="4" borderId="0" xfId="1" applyNumberFormat="1" applyFont="1" applyFill="1" applyBorder="1"/>
    <xf numFmtId="37" fontId="23" fillId="4" borderId="3" xfId="0" applyNumberFormat="1" applyFont="1" applyFill="1" applyBorder="1"/>
    <xf numFmtId="37" fontId="23" fillId="4" borderId="3" xfId="0" applyNumberFormat="1" applyFont="1" applyFill="1" applyBorder="1" applyProtection="1">
      <protection locked="0"/>
    </xf>
    <xf numFmtId="37" fontId="23" fillId="4" borderId="3" xfId="0" applyNumberFormat="1" applyFont="1" applyFill="1" applyBorder="1" applyAlignment="1">
      <alignment horizontal="right"/>
    </xf>
    <xf numFmtId="37" fontId="23" fillId="4" borderId="3" xfId="1" applyNumberFormat="1" applyFont="1" applyFill="1" applyBorder="1" applyAlignment="1">
      <alignment horizontal="right"/>
    </xf>
    <xf numFmtId="38" fontId="23" fillId="4" borderId="14" xfId="1" applyNumberFormat="1" applyFont="1" applyFill="1" applyBorder="1"/>
    <xf numFmtId="37" fontId="21" fillId="4" borderId="3" xfId="0" applyNumberFormat="1" applyFont="1" applyFill="1" applyBorder="1" applyAlignment="1">
      <alignment horizontal="right"/>
    </xf>
    <xf numFmtId="38" fontId="23" fillId="4" borderId="0" xfId="0" applyNumberFormat="1" applyFont="1" applyFill="1"/>
    <xf numFmtId="38" fontId="23" fillId="4" borderId="3" xfId="0" applyNumberFormat="1" applyFont="1" applyFill="1" applyBorder="1"/>
    <xf numFmtId="37" fontId="17" fillId="4" borderId="28" xfId="0" applyNumberFormat="1" applyFont="1" applyFill="1" applyBorder="1" applyAlignment="1">
      <alignment horizontal="right"/>
    </xf>
    <xf numFmtId="0" fontId="17" fillId="4" borderId="18" xfId="0" applyFont="1" applyFill="1" applyBorder="1" applyProtection="1">
      <protection locked="0"/>
    </xf>
    <xf numFmtId="0" fontId="17" fillId="4" borderId="0" xfId="0" applyFont="1" applyFill="1" applyProtection="1">
      <protection locked="0"/>
    </xf>
    <xf numFmtId="38" fontId="22" fillId="4" borderId="3" xfId="1" applyNumberFormat="1" applyFont="1" applyFill="1" applyBorder="1"/>
    <xf numFmtId="1" fontId="17" fillId="4" borderId="18" xfId="0" applyNumberFormat="1" applyFont="1" applyFill="1" applyBorder="1" applyProtection="1"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22" fillId="4" borderId="0" xfId="0" applyFont="1" applyFill="1" applyAlignment="1">
      <alignment horizontal="center"/>
    </xf>
    <xf numFmtId="0" fontId="10" fillId="4" borderId="0" xfId="0" applyFont="1" applyFill="1" applyAlignment="1" applyProtection="1">
      <alignment horizontal="centerContinuous" vertical="center"/>
      <protection locked="0"/>
    </xf>
    <xf numFmtId="0" fontId="22" fillId="4" borderId="0" xfId="0" applyFont="1" applyFill="1" applyAlignment="1">
      <alignment horizontal="centerContinuous"/>
    </xf>
    <xf numFmtId="0" fontId="22" fillId="4" borderId="0" xfId="0" applyFont="1" applyFill="1"/>
    <xf numFmtId="0" fontId="17" fillId="0" borderId="0" xfId="0" applyFont="1" applyAlignment="1">
      <alignment horizontal="center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/>
    </xf>
    <xf numFmtId="49" fontId="17" fillId="5" borderId="33" xfId="0" applyNumberFormat="1" applyFont="1" applyFill="1" applyBorder="1" applyAlignment="1">
      <alignment horizontal="center"/>
    </xf>
    <xf numFmtId="0" fontId="22" fillId="5" borderId="14" xfId="0" applyFont="1" applyFill="1" applyBorder="1"/>
    <xf numFmtId="37" fontId="21" fillId="5" borderId="14" xfId="1" applyNumberFormat="1" applyFont="1" applyFill="1" applyBorder="1"/>
    <xf numFmtId="37" fontId="22" fillId="5" borderId="14" xfId="1" applyNumberFormat="1" applyFont="1" applyFill="1" applyBorder="1"/>
    <xf numFmtId="37" fontId="23" fillId="5" borderId="14" xfId="1" applyNumberFormat="1" applyFont="1" applyFill="1" applyBorder="1"/>
    <xf numFmtId="37" fontId="21" fillId="5" borderId="14" xfId="1" applyNumberFormat="1" applyFont="1" applyFill="1" applyBorder="1" applyProtection="1">
      <protection locked="0"/>
    </xf>
    <xf numFmtId="37" fontId="23" fillId="5" borderId="13" xfId="1" applyNumberFormat="1" applyFont="1" applyFill="1" applyBorder="1"/>
    <xf numFmtId="37" fontId="22" fillId="5" borderId="13" xfId="1" applyNumberFormat="1" applyFont="1" applyFill="1" applyBorder="1"/>
    <xf numFmtId="37" fontId="21" fillId="5" borderId="13" xfId="1" applyNumberFormat="1" applyFont="1" applyFill="1" applyBorder="1"/>
    <xf numFmtId="37" fontId="23" fillId="5" borderId="19" xfId="0" applyNumberFormat="1" applyFont="1" applyFill="1" applyBorder="1"/>
    <xf numFmtId="37" fontId="21" fillId="5" borderId="13" xfId="0" applyNumberFormat="1" applyFont="1" applyFill="1" applyBorder="1"/>
    <xf numFmtId="37" fontId="23" fillId="5" borderId="0" xfId="0" applyNumberFormat="1" applyFont="1" applyFill="1"/>
    <xf numFmtId="37" fontId="23" fillId="5" borderId="13" xfId="0" applyNumberFormat="1" applyFont="1" applyFill="1" applyBorder="1" applyAlignment="1">
      <alignment horizontal="right"/>
    </xf>
    <xf numFmtId="37" fontId="23" fillId="5" borderId="13" xfId="0" applyNumberFormat="1" applyFont="1" applyFill="1" applyBorder="1"/>
    <xf numFmtId="37" fontId="23" fillId="5" borderId="14" xfId="0" applyNumberFormat="1" applyFont="1" applyFill="1" applyBorder="1" applyProtection="1">
      <protection locked="0"/>
    </xf>
    <xf numFmtId="37" fontId="23" fillId="5" borderId="14" xfId="0" applyNumberFormat="1" applyFont="1" applyFill="1" applyBorder="1"/>
    <xf numFmtId="37" fontId="17" fillId="5" borderId="17" xfId="0" applyNumberFormat="1" applyFont="1" applyFill="1" applyBorder="1" applyAlignment="1">
      <alignment horizontal="right"/>
    </xf>
    <xf numFmtId="37" fontId="17" fillId="5" borderId="18" xfId="0" applyNumberFormat="1" applyFont="1" applyFill="1" applyBorder="1" applyProtection="1">
      <protection locked="0"/>
    </xf>
    <xf numFmtId="37" fontId="9" fillId="5" borderId="0" xfId="0" applyNumberFormat="1" applyFont="1" applyFill="1"/>
    <xf numFmtId="37" fontId="0" fillId="5" borderId="0" xfId="0" applyNumberFormat="1" applyFill="1"/>
    <xf numFmtId="0" fontId="0" fillId="5" borderId="0" xfId="0" applyFill="1"/>
    <xf numFmtId="0" fontId="37" fillId="2" borderId="19" xfId="0" applyFont="1" applyFill="1" applyBorder="1" applyAlignment="1">
      <alignment horizontal="center"/>
    </xf>
    <xf numFmtId="17" fontId="17" fillId="6" borderId="15" xfId="0" applyNumberFormat="1" applyFont="1" applyFill="1" applyBorder="1" applyAlignment="1">
      <alignment horizontal="center"/>
    </xf>
    <xf numFmtId="49" fontId="17" fillId="6" borderId="15" xfId="0" applyNumberFormat="1" applyFont="1" applyFill="1" applyBorder="1" applyAlignment="1">
      <alignment horizontal="center"/>
    </xf>
    <xf numFmtId="17" fontId="17" fillId="6" borderId="11" xfId="0" applyNumberFormat="1" applyFont="1" applyFill="1" applyBorder="1" applyAlignment="1">
      <alignment horizontal="center"/>
    </xf>
    <xf numFmtId="17" fontId="17" fillId="6" borderId="13" xfId="0" applyNumberFormat="1" applyFont="1" applyFill="1" applyBorder="1" applyAlignment="1">
      <alignment horizontal="center"/>
    </xf>
    <xf numFmtId="37" fontId="21" fillId="6" borderId="13" xfId="0" applyNumberFormat="1" applyFont="1" applyFill="1" applyBorder="1"/>
    <xf numFmtId="0" fontId="22" fillId="6" borderId="13" xfId="0" applyFont="1" applyFill="1" applyBorder="1"/>
    <xf numFmtId="37" fontId="22" fillId="6" borderId="13" xfId="0" applyNumberFormat="1" applyFont="1" applyFill="1" applyBorder="1"/>
    <xf numFmtId="37" fontId="23" fillId="6" borderId="13" xfId="0" applyNumberFormat="1" applyFont="1" applyFill="1" applyBorder="1"/>
    <xf numFmtId="37" fontId="22" fillId="6" borderId="36" xfId="0" applyNumberFormat="1" applyFont="1" applyFill="1" applyBorder="1"/>
    <xf numFmtId="38" fontId="23" fillId="6" borderId="36" xfId="1" applyNumberFormat="1" applyFont="1" applyFill="1" applyBorder="1"/>
    <xf numFmtId="0" fontId="22" fillId="6" borderId="36" xfId="0" applyFont="1" applyFill="1" applyBorder="1"/>
    <xf numFmtId="37" fontId="21" fillId="6" borderId="36" xfId="0" applyNumberFormat="1" applyFont="1" applyFill="1" applyBorder="1"/>
    <xf numFmtId="37" fontId="23" fillId="6" borderId="36" xfId="0" applyNumberFormat="1" applyFont="1" applyFill="1" applyBorder="1"/>
    <xf numFmtId="37" fontId="21" fillId="6" borderId="36" xfId="0" applyNumberFormat="1" applyFont="1" applyFill="1" applyBorder="1" applyProtection="1">
      <protection locked="0"/>
    </xf>
    <xf numFmtId="0" fontId="22" fillId="6" borderId="36" xfId="0" applyFont="1" applyFill="1" applyBorder="1" applyAlignment="1">
      <alignment horizontal="center"/>
    </xf>
    <xf numFmtId="38" fontId="21" fillId="6" borderId="36" xfId="1" applyNumberFormat="1" applyFont="1" applyFill="1" applyBorder="1"/>
    <xf numFmtId="38" fontId="21" fillId="6" borderId="13" xfId="1" applyNumberFormat="1" applyFont="1" applyFill="1" applyBorder="1"/>
    <xf numFmtId="38" fontId="23" fillId="6" borderId="14" xfId="0" applyNumberFormat="1" applyFont="1" applyFill="1" applyBorder="1"/>
    <xf numFmtId="38" fontId="22" fillId="6" borderId="36" xfId="0" applyNumberFormat="1" applyFont="1" applyFill="1" applyBorder="1" applyAlignment="1">
      <alignment horizontal="center"/>
    </xf>
    <xf numFmtId="38" fontId="21" fillId="6" borderId="36" xfId="0" applyNumberFormat="1" applyFont="1" applyFill="1" applyBorder="1"/>
    <xf numFmtId="37" fontId="22" fillId="6" borderId="36" xfId="0" applyNumberFormat="1" applyFont="1" applyFill="1" applyBorder="1" applyProtection="1">
      <protection locked="0"/>
    </xf>
    <xf numFmtId="37" fontId="23" fillId="6" borderId="36" xfId="0" applyNumberFormat="1" applyFont="1" applyFill="1" applyBorder="1" applyProtection="1">
      <protection locked="0"/>
    </xf>
    <xf numFmtId="37" fontId="23" fillId="6" borderId="36" xfId="0" applyNumberFormat="1" applyFont="1" applyFill="1" applyBorder="1" applyAlignment="1">
      <alignment horizontal="right"/>
    </xf>
    <xf numFmtId="37" fontId="23" fillId="6" borderId="36" xfId="1" applyNumberFormat="1" applyFont="1" applyFill="1" applyBorder="1"/>
    <xf numFmtId="37" fontId="21" fillId="6" borderId="36" xfId="0" applyNumberFormat="1" applyFont="1" applyFill="1" applyBorder="1" applyAlignment="1">
      <alignment horizontal="right"/>
    </xf>
    <xf numFmtId="38" fontId="22" fillId="6" borderId="36" xfId="0" applyNumberFormat="1" applyFont="1" applyFill="1" applyBorder="1"/>
    <xf numFmtId="37" fontId="22" fillId="6" borderId="13" xfId="0" applyNumberFormat="1" applyFont="1" applyFill="1" applyBorder="1" applyProtection="1">
      <protection locked="0"/>
    </xf>
    <xf numFmtId="38" fontId="23" fillId="6" borderId="13" xfId="0" applyNumberFormat="1" applyFont="1" applyFill="1" applyBorder="1"/>
    <xf numFmtId="37" fontId="17" fillId="6" borderId="17" xfId="0" applyNumberFormat="1" applyFont="1" applyFill="1" applyBorder="1"/>
    <xf numFmtId="0" fontId="17" fillId="6" borderId="18" xfId="0" applyFont="1" applyFill="1" applyBorder="1" applyProtection="1">
      <protection locked="0"/>
    </xf>
    <xf numFmtId="0" fontId="9" fillId="6" borderId="0" xfId="0" applyFont="1" applyFill="1"/>
    <xf numFmtId="0" fontId="0" fillId="6" borderId="0" xfId="0" applyFill="1"/>
    <xf numFmtId="0" fontId="22" fillId="4" borderId="13" xfId="0" applyFont="1" applyFill="1" applyBorder="1" applyAlignment="1">
      <alignment horizontal="left"/>
    </xf>
    <xf numFmtId="37" fontId="0" fillId="4" borderId="0" xfId="0" applyNumberFormat="1" applyFill="1"/>
    <xf numFmtId="0" fontId="22" fillId="0" borderId="17" xfId="0" applyFont="1" applyBorder="1"/>
    <xf numFmtId="0" fontId="17" fillId="0" borderId="0" xfId="0" applyFont="1" applyAlignment="1" applyProtection="1">
      <alignment vertical="center"/>
      <protection locked="0"/>
    </xf>
    <xf numFmtId="0" fontId="17" fillId="0" borderId="0" xfId="0" applyFont="1"/>
    <xf numFmtId="0" fontId="22" fillId="0" borderId="20" xfId="0" applyFont="1" applyBorder="1"/>
    <xf numFmtId="0" fontId="37" fillId="2" borderId="14" xfId="0" applyFont="1" applyFill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38" fontId="21" fillId="4" borderId="3" xfId="1" applyNumberFormat="1" applyFont="1" applyFill="1" applyBorder="1" applyProtection="1"/>
    <xf numFmtId="0" fontId="17" fillId="4" borderId="0" xfId="0" applyFont="1" applyFill="1" applyAlignment="1" applyProtection="1">
      <alignment vertical="center"/>
      <protection locked="0"/>
    </xf>
    <xf numFmtId="0" fontId="17" fillId="4" borderId="0" xfId="0" applyFont="1" applyFill="1" applyAlignment="1">
      <alignment horizontal="center"/>
    </xf>
    <xf numFmtId="0" fontId="17" fillId="4" borderId="0" xfId="0" applyFont="1" applyFill="1"/>
    <xf numFmtId="0" fontId="22" fillId="4" borderId="20" xfId="0" applyFont="1" applyFill="1" applyBorder="1"/>
    <xf numFmtId="49" fontId="37" fillId="4" borderId="3" xfId="0" applyNumberFormat="1" applyFont="1" applyFill="1" applyBorder="1" applyAlignment="1">
      <alignment horizontal="center"/>
    </xf>
    <xf numFmtId="0" fontId="22" fillId="7" borderId="13" xfId="0" applyFont="1" applyFill="1" applyBorder="1" applyAlignment="1">
      <alignment horizontal="left"/>
    </xf>
    <xf numFmtId="37" fontId="42" fillId="3" borderId="22" xfId="0" applyNumberFormat="1" applyFont="1" applyFill="1" applyBorder="1" applyAlignment="1">
      <alignment horizontal="center"/>
    </xf>
    <xf numFmtId="164" fontId="11" fillId="0" borderId="0" xfId="0" applyNumberFormat="1" applyFont="1"/>
    <xf numFmtId="164" fontId="14" fillId="0" borderId="0" xfId="0" applyNumberFormat="1" applyFont="1"/>
    <xf numFmtId="0" fontId="17" fillId="6" borderId="0" xfId="0" applyFont="1" applyFill="1" applyAlignment="1" applyProtection="1">
      <alignment vertical="center"/>
      <protection locked="0"/>
    </xf>
    <xf numFmtId="0" fontId="17" fillId="6" borderId="0" xfId="0" applyFont="1" applyFill="1" applyAlignment="1">
      <alignment horizontal="center"/>
    </xf>
    <xf numFmtId="0" fontId="17" fillId="6" borderId="0" xfId="0" applyFont="1" applyFill="1"/>
    <xf numFmtId="0" fontId="22" fillId="6" borderId="20" xfId="0" applyFont="1" applyFill="1" applyBorder="1"/>
    <xf numFmtId="0" fontId="17" fillId="6" borderId="15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0" fontId="22" fillId="6" borderId="3" xfId="0" applyFont="1" applyFill="1" applyBorder="1" applyAlignment="1">
      <alignment horizontal="center"/>
    </xf>
    <xf numFmtId="38" fontId="21" fillId="6" borderId="3" xfId="1" applyNumberFormat="1" applyFont="1" applyFill="1" applyBorder="1" applyProtection="1"/>
    <xf numFmtId="37" fontId="22" fillId="6" borderId="3" xfId="0" applyNumberFormat="1" applyFont="1" applyFill="1" applyBorder="1"/>
    <xf numFmtId="38" fontId="21" fillId="6" borderId="3" xfId="1" applyNumberFormat="1" applyFont="1" applyFill="1" applyBorder="1"/>
    <xf numFmtId="37" fontId="22" fillId="6" borderId="3" xfId="1" applyNumberFormat="1" applyFont="1" applyFill="1" applyBorder="1"/>
    <xf numFmtId="37" fontId="23" fillId="6" borderId="3" xfId="1" applyNumberFormat="1" applyFont="1" applyFill="1" applyBorder="1"/>
    <xf numFmtId="37" fontId="21" fillId="6" borderId="3" xfId="1" applyNumberFormat="1" applyFont="1" applyFill="1" applyBorder="1"/>
    <xf numFmtId="37" fontId="21" fillId="6" borderId="3" xfId="1" applyNumberFormat="1" applyFont="1" applyFill="1" applyBorder="1" applyProtection="1">
      <protection locked="0"/>
    </xf>
    <xf numFmtId="49" fontId="17" fillId="6" borderId="6" xfId="0" applyNumberFormat="1" applyFont="1" applyFill="1" applyBorder="1" applyAlignment="1">
      <alignment horizontal="center"/>
    </xf>
    <xf numFmtId="49" fontId="17" fillId="6" borderId="4" xfId="0" applyNumberFormat="1" applyFont="1" applyFill="1" applyBorder="1" applyAlignment="1">
      <alignment horizontal="center"/>
    </xf>
    <xf numFmtId="38" fontId="21" fillId="6" borderId="0" xfId="1" applyNumberFormat="1" applyFont="1" applyFill="1" applyBorder="1"/>
    <xf numFmtId="37" fontId="23" fillId="6" borderId="3" xfId="0" applyNumberFormat="1" applyFont="1" applyFill="1" applyBorder="1"/>
    <xf numFmtId="37" fontId="21" fillId="6" borderId="3" xfId="0" applyNumberFormat="1" applyFont="1" applyFill="1" applyBorder="1"/>
    <xf numFmtId="38" fontId="21" fillId="6" borderId="3" xfId="0" applyNumberFormat="1" applyFont="1" applyFill="1" applyBorder="1"/>
    <xf numFmtId="38" fontId="21" fillId="6" borderId="0" xfId="0" applyNumberFormat="1" applyFont="1" applyFill="1"/>
    <xf numFmtId="37" fontId="23" fillId="6" borderId="3" xfId="0" applyNumberFormat="1" applyFont="1" applyFill="1" applyBorder="1" applyProtection="1">
      <protection locked="0"/>
    </xf>
    <xf numFmtId="37" fontId="23" fillId="6" borderId="3" xfId="0" applyNumberFormat="1" applyFont="1" applyFill="1" applyBorder="1" applyAlignment="1">
      <alignment horizontal="right"/>
    </xf>
    <xf numFmtId="37" fontId="23" fillId="6" borderId="3" xfId="1" applyNumberFormat="1" applyFont="1" applyFill="1" applyBorder="1" applyAlignment="1">
      <alignment horizontal="right"/>
    </xf>
    <xf numFmtId="38" fontId="23" fillId="6" borderId="3" xfId="1" applyNumberFormat="1" applyFont="1" applyFill="1" applyBorder="1"/>
    <xf numFmtId="37" fontId="21" fillId="6" borderId="3" xfId="0" applyNumberFormat="1" applyFont="1" applyFill="1" applyBorder="1" applyAlignment="1">
      <alignment horizontal="right"/>
    </xf>
    <xf numFmtId="38" fontId="21" fillId="6" borderId="14" xfId="1" applyNumberFormat="1" applyFont="1" applyFill="1" applyBorder="1"/>
    <xf numFmtId="38" fontId="23" fillId="6" borderId="14" xfId="1" applyNumberFormat="1" applyFont="1" applyFill="1" applyBorder="1"/>
    <xf numFmtId="38" fontId="23" fillId="6" borderId="0" xfId="0" applyNumberFormat="1" applyFont="1" applyFill="1"/>
    <xf numFmtId="38" fontId="23" fillId="6" borderId="3" xfId="0" applyNumberFormat="1" applyFont="1" applyFill="1" applyBorder="1"/>
    <xf numFmtId="38" fontId="22" fillId="6" borderId="3" xfId="0" applyNumberFormat="1" applyFont="1" applyFill="1" applyBorder="1"/>
    <xf numFmtId="37" fontId="17" fillId="6" borderId="28" xfId="0" applyNumberFormat="1" applyFont="1" applyFill="1" applyBorder="1" applyAlignment="1">
      <alignment horizontal="right"/>
    </xf>
    <xf numFmtId="0" fontId="17" fillId="6" borderId="0" xfId="0" applyFont="1" applyFill="1" applyProtection="1">
      <protection locked="0"/>
    </xf>
    <xf numFmtId="49" fontId="25" fillId="3" borderId="22" xfId="0" applyNumberFormat="1" applyFont="1" applyFill="1" applyBorder="1" applyAlignment="1">
      <alignment horizontal="center"/>
    </xf>
    <xf numFmtId="0" fontId="12" fillId="0" borderId="4" xfId="0" applyFont="1" applyBorder="1"/>
    <xf numFmtId="0" fontId="11" fillId="0" borderId="8" xfId="0" applyFont="1" applyBorder="1"/>
    <xf numFmtId="37" fontId="14" fillId="0" borderId="2" xfId="0" applyNumberFormat="1" applyFont="1" applyBorder="1"/>
    <xf numFmtId="0" fontId="12" fillId="4" borderId="3" xfId="0" applyFont="1" applyFill="1" applyBorder="1"/>
    <xf numFmtId="37" fontId="13" fillId="4" borderId="3" xfId="0" applyNumberFormat="1" applyFont="1" applyFill="1" applyBorder="1" applyProtection="1">
      <protection locked="0"/>
    </xf>
    <xf numFmtId="37" fontId="13" fillId="4" borderId="3" xfId="0" applyNumberFormat="1" applyFont="1" applyFill="1" applyBorder="1"/>
    <xf numFmtId="37" fontId="12" fillId="4" borderId="3" xfId="0" applyNumberFormat="1" applyFont="1" applyFill="1" applyBorder="1"/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37" fontId="12" fillId="4" borderId="5" xfId="0" applyNumberFormat="1" applyFont="1" applyFill="1" applyBorder="1"/>
    <xf numFmtId="37" fontId="14" fillId="0" borderId="2" xfId="0" applyNumberFormat="1" applyFont="1" applyBorder="1" applyProtection="1">
      <protection locked="0"/>
    </xf>
    <xf numFmtId="0" fontId="12" fillId="0" borderId="5" xfId="0" applyFont="1" applyBorder="1"/>
    <xf numFmtId="0" fontId="11" fillId="0" borderId="4" xfId="0" applyFont="1" applyBorder="1"/>
    <xf numFmtId="0" fontId="44" fillId="0" borderId="0" xfId="0" applyFont="1"/>
    <xf numFmtId="0" fontId="0" fillId="0" borderId="3" xfId="0" applyBorder="1"/>
    <xf numFmtId="0" fontId="11" fillId="0" borderId="3" xfId="0" applyFont="1" applyBorder="1" applyAlignment="1">
      <alignment horizontal="center"/>
    </xf>
    <xf numFmtId="49" fontId="11" fillId="0" borderId="25" xfId="0" applyNumberFormat="1" applyFont="1" applyBorder="1" applyAlignment="1">
      <alignment horizontal="center"/>
    </xf>
    <xf numFmtId="17" fontId="11" fillId="0" borderId="25" xfId="0" applyNumberFormat="1" applyFont="1" applyBorder="1" applyAlignment="1">
      <alignment horizontal="center"/>
    </xf>
    <xf numFmtId="17" fontId="11" fillId="0" borderId="5" xfId="0" applyNumberFormat="1" applyFont="1" applyBorder="1" applyAlignment="1">
      <alignment horizontal="center"/>
    </xf>
    <xf numFmtId="49" fontId="11" fillId="0" borderId="22" xfId="0" applyNumberFormat="1" applyFont="1" applyBorder="1" applyAlignment="1">
      <alignment horizontal="center"/>
    </xf>
    <xf numFmtId="0" fontId="12" fillId="8" borderId="0" xfId="0" applyFont="1" applyFill="1"/>
    <xf numFmtId="37" fontId="12" fillId="4" borderId="3" xfId="0" applyNumberFormat="1" applyFont="1" applyFill="1" applyBorder="1" applyAlignment="1">
      <alignment vertical="center"/>
    </xf>
    <xf numFmtId="37" fontId="12" fillId="9" borderId="3" xfId="0" applyNumberFormat="1" applyFont="1" applyFill="1" applyBorder="1" applyAlignment="1">
      <alignment vertical="center"/>
    </xf>
    <xf numFmtId="37" fontId="12" fillId="9" borderId="3" xfId="0" applyNumberFormat="1" applyFont="1" applyFill="1" applyBorder="1"/>
    <xf numFmtId="38" fontId="23" fillId="0" borderId="14" xfId="1" applyNumberFormat="1" applyFont="1" applyFill="1" applyBorder="1"/>
    <xf numFmtId="37" fontId="23" fillId="0" borderId="36" xfId="0" applyNumberFormat="1" applyFont="1" applyBorder="1"/>
    <xf numFmtId="37" fontId="21" fillId="0" borderId="36" xfId="0" applyNumberFormat="1" applyFont="1" applyBorder="1"/>
    <xf numFmtId="37" fontId="22" fillId="0" borderId="36" xfId="0" applyNumberFormat="1" applyFont="1" applyBorder="1"/>
    <xf numFmtId="0" fontId="22" fillId="0" borderId="36" xfId="0" applyFont="1" applyBorder="1"/>
    <xf numFmtId="37" fontId="21" fillId="0" borderId="36" xfId="0" applyNumberFormat="1" applyFont="1" applyBorder="1" applyProtection="1">
      <protection locked="0"/>
    </xf>
    <xf numFmtId="0" fontId="17" fillId="0" borderId="1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17" fontId="17" fillId="0" borderId="35" xfId="0" applyNumberFormat="1" applyFont="1" applyBorder="1" applyAlignment="1">
      <alignment horizontal="center"/>
    </xf>
    <xf numFmtId="49" fontId="17" fillId="0" borderId="35" xfId="0" applyNumberFormat="1" applyFont="1" applyBorder="1" applyAlignment="1">
      <alignment horizontal="center"/>
    </xf>
    <xf numFmtId="17" fontId="17" fillId="0" borderId="37" xfId="0" applyNumberFormat="1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38" xfId="0" applyNumberFormat="1" applyFont="1" applyBorder="1" applyAlignment="1">
      <alignment horizontal="center"/>
    </xf>
    <xf numFmtId="17" fontId="17" fillId="0" borderId="11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37" fontId="21" fillId="0" borderId="6" xfId="0" applyNumberFormat="1" applyFont="1" applyBorder="1"/>
    <xf numFmtId="38" fontId="21" fillId="0" borderId="0" xfId="1" applyNumberFormat="1" applyFont="1" applyFill="1" applyBorder="1" applyProtection="1"/>
    <xf numFmtId="38" fontId="22" fillId="0" borderId="3" xfId="1" applyNumberFormat="1" applyFont="1" applyFill="1" applyBorder="1"/>
    <xf numFmtId="0" fontId="22" fillId="0" borderId="6" xfId="0" applyFont="1" applyBorder="1"/>
    <xf numFmtId="37" fontId="22" fillId="0" borderId="6" xfId="0" applyNumberFormat="1" applyFont="1" applyBorder="1"/>
    <xf numFmtId="37" fontId="22" fillId="0" borderId="3" xfId="1" applyNumberFormat="1" applyFont="1" applyFill="1" applyBorder="1"/>
    <xf numFmtId="37" fontId="22" fillId="0" borderId="0" xfId="1" applyNumberFormat="1" applyFont="1" applyFill="1" applyBorder="1"/>
    <xf numFmtId="37" fontId="23" fillId="0" borderId="6" xfId="0" applyNumberFormat="1" applyFont="1" applyBorder="1"/>
    <xf numFmtId="38" fontId="23" fillId="0" borderId="36" xfId="1" applyNumberFormat="1" applyFont="1" applyFill="1" applyBorder="1"/>
    <xf numFmtId="38" fontId="23" fillId="0" borderId="4" xfId="1" applyNumberFormat="1" applyFont="1" applyFill="1" applyBorder="1"/>
    <xf numFmtId="38" fontId="21" fillId="0" borderId="0" xfId="1" applyNumberFormat="1" applyFont="1" applyFill="1" applyBorder="1" applyProtection="1">
      <protection locked="0"/>
    </xf>
    <xf numFmtId="37" fontId="21" fillId="0" borderId="3" xfId="0" applyNumberFormat="1" applyFont="1" applyBorder="1" applyProtection="1">
      <protection locked="0"/>
    </xf>
    <xf numFmtId="0" fontId="22" fillId="0" borderId="36" xfId="0" applyFont="1" applyBorder="1" applyAlignment="1">
      <alignment horizontal="center"/>
    </xf>
    <xf numFmtId="38" fontId="21" fillId="0" borderId="6" xfId="1" applyNumberFormat="1" applyFont="1" applyFill="1" applyBorder="1"/>
    <xf numFmtId="38" fontId="23" fillId="0" borderId="39" xfId="0" applyNumberFormat="1" applyFont="1" applyBorder="1"/>
    <xf numFmtId="38" fontId="23" fillId="0" borderId="6" xfId="1" applyNumberFormat="1" applyFont="1" applyFill="1" applyBorder="1"/>
    <xf numFmtId="37" fontId="22" fillId="0" borderId="3" xfId="0" applyNumberFormat="1" applyFont="1" applyBorder="1" applyAlignment="1">
      <alignment horizontal="center"/>
    </xf>
    <xf numFmtId="37" fontId="22" fillId="0" borderId="6" xfId="0" applyNumberFormat="1" applyFont="1" applyBorder="1" applyAlignment="1">
      <alignment horizontal="center"/>
    </xf>
    <xf numFmtId="38" fontId="21" fillId="0" borderId="6" xfId="0" applyNumberFormat="1" applyFont="1" applyBorder="1"/>
    <xf numFmtId="37" fontId="22" fillId="0" borderId="36" xfId="0" applyNumberFormat="1" applyFont="1" applyBorder="1" applyProtection="1">
      <protection locked="0"/>
    </xf>
    <xf numFmtId="37" fontId="23" fillId="0" borderId="0" xfId="0" applyNumberFormat="1" applyFont="1" applyAlignment="1">
      <alignment horizontal="right"/>
    </xf>
    <xf numFmtId="37" fontId="23" fillId="0" borderId="6" xfId="0" applyNumberFormat="1" applyFont="1" applyBorder="1" applyAlignment="1">
      <alignment horizontal="right"/>
    </xf>
    <xf numFmtId="38" fontId="22" fillId="0" borderId="3" xfId="1" applyNumberFormat="1" applyFont="1" applyFill="1" applyBorder="1" applyAlignment="1">
      <alignment horizontal="right"/>
    </xf>
    <xf numFmtId="37" fontId="22" fillId="0" borderId="6" xfId="0" applyNumberFormat="1" applyFont="1" applyBorder="1" applyProtection="1">
      <protection locked="0"/>
    </xf>
    <xf numFmtId="37" fontId="23" fillId="0" borderId="39" xfId="0" applyNumberFormat="1" applyFont="1" applyBorder="1" applyAlignment="1">
      <alignment horizontal="right"/>
    </xf>
    <xf numFmtId="38" fontId="22" fillId="0" borderId="36" xfId="0" applyNumberFormat="1" applyFont="1" applyBorder="1"/>
    <xf numFmtId="37" fontId="22" fillId="0" borderId="39" xfId="0" applyNumberFormat="1" applyFont="1" applyBorder="1"/>
    <xf numFmtId="38" fontId="23" fillId="0" borderId="6" xfId="0" applyNumberFormat="1" applyFont="1" applyBorder="1"/>
    <xf numFmtId="38" fontId="23" fillId="0" borderId="4" xfId="0" applyNumberFormat="1" applyFont="1" applyBorder="1"/>
    <xf numFmtId="37" fontId="17" fillId="0" borderId="20" xfId="0" applyNumberFormat="1" applyFont="1" applyBorder="1"/>
    <xf numFmtId="0" fontId="17" fillId="0" borderId="0" xfId="0" applyFont="1" applyAlignment="1" applyProtection="1">
      <alignment horizontal="center" vertical="center"/>
      <protection locked="0"/>
    </xf>
    <xf numFmtId="3" fontId="22" fillId="0" borderId="0" xfId="0" applyNumberFormat="1" applyFont="1"/>
    <xf numFmtId="1" fontId="17" fillId="0" borderId="18" xfId="0" applyNumberFormat="1" applyFont="1" applyBorder="1" applyProtection="1">
      <protection locked="0"/>
    </xf>
    <xf numFmtId="0" fontId="17" fillId="0" borderId="14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38" fontId="21" fillId="0" borderId="19" xfId="0" applyNumberFormat="1" applyFont="1" applyBorder="1"/>
    <xf numFmtId="38" fontId="21" fillId="0" borderId="14" xfId="0" applyNumberFormat="1" applyFont="1" applyBorder="1"/>
    <xf numFmtId="38" fontId="22" fillId="0" borderId="14" xfId="0" applyNumberFormat="1" applyFont="1" applyBorder="1"/>
    <xf numFmtId="38" fontId="23" fillId="0" borderId="19" xfId="0" applyNumberFormat="1" applyFont="1" applyBorder="1"/>
    <xf numFmtId="38" fontId="23" fillId="0" borderId="14" xfId="0" applyNumberFormat="1" applyFont="1" applyBorder="1"/>
    <xf numFmtId="38" fontId="21" fillId="0" borderId="14" xfId="1" applyNumberFormat="1" applyFont="1" applyFill="1" applyBorder="1" applyProtection="1">
      <protection locked="0"/>
    </xf>
    <xf numFmtId="38" fontId="21" fillId="0" borderId="13" xfId="1" applyNumberFormat="1" applyFont="1" applyFill="1" applyBorder="1" applyProtection="1">
      <protection locked="0"/>
    </xf>
    <xf numFmtId="38" fontId="21" fillId="0" borderId="14" xfId="1" applyNumberFormat="1" applyFont="1" applyFill="1" applyBorder="1"/>
    <xf numFmtId="37" fontId="23" fillId="0" borderId="14" xfId="0" applyNumberFormat="1" applyFont="1" applyBorder="1" applyAlignment="1">
      <alignment horizontal="right"/>
    </xf>
    <xf numFmtId="37" fontId="23" fillId="0" borderId="14" xfId="0" applyNumberFormat="1" applyFont="1" applyBorder="1"/>
    <xf numFmtId="37" fontId="23" fillId="0" borderId="14" xfId="0" applyNumberFormat="1" applyFont="1" applyBorder="1" applyProtection="1">
      <protection locked="0"/>
    </xf>
    <xf numFmtId="37" fontId="17" fillId="0" borderId="20" xfId="0" applyNumberFormat="1" applyFont="1" applyBorder="1" applyAlignment="1">
      <alignment horizontal="right"/>
    </xf>
    <xf numFmtId="37" fontId="17" fillId="0" borderId="35" xfId="0" applyNumberFormat="1" applyFont="1" applyBorder="1" applyAlignment="1">
      <alignment horizontal="right"/>
    </xf>
    <xf numFmtId="37" fontId="22" fillId="0" borderId="6" xfId="1" applyNumberFormat="1" applyFont="1" applyFill="1" applyBorder="1"/>
    <xf numFmtId="38" fontId="22" fillId="0" borderId="6" xfId="0" applyNumberFormat="1" applyFont="1" applyBorder="1"/>
    <xf numFmtId="37" fontId="22" fillId="0" borderId="13" xfId="0" applyNumberFormat="1" applyFont="1" applyBorder="1"/>
    <xf numFmtId="37" fontId="22" fillId="0" borderId="13" xfId="0" applyNumberFormat="1" applyFont="1" applyBorder="1" applyProtection="1">
      <protection locked="0"/>
    </xf>
    <xf numFmtId="38" fontId="22" fillId="0" borderId="6" xfId="1" applyNumberFormat="1" applyFont="1" applyFill="1" applyBorder="1"/>
    <xf numFmtId="0" fontId="0" fillId="8" borderId="0" xfId="0" applyFill="1"/>
    <xf numFmtId="0" fontId="11" fillId="10" borderId="2" xfId="7" applyFont="1" applyFill="1" applyBorder="1"/>
    <xf numFmtId="0" fontId="11" fillId="10" borderId="5" xfId="7" applyFont="1" applyFill="1" applyBorder="1" applyAlignment="1">
      <alignment horizontal="center"/>
    </xf>
    <xf numFmtId="0" fontId="11" fillId="10" borderId="2" xfId="7" applyFont="1" applyFill="1" applyBorder="1" applyAlignment="1">
      <alignment horizontal="center"/>
    </xf>
    <xf numFmtId="0" fontId="11" fillId="10" borderId="3" xfId="7" applyFont="1" applyFill="1" applyBorder="1" applyAlignment="1">
      <alignment horizontal="center"/>
    </xf>
    <xf numFmtId="0" fontId="57" fillId="8" borderId="9" xfId="0" applyFont="1" applyFill="1" applyBorder="1"/>
    <xf numFmtId="0" fontId="57" fillId="8" borderId="21" xfId="0" applyFont="1" applyFill="1" applyBorder="1"/>
    <xf numFmtId="0" fontId="0" fillId="8" borderId="21" xfId="0" applyFill="1" applyBorder="1"/>
    <xf numFmtId="0" fontId="11" fillId="8" borderId="4" xfId="7" applyFont="1" applyFill="1" applyBorder="1" applyAlignment="1">
      <alignment horizontal="centerContinuous"/>
    </xf>
    <xf numFmtId="0" fontId="11" fillId="8" borderId="0" xfId="7" applyFont="1" applyFill="1" applyAlignment="1">
      <alignment horizontal="centerContinuous"/>
    </xf>
    <xf numFmtId="0" fontId="11" fillId="8" borderId="4" xfId="7" applyFont="1" applyFill="1" applyBorder="1" applyAlignment="1">
      <alignment horizontal="center"/>
    </xf>
    <xf numFmtId="1" fontId="12" fillId="8" borderId="4" xfId="7" applyNumberFormat="1" applyFont="1" applyFill="1" applyBorder="1"/>
    <xf numFmtId="1" fontId="12" fillId="8" borderId="8" xfId="7" applyNumberFormat="1" applyFont="1" applyFill="1" applyBorder="1"/>
    <xf numFmtId="0" fontId="0" fillId="8" borderId="10" xfId="0" applyFill="1" applyBorder="1"/>
    <xf numFmtId="0" fontId="11" fillId="8" borderId="6" xfId="7" applyFont="1" applyFill="1" applyBorder="1" applyAlignment="1">
      <alignment horizontal="centerContinuous"/>
    </xf>
    <xf numFmtId="37" fontId="11" fillId="8" borderId="6" xfId="7" applyNumberFormat="1" applyFont="1" applyFill="1" applyBorder="1" applyAlignment="1">
      <alignment horizontal="center"/>
    </xf>
    <xf numFmtId="37" fontId="12" fillId="8" borderId="6" xfId="7" applyNumberFormat="1" applyFont="1" applyFill="1" applyBorder="1"/>
    <xf numFmtId="37" fontId="12" fillId="8" borderId="7" xfId="7" applyNumberFormat="1" applyFont="1" applyFill="1" applyBorder="1"/>
    <xf numFmtId="0" fontId="45" fillId="8" borderId="0" xfId="0" applyFont="1" applyFill="1"/>
    <xf numFmtId="0" fontId="10" fillId="8" borderId="0" xfId="0" applyFont="1" applyFill="1"/>
    <xf numFmtId="0" fontId="11" fillId="8" borderId="10" xfId="7" applyFont="1" applyFill="1" applyBorder="1" applyAlignment="1">
      <alignment horizontal="center"/>
    </xf>
    <xf numFmtId="0" fontId="12" fillId="8" borderId="6" xfId="7" applyFont="1" applyFill="1" applyBorder="1"/>
    <xf numFmtId="0" fontId="12" fillId="8" borderId="7" xfId="7" applyFont="1" applyFill="1" applyBorder="1"/>
    <xf numFmtId="37" fontId="13" fillId="8" borderId="6" xfId="7" applyNumberFormat="1" applyFont="1" applyFill="1" applyBorder="1"/>
    <xf numFmtId="37" fontId="22" fillId="0" borderId="14" xfId="0" applyNumberFormat="1" applyFont="1" applyBorder="1"/>
    <xf numFmtId="17" fontId="17" fillId="0" borderId="38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0" fontId="22" fillId="0" borderId="39" xfId="0" applyFont="1" applyBorder="1"/>
    <xf numFmtId="37" fontId="21" fillId="0" borderId="39" xfId="0" applyNumberFormat="1" applyFont="1" applyBorder="1"/>
    <xf numFmtId="37" fontId="23" fillId="0" borderId="39" xfId="0" applyNumberFormat="1" applyFont="1" applyBorder="1"/>
    <xf numFmtId="37" fontId="21" fillId="0" borderId="39" xfId="0" applyNumberFormat="1" applyFont="1" applyBorder="1" applyProtection="1">
      <protection locked="0"/>
    </xf>
    <xf numFmtId="37" fontId="21" fillId="0" borderId="4" xfId="0" applyNumberFormat="1" applyFont="1" applyBorder="1" applyProtection="1">
      <protection locked="0"/>
    </xf>
    <xf numFmtId="37" fontId="22" fillId="0" borderId="4" xfId="0" applyNumberFormat="1" applyFont="1" applyBorder="1" applyAlignment="1">
      <alignment horizontal="center"/>
    </xf>
    <xf numFmtId="38" fontId="23" fillId="0" borderId="13" xfId="1" applyNumberFormat="1" applyFont="1" applyFill="1" applyBorder="1"/>
    <xf numFmtId="38" fontId="23" fillId="0" borderId="39" xfId="1" applyNumberFormat="1" applyFont="1" applyFill="1" applyBorder="1"/>
    <xf numFmtId="38" fontId="21" fillId="0" borderId="39" xfId="1" applyNumberFormat="1" applyFont="1" applyFill="1" applyBorder="1"/>
    <xf numFmtId="38" fontId="22" fillId="0" borderId="13" xfId="0" applyNumberFormat="1" applyFont="1" applyBorder="1"/>
    <xf numFmtId="38" fontId="22" fillId="0" borderId="4" xfId="1" applyNumberFormat="1" applyFont="1" applyFill="1" applyBorder="1"/>
    <xf numFmtId="37" fontId="23" fillId="0" borderId="13" xfId="0" applyNumberFormat="1" applyFont="1" applyBorder="1"/>
    <xf numFmtId="0" fontId="11" fillId="8" borderId="6" xfId="7" applyFont="1" applyFill="1" applyBorder="1" applyAlignment="1">
      <alignment horizontal="center"/>
    </xf>
    <xf numFmtId="37" fontId="13" fillId="0" borderId="3" xfId="0" applyNumberFormat="1" applyFont="1" applyBorder="1" applyProtection="1">
      <protection locked="0"/>
    </xf>
    <xf numFmtId="37" fontId="12" fillId="0" borderId="3" xfId="0" applyNumberFormat="1" applyFont="1" applyBorder="1" applyProtection="1">
      <protection locked="0"/>
    </xf>
    <xf numFmtId="37" fontId="12" fillId="4" borderId="1" xfId="0" applyNumberFormat="1" applyFont="1" applyFill="1" applyBorder="1"/>
    <xf numFmtId="37" fontId="14" fillId="0" borderId="3" xfId="0" applyNumberFormat="1" applyFont="1" applyBorder="1" applyProtection="1">
      <protection locked="0"/>
    </xf>
    <xf numFmtId="37" fontId="14" fillId="0" borderId="10" xfId="0" applyNumberFormat="1" applyFont="1" applyBorder="1" applyProtection="1">
      <protection locked="0"/>
    </xf>
    <xf numFmtId="37" fontId="12" fillId="4" borderId="9" xfId="0" applyNumberFormat="1" applyFont="1" applyFill="1" applyBorder="1"/>
    <xf numFmtId="37" fontId="12" fillId="4" borderId="21" xfId="0" applyNumberFormat="1" applyFont="1" applyFill="1" applyBorder="1"/>
    <xf numFmtId="37" fontId="12" fillId="0" borderId="5" xfId="0" applyNumberFormat="1" applyFont="1" applyBorder="1" applyProtection="1">
      <protection locked="0"/>
    </xf>
    <xf numFmtId="37" fontId="13" fillId="4" borderId="5" xfId="0" applyNumberFormat="1" applyFont="1" applyFill="1" applyBorder="1"/>
    <xf numFmtId="37" fontId="12" fillId="4" borderId="2" xfId="0" applyNumberFormat="1" applyFont="1" applyFill="1" applyBorder="1"/>
    <xf numFmtId="0" fontId="27" fillId="9" borderId="2" xfId="0" applyFont="1" applyFill="1" applyBorder="1"/>
    <xf numFmtId="37" fontId="14" fillId="9" borderId="2" xfId="0" applyNumberFormat="1" applyFont="1" applyFill="1" applyBorder="1"/>
    <xf numFmtId="37" fontId="14" fillId="9" borderId="2" xfId="0" applyNumberFormat="1" applyFont="1" applyFill="1" applyBorder="1" applyProtection="1">
      <protection locked="0"/>
    </xf>
    <xf numFmtId="37" fontId="12" fillId="4" borderId="10" xfId="0" applyNumberFormat="1" applyFont="1" applyFill="1" applyBorder="1"/>
    <xf numFmtId="37" fontId="12" fillId="4" borderId="6" xfId="0" applyNumberFormat="1" applyFont="1" applyFill="1" applyBorder="1"/>
    <xf numFmtId="37" fontId="12" fillId="4" borderId="7" xfId="0" applyNumberFormat="1" applyFont="1" applyFill="1" applyBorder="1"/>
    <xf numFmtId="0" fontId="11" fillId="8" borderId="8" xfId="7" applyFont="1" applyFill="1" applyBorder="1"/>
    <xf numFmtId="0" fontId="12" fillId="8" borderId="1" xfId="7" applyFont="1" applyFill="1" applyBorder="1" applyAlignment="1">
      <alignment horizontal="centerContinuous"/>
    </xf>
    <xf numFmtId="37" fontId="12" fillId="8" borderId="1" xfId="7" applyNumberFormat="1" applyFont="1" applyFill="1" applyBorder="1" applyAlignment="1">
      <alignment horizontal="centerContinuous"/>
    </xf>
    <xf numFmtId="37" fontId="12" fillId="8" borderId="7" xfId="7" applyNumberFormat="1" applyFont="1" applyFill="1" applyBorder="1" applyAlignment="1">
      <alignment horizontal="centerContinuous"/>
    </xf>
    <xf numFmtId="37" fontId="22" fillId="11" borderId="3" xfId="0" applyNumberFormat="1" applyFont="1" applyFill="1" applyBorder="1"/>
    <xf numFmtId="38" fontId="22" fillId="0" borderId="0" xfId="1" applyNumberFormat="1" applyFont="1" applyFill="1" applyBorder="1"/>
    <xf numFmtId="37" fontId="22" fillId="11" borderId="4" xfId="0" applyNumberFormat="1" applyFont="1" applyFill="1" applyBorder="1"/>
    <xf numFmtId="37" fontId="21" fillId="0" borderId="13" xfId="0" applyNumberFormat="1" applyFont="1" applyBorder="1"/>
    <xf numFmtId="38" fontId="23" fillId="0" borderId="13" xfId="0" applyNumberFormat="1" applyFont="1" applyBorder="1"/>
    <xf numFmtId="38" fontId="21" fillId="0" borderId="4" xfId="1" applyNumberFormat="1" applyFont="1" applyFill="1" applyBorder="1" applyProtection="1">
      <protection locked="0"/>
    </xf>
    <xf numFmtId="37" fontId="21" fillId="0" borderId="13" xfId="0" applyNumberFormat="1" applyFont="1" applyBorder="1" applyProtection="1">
      <protection locked="0"/>
    </xf>
    <xf numFmtId="0" fontId="22" fillId="0" borderId="13" xfId="0" applyFont="1" applyBorder="1" applyAlignment="1">
      <alignment horizontal="center"/>
    </xf>
    <xf numFmtId="0" fontId="12" fillId="0" borderId="14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37" fontId="22" fillId="0" borderId="39" xfId="1" applyNumberFormat="1" applyFont="1" applyFill="1" applyBorder="1"/>
    <xf numFmtId="1" fontId="46" fillId="0" borderId="19" xfId="0" applyNumberFormat="1" applyFont="1" applyBorder="1" applyAlignment="1">
      <alignment horizontal="center"/>
    </xf>
    <xf numFmtId="1" fontId="22" fillId="0" borderId="19" xfId="0" applyNumberFormat="1" applyFont="1" applyBorder="1" applyAlignment="1">
      <alignment horizontal="center"/>
    </xf>
    <xf numFmtId="1" fontId="22" fillId="4" borderId="19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17" fillId="12" borderId="14" xfId="0" applyFont="1" applyFill="1" applyBorder="1" applyAlignment="1">
      <alignment horizontal="center"/>
    </xf>
    <xf numFmtId="38" fontId="21" fillId="12" borderId="14" xfId="1" applyNumberFormat="1" applyFont="1" applyFill="1" applyBorder="1"/>
    <xf numFmtId="38" fontId="22" fillId="12" borderId="14" xfId="1" applyNumberFormat="1" applyFont="1" applyFill="1" applyBorder="1"/>
    <xf numFmtId="38" fontId="23" fillId="12" borderId="19" xfId="0" applyNumberFormat="1" applyFont="1" applyFill="1" applyBorder="1"/>
    <xf numFmtId="38" fontId="22" fillId="12" borderId="13" xfId="1" applyNumberFormat="1" applyFont="1" applyFill="1" applyBorder="1"/>
    <xf numFmtId="38" fontId="23" fillId="12" borderId="14" xfId="1" applyNumberFormat="1" applyFont="1" applyFill="1" applyBorder="1"/>
    <xf numFmtId="37" fontId="22" fillId="11" borderId="4" xfId="0" applyNumberFormat="1" applyFont="1" applyFill="1" applyBorder="1" applyProtection="1">
      <protection locked="0"/>
    </xf>
    <xf numFmtId="0" fontId="58" fillId="0" borderId="0" xfId="0" applyFont="1"/>
    <xf numFmtId="1" fontId="22" fillId="13" borderId="19" xfId="0" applyNumberFormat="1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left"/>
    </xf>
    <xf numFmtId="0" fontId="22" fillId="13" borderId="13" xfId="0" applyFont="1" applyFill="1" applyBorder="1"/>
    <xf numFmtId="0" fontId="22" fillId="13" borderId="0" xfId="0" applyFont="1" applyFill="1"/>
    <xf numFmtId="1" fontId="22" fillId="8" borderId="0" xfId="0" applyNumberFormat="1" applyFont="1" applyFill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22" fillId="8" borderId="0" xfId="0" applyFont="1" applyFill="1"/>
    <xf numFmtId="1" fontId="22" fillId="8" borderId="19" xfId="0" applyNumberFormat="1" applyFont="1" applyFill="1" applyBorder="1" applyAlignment="1">
      <alignment horizontal="center"/>
    </xf>
    <xf numFmtId="0" fontId="22" fillId="8" borderId="13" xfId="0" applyFont="1" applyFill="1" applyBorder="1"/>
    <xf numFmtId="1" fontId="22" fillId="14" borderId="19" xfId="0" applyNumberFormat="1" applyFont="1" applyFill="1" applyBorder="1" applyAlignment="1">
      <alignment horizontal="center"/>
    </xf>
    <xf numFmtId="0" fontId="22" fillId="14" borderId="3" xfId="0" applyFont="1" applyFill="1" applyBorder="1" applyAlignment="1">
      <alignment horizontal="center"/>
    </xf>
    <xf numFmtId="0" fontId="22" fillId="14" borderId="13" xfId="0" applyFont="1" applyFill="1" applyBorder="1"/>
    <xf numFmtId="0" fontId="22" fillId="8" borderId="13" xfId="0" applyFont="1" applyFill="1" applyBorder="1" applyAlignment="1">
      <alignment horizontal="left"/>
    </xf>
    <xf numFmtId="38" fontId="59" fillId="12" borderId="14" xfId="1" applyNumberFormat="1" applyFont="1" applyFill="1" applyBorder="1"/>
    <xf numFmtId="38" fontId="21" fillId="12" borderId="19" xfId="0" applyNumberFormat="1" applyFont="1" applyFill="1" applyBorder="1"/>
    <xf numFmtId="38" fontId="21" fillId="12" borderId="14" xfId="0" applyNumberFormat="1" applyFont="1" applyFill="1" applyBorder="1"/>
    <xf numFmtId="37" fontId="21" fillId="12" borderId="19" xfId="0" applyNumberFormat="1" applyFont="1" applyFill="1" applyBorder="1"/>
    <xf numFmtId="38" fontId="21" fillId="12" borderId="14" xfId="1" applyNumberFormat="1" applyFont="1" applyFill="1" applyBorder="1" applyProtection="1">
      <protection locked="0"/>
    </xf>
    <xf numFmtId="38" fontId="21" fillId="12" borderId="19" xfId="1" applyNumberFormat="1" applyFont="1" applyFill="1" applyBorder="1"/>
    <xf numFmtId="37" fontId="23" fillId="12" borderId="19" xfId="0" applyNumberFormat="1" applyFont="1" applyFill="1" applyBorder="1"/>
    <xf numFmtId="37" fontId="23" fillId="12" borderId="0" xfId="0" applyNumberFormat="1" applyFont="1" applyFill="1" applyAlignment="1">
      <alignment horizontal="right"/>
    </xf>
    <xf numFmtId="38" fontId="23" fillId="12" borderId="19" xfId="1" applyNumberFormat="1" applyFont="1" applyFill="1" applyBorder="1"/>
    <xf numFmtId="37" fontId="21" fillId="12" borderId="0" xfId="0" applyNumberFormat="1" applyFont="1" applyFill="1"/>
    <xf numFmtId="37" fontId="23" fillId="12" borderId="19" xfId="0" applyNumberFormat="1" applyFont="1" applyFill="1" applyBorder="1" applyProtection="1">
      <protection locked="0"/>
    </xf>
    <xf numFmtId="38" fontId="23" fillId="12" borderId="14" xfId="0" applyNumberFormat="1" applyFont="1" applyFill="1" applyBorder="1"/>
    <xf numFmtId="38" fontId="23" fillId="12" borderId="0" xfId="1" applyNumberFormat="1" applyFont="1" applyFill="1" applyBorder="1"/>
    <xf numFmtId="37" fontId="17" fillId="12" borderId="20" xfId="0" applyNumberFormat="1" applyFont="1" applyFill="1" applyBorder="1" applyAlignment="1">
      <alignment horizontal="right"/>
    </xf>
    <xf numFmtId="38" fontId="22" fillId="11" borderId="3" xfId="1" applyNumberFormat="1" applyFont="1" applyFill="1" applyBorder="1"/>
    <xf numFmtId="37" fontId="9" fillId="0" borderId="0" xfId="0" applyNumberFormat="1" applyFont="1"/>
    <xf numFmtId="37" fontId="22" fillId="11" borderId="3" xfId="0" applyNumberFormat="1" applyFont="1" applyFill="1" applyBorder="1" applyProtection="1">
      <protection locked="0"/>
    </xf>
    <xf numFmtId="0" fontId="12" fillId="0" borderId="21" xfId="0" applyFont="1" applyBorder="1" applyAlignment="1">
      <alignment horizontal="centerContinuous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35" xfId="0" applyFont="1" applyBorder="1"/>
    <xf numFmtId="0" fontId="12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4" fontId="15" fillId="0" borderId="14" xfId="0" applyNumberFormat="1" applyFont="1" applyBorder="1" applyProtection="1">
      <protection locked="0"/>
    </xf>
    <xf numFmtId="4" fontId="12" fillId="0" borderId="14" xfId="0" applyNumberFormat="1" applyFont="1" applyBorder="1" applyProtection="1">
      <protection locked="0"/>
    </xf>
    <xf numFmtId="4" fontId="26" fillId="0" borderId="14" xfId="0" applyNumberFormat="1" applyFont="1" applyBorder="1" applyProtection="1">
      <protection locked="0"/>
    </xf>
    <xf numFmtId="4" fontId="13" fillId="0" borderId="14" xfId="0" applyNumberFormat="1" applyFont="1" applyBorder="1" applyProtection="1">
      <protection locked="0"/>
    </xf>
    <xf numFmtId="4" fontId="11" fillId="0" borderId="35" xfId="0" applyNumberFormat="1" applyFont="1" applyBorder="1"/>
    <xf numFmtId="0" fontId="12" fillId="0" borderId="40" xfId="0" applyFont="1" applyBorder="1" applyAlignment="1">
      <alignment horizontal="center"/>
    </xf>
    <xf numFmtId="0" fontId="12" fillId="0" borderId="40" xfId="0" applyFont="1" applyBorder="1"/>
    <xf numFmtId="4" fontId="11" fillId="0" borderId="40" xfId="0" applyNumberFormat="1" applyFont="1" applyBorder="1"/>
    <xf numFmtId="4" fontId="12" fillId="0" borderId="0" xfId="0" applyNumberFormat="1" applyFont="1"/>
    <xf numFmtId="4" fontId="0" fillId="0" borderId="0" xfId="0" applyNumberFormat="1"/>
    <xf numFmtId="0" fontId="48" fillId="15" borderId="15" xfId="0" applyFont="1" applyFill="1" applyBorder="1" applyAlignment="1">
      <alignment horizontal="center" vertical="center"/>
    </xf>
    <xf numFmtId="0" fontId="48" fillId="15" borderId="15" xfId="0" applyFont="1" applyFill="1" applyBorder="1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/>
    <xf numFmtId="0" fontId="24" fillId="0" borderId="14" xfId="0" applyFont="1" applyBorder="1"/>
    <xf numFmtId="0" fontId="24" fillId="0" borderId="14" xfId="0" applyFont="1" applyBorder="1" applyAlignment="1">
      <alignment horizontal="center"/>
    </xf>
    <xf numFmtId="4" fontId="49" fillId="0" borderId="14" xfId="0" applyNumberFormat="1" applyFont="1" applyBorder="1" applyProtection="1">
      <protection locked="0"/>
    </xf>
    <xf numFmtId="4" fontId="24" fillId="0" borderId="14" xfId="0" applyNumberFormat="1" applyFont="1" applyBorder="1" applyProtection="1">
      <protection locked="0"/>
    </xf>
    <xf numFmtId="4" fontId="50" fillId="0" borderId="14" xfId="0" applyNumberFormat="1" applyFont="1" applyBorder="1" applyProtection="1">
      <protection locked="0"/>
    </xf>
    <xf numFmtId="4" fontId="51" fillId="0" borderId="14" xfId="0" applyNumberFormat="1" applyFont="1" applyBorder="1" applyProtection="1">
      <protection locked="0"/>
    </xf>
    <xf numFmtId="0" fontId="24" fillId="0" borderId="40" xfId="0" applyFont="1" applyBorder="1"/>
    <xf numFmtId="0" fontId="24" fillId="0" borderId="40" xfId="0" applyFont="1" applyBorder="1" applyAlignment="1">
      <alignment horizontal="center"/>
    </xf>
    <xf numFmtId="4" fontId="30" fillId="0" borderId="40" xfId="0" applyNumberFormat="1" applyFont="1" applyBorder="1"/>
    <xf numFmtId="3" fontId="0" fillId="0" borderId="0" xfId="0" applyNumberFormat="1"/>
    <xf numFmtId="0" fontId="52" fillId="0" borderId="0" xfId="11" applyAlignment="1">
      <alignment horizontal="left"/>
    </xf>
    <xf numFmtId="0" fontId="52" fillId="0" borderId="0" xfId="11"/>
    <xf numFmtId="4" fontId="60" fillId="0" borderId="14" xfId="0" applyNumberFormat="1" applyFont="1" applyBorder="1" applyProtection="1">
      <protection locked="0"/>
    </xf>
    <xf numFmtId="4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1" fillId="9" borderId="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/>
    </xf>
    <xf numFmtId="0" fontId="11" fillId="9" borderId="24" xfId="0" applyFont="1" applyFill="1" applyBorder="1" applyAlignment="1">
      <alignment horizontal="center"/>
    </xf>
    <xf numFmtId="0" fontId="11" fillId="9" borderId="23" xfId="0" applyFont="1" applyFill="1" applyBorder="1" applyAlignment="1">
      <alignment horizontal="center"/>
    </xf>
    <xf numFmtId="0" fontId="48" fillId="15" borderId="33" xfId="0" applyFont="1" applyFill="1" applyBorder="1" applyAlignment="1">
      <alignment horizontal="center"/>
    </xf>
    <xf numFmtId="0" fontId="48" fillId="15" borderId="37" xfId="0" applyFont="1" applyFill="1" applyBorder="1" applyAlignment="1">
      <alignment horizontal="center"/>
    </xf>
    <xf numFmtId="49" fontId="24" fillId="0" borderId="14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48" fillId="15" borderId="15" xfId="0" applyFont="1" applyFill="1" applyBorder="1" applyAlignment="1">
      <alignment horizontal="center"/>
    </xf>
    <xf numFmtId="0" fontId="10" fillId="15" borderId="15" xfId="0" applyFont="1" applyFill="1" applyBorder="1" applyAlignment="1">
      <alignment horizontal="center" vertical="center"/>
    </xf>
    <xf numFmtId="0" fontId="48" fillId="15" borderId="15" xfId="0" applyFont="1" applyFill="1" applyBorder="1" applyAlignment="1">
      <alignment horizontal="center" vertical="center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35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6" borderId="12" xfId="0" applyFont="1" applyFill="1" applyBorder="1" applyAlignment="1">
      <alignment horizontal="center" wrapText="1"/>
    </xf>
    <xf numFmtId="0" fontId="17" fillId="6" borderId="35" xfId="0" applyFont="1" applyFill="1" applyBorder="1" applyAlignment="1">
      <alignment horizontal="center"/>
    </xf>
    <xf numFmtId="0" fontId="11" fillId="8" borderId="4" xfId="7" applyFont="1" applyFill="1" applyBorder="1" applyAlignment="1">
      <alignment horizontal="center"/>
    </xf>
    <xf numFmtId="0" fontId="11" fillId="8" borderId="0" xfId="7" applyFont="1" applyFill="1" applyAlignment="1">
      <alignment horizontal="center"/>
    </xf>
    <xf numFmtId="0" fontId="11" fillId="8" borderId="6" xfId="7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 wrapText="1"/>
    </xf>
    <xf numFmtId="0" fontId="17" fillId="0" borderId="35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17" fillId="12" borderId="12" xfId="0" applyFont="1" applyFill="1" applyBorder="1" applyAlignment="1">
      <alignment horizontal="center" vertical="center" wrapText="1"/>
    </xf>
    <xf numFmtId="0" fontId="9" fillId="12" borderId="14" xfId="0" applyFont="1" applyFill="1" applyBorder="1"/>
    <xf numFmtId="0" fontId="9" fillId="12" borderId="35" xfId="0" applyFont="1" applyFill="1" applyBorder="1"/>
    <xf numFmtId="0" fontId="17" fillId="11" borderId="12" xfId="0" applyFont="1" applyFill="1" applyBorder="1" applyAlignment="1">
      <alignment horizontal="center" wrapText="1"/>
    </xf>
    <xf numFmtId="0" fontId="17" fillId="11" borderId="35" xfId="0" applyFont="1" applyFill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7" fillId="0" borderId="34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37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4" borderId="4" xfId="0" applyNumberFormat="1" applyFont="1" applyFill="1" applyBorder="1" applyAlignment="1">
      <alignment horizontal="justify" vertical="justify"/>
    </xf>
    <xf numFmtId="37" fontId="12" fillId="4" borderId="6" xfId="0" applyNumberFormat="1" applyFont="1" applyFill="1" applyBorder="1" applyAlignment="1">
      <alignment horizontal="justify" vertical="justify"/>
    </xf>
    <xf numFmtId="0" fontId="11" fillId="0" borderId="2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37" fontId="12" fillId="4" borderId="3" xfId="0" applyNumberFormat="1" applyFont="1" applyFill="1" applyBorder="1" applyAlignment="1">
      <alignment horizontal="justify" vertical="justify"/>
    </xf>
  </cellXfs>
  <cellStyles count="92">
    <cellStyle name="20% - Énfasis1" xfId="47" builtinId="30" customBuiltin="1"/>
    <cellStyle name="20% - Énfasis1 2" xfId="74" xr:uid="{B3CCFF4C-3D0C-421E-85CE-47F358B10967}"/>
    <cellStyle name="20% - Énfasis2" xfId="51" builtinId="34" customBuiltin="1"/>
    <cellStyle name="20% - Énfasis2 2" xfId="77" xr:uid="{CFFBC955-739D-4516-BC5D-9FF71711B94E}"/>
    <cellStyle name="20% - Énfasis3" xfId="55" builtinId="38" customBuiltin="1"/>
    <cellStyle name="20% - Énfasis3 2" xfId="80" xr:uid="{28D734CB-BDD4-48C4-BBDF-BEF7893AD4F8}"/>
    <cellStyle name="20% - Énfasis4" xfId="59" builtinId="42" customBuiltin="1"/>
    <cellStyle name="20% - Énfasis4 2" xfId="83" xr:uid="{9C715B61-D512-4353-AE25-92BA290BC40E}"/>
    <cellStyle name="20% - Énfasis5" xfId="63" builtinId="46" customBuiltin="1"/>
    <cellStyle name="20% - Énfasis5 2" xfId="86" xr:uid="{667AA74A-2363-4358-9DCE-44E988D66128}"/>
    <cellStyle name="20% - Énfasis6" xfId="67" builtinId="50" customBuiltin="1"/>
    <cellStyle name="20% - Énfasis6 2" xfId="89" xr:uid="{FB90E14E-497F-4724-8226-C7A3529F770E}"/>
    <cellStyle name="40% - Énfasis1" xfId="48" builtinId="31" customBuiltin="1"/>
    <cellStyle name="40% - Énfasis1 2" xfId="75" xr:uid="{DDE53652-0C7C-40D8-8F1D-437A1B096F03}"/>
    <cellStyle name="40% - Énfasis2" xfId="52" builtinId="35" customBuiltin="1"/>
    <cellStyle name="40% - Énfasis2 2" xfId="78" xr:uid="{3719A8B7-AC1B-42C3-8B27-B965C9718909}"/>
    <cellStyle name="40% - Énfasis3" xfId="56" builtinId="39" customBuiltin="1"/>
    <cellStyle name="40% - Énfasis3 2" xfId="81" xr:uid="{9F98403D-31DB-4E87-A84B-FB9689C37EA5}"/>
    <cellStyle name="40% - Énfasis4" xfId="60" builtinId="43" customBuiltin="1"/>
    <cellStyle name="40% - Énfasis4 2" xfId="84" xr:uid="{65B7EA44-70EB-4F26-BC54-BB18F8B3F040}"/>
    <cellStyle name="40% - Énfasis5" xfId="64" builtinId="47" customBuiltin="1"/>
    <cellStyle name="40% - Énfasis5 2" xfId="87" xr:uid="{534ABFA4-564A-45E3-B7A6-C5B35B24A288}"/>
    <cellStyle name="40% - Énfasis6" xfId="68" builtinId="51" customBuiltin="1"/>
    <cellStyle name="40% - Énfasis6 2" xfId="90" xr:uid="{E7413894-5E42-4536-9295-24CA1152489A}"/>
    <cellStyle name="60% - Énfasis1" xfId="49" builtinId="32" customBuiltin="1"/>
    <cellStyle name="60% - Énfasis1 2" xfId="76" xr:uid="{CF464FA3-E6DE-4EB6-BC17-CB6C254BFE2F}"/>
    <cellStyle name="60% - Énfasis2" xfId="53" builtinId="36" customBuiltin="1"/>
    <cellStyle name="60% - Énfasis2 2" xfId="79" xr:uid="{7C79177A-B3C1-4CAB-8169-EBB9C73544C5}"/>
    <cellStyle name="60% - Énfasis3" xfId="57" builtinId="40" customBuiltin="1"/>
    <cellStyle name="60% - Énfasis3 2" xfId="82" xr:uid="{4CB61218-95E4-4AB9-A9BB-1B33B2135874}"/>
    <cellStyle name="60% - Énfasis4" xfId="61" builtinId="44" customBuiltin="1"/>
    <cellStyle name="60% - Énfasis4 2" xfId="85" xr:uid="{C2C14148-5059-4E14-9AE6-08F2BE9D0A9F}"/>
    <cellStyle name="60% - Énfasis5" xfId="65" builtinId="48" customBuiltin="1"/>
    <cellStyle name="60% - Énfasis5 2" xfId="88" xr:uid="{273CD32E-E2C7-4874-85F0-1A2BAF04F070}"/>
    <cellStyle name="60% - Énfasis6" xfId="69" builtinId="52" customBuiltin="1"/>
    <cellStyle name="60% - Énfasis6 2" xfId="91" xr:uid="{29401D35-472E-47B7-8D14-FFD604302036}"/>
    <cellStyle name="Bueno" xfId="35" builtinId="26" customBuiltin="1"/>
    <cellStyle name="Cálculo" xfId="40" builtinId="22" customBuiltin="1"/>
    <cellStyle name="Celda de comprobación" xfId="42" builtinId="23" customBuiltin="1"/>
    <cellStyle name="Celda vinculada" xfId="41" builtinId="24" customBuiltin="1"/>
    <cellStyle name="Encabezado 1" xfId="31" builtinId="16" customBuiltin="1"/>
    <cellStyle name="Encabezado 4" xfId="34" builtinId="19" customBuiltin="1"/>
    <cellStyle name="Énfasis1" xfId="46" builtinId="29" customBuiltin="1"/>
    <cellStyle name="Énfasis2" xfId="50" builtinId="33" customBuiltin="1"/>
    <cellStyle name="Énfasis3" xfId="54" builtinId="37" customBuiltin="1"/>
    <cellStyle name="Énfasis4" xfId="58" builtinId="41" customBuiltin="1"/>
    <cellStyle name="Énfasis5" xfId="62" builtinId="45" customBuiltin="1"/>
    <cellStyle name="Énfasis6" xfId="66" builtinId="49" customBuiltin="1"/>
    <cellStyle name="Entrada" xfId="38" builtinId="20" customBuiltin="1"/>
    <cellStyle name="Incorrecto" xfId="36" builtinId="27" customBuiltin="1"/>
    <cellStyle name="Millares" xfId="1" builtinId="3"/>
    <cellStyle name="Millares 2" xfId="2" xr:uid="{00000000-0005-0000-0000-000001000000}"/>
    <cellStyle name="Millares 3" xfId="3" xr:uid="{00000000-0005-0000-0000-000002000000}"/>
    <cellStyle name="Neutral" xfId="37" builtinId="28" customBuiltin="1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4" xfId="8" xr:uid="{00000000-0005-0000-0000-000008000000}"/>
    <cellStyle name="Normal 4 2" xfId="14" xr:uid="{00000000-0005-0000-0000-000009000000}"/>
    <cellStyle name="Normal 4 2 2" xfId="16" xr:uid="{00000000-0005-0000-0000-00000A000000}"/>
    <cellStyle name="Normal 4 2 2 2" xfId="20" xr:uid="{0CAF4FB2-4832-451C-B640-F8B89E4F2087}"/>
    <cellStyle name="Normal 4 2 2 2 2" xfId="28" xr:uid="{49D2A1C7-2A3C-4E00-88BD-D1CE6C94E002}"/>
    <cellStyle name="Normal 4 2 2 3" xfId="24" xr:uid="{87F4AA80-F41F-4398-84FA-1A1FDE0B1C72}"/>
    <cellStyle name="Normal 4 2 3" xfId="18" xr:uid="{6D76F400-8FB2-4C1D-B63D-0793CF8685D4}"/>
    <cellStyle name="Normal 4 2 3 2" xfId="26" xr:uid="{3C0B3599-0C70-4A6B-BA56-E5D29C769368}"/>
    <cellStyle name="Normal 4 2 4" xfId="22" xr:uid="{409DA01C-9042-4641-B3CA-2BA41FB3161F}"/>
    <cellStyle name="Normal 4 3" xfId="15" xr:uid="{00000000-0005-0000-0000-00000B000000}"/>
    <cellStyle name="Normal 4 3 2" xfId="19" xr:uid="{77477C9F-B6DD-4C37-97E5-6F5044B9A716}"/>
    <cellStyle name="Normal 4 3 2 2" xfId="27" xr:uid="{0E93B948-F38E-4C6E-A301-82A1D934C5AF}"/>
    <cellStyle name="Normal 4 3 3" xfId="23" xr:uid="{5853B951-9085-4D66-97A9-78AF4747BFCB}"/>
    <cellStyle name="Normal 4 4" xfId="17" xr:uid="{F333B65E-DB91-4526-AAAC-2CED469FDF11}"/>
    <cellStyle name="Normal 4 4 2" xfId="25" xr:uid="{5F00E4EC-2E6B-4944-B33A-F25BA69FCAEB}"/>
    <cellStyle name="Normal 4 5" xfId="21" xr:uid="{4F47A058-77FD-4E91-AAF0-89A1CBDF8AC8}"/>
    <cellStyle name="Normal 5" xfId="9" xr:uid="{00000000-0005-0000-0000-00000C000000}"/>
    <cellStyle name="Normal 5 2" xfId="10" xr:uid="{00000000-0005-0000-0000-00000D000000}"/>
    <cellStyle name="Normal 6" xfId="11" xr:uid="{00000000-0005-0000-0000-00000E000000}"/>
    <cellStyle name="Normal 7" xfId="29" xr:uid="{92E24C80-5B0B-468B-8724-D9366BB53851}"/>
    <cellStyle name="Normal 8" xfId="70" xr:uid="{ADD89456-DB89-47D9-A8EA-95C508782EC2}"/>
    <cellStyle name="Normal 9" xfId="72" xr:uid="{36424EB3-6B6E-4CDC-8ADE-BFF7EA0007B2}"/>
    <cellStyle name="Notas 2" xfId="71" xr:uid="{D151AFC3-B97A-43EF-A02E-08648C0465F2}"/>
    <cellStyle name="Notas 3" xfId="73" xr:uid="{7CEE5FD7-13BA-42C4-B86F-549C1080B1F2}"/>
    <cellStyle name="Porcentaje 2" xfId="12" xr:uid="{00000000-0005-0000-0000-000012000000}"/>
    <cellStyle name="Porcentaje 3" xfId="13" xr:uid="{00000000-0005-0000-0000-000013000000}"/>
    <cellStyle name="Salida" xfId="39" builtinId="21" customBuiltin="1"/>
    <cellStyle name="Texto de advertencia" xfId="43" builtinId="11" customBuiltin="1"/>
    <cellStyle name="Texto explicativo" xfId="44" builtinId="53" customBuiltin="1"/>
    <cellStyle name="Título" xfId="30" builtinId="15" customBuiltin="1"/>
    <cellStyle name="Título 2" xfId="32" builtinId="17" customBuiltin="1"/>
    <cellStyle name="Título 3" xfId="33" builtinId="18" customBuiltin="1"/>
    <cellStyle name="Total" xfId="45" builtinId="25" customBuiltin="1"/>
  </cellStyles>
  <dxfs count="0"/>
  <tableStyles count="1" defaultTableStyle="TableStyleMedium2" defaultPivotStyle="PivotStyleLight16">
    <tableStyle name="Invisible" pivot="0" table="0" count="0" xr9:uid="{AF8C63C2-20C7-4148-915F-B637840DD13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D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114300</xdr:rowOff>
    </xdr:from>
    <xdr:to>
      <xdr:col>3</xdr:col>
      <xdr:colOff>790575</xdr:colOff>
      <xdr:row>7</xdr:row>
      <xdr:rowOff>200025</xdr:rowOff>
    </xdr:to>
    <xdr:pic>
      <xdr:nvPicPr>
        <xdr:cNvPr id="1718083" name="Picture 7">
          <a:extLst>
            <a:ext uri="{FF2B5EF4-FFF2-40B4-BE49-F238E27FC236}">
              <a16:creationId xmlns:a16="http://schemas.microsoft.com/office/drawing/2014/main" id="{00000000-0008-0000-0100-00004337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23925"/>
          <a:ext cx="1371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1476375</xdr:colOff>
      <xdr:row>2</xdr:row>
      <xdr:rowOff>19050</xdr:rowOff>
    </xdr:to>
    <xdr:pic>
      <xdr:nvPicPr>
        <xdr:cNvPr id="1729347" name="Picture 1">
          <a:extLst>
            <a:ext uri="{FF2B5EF4-FFF2-40B4-BE49-F238E27FC236}">
              <a16:creationId xmlns:a16="http://schemas.microsoft.com/office/drawing/2014/main" id="{00000000-0008-0000-1100-00004363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371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114300</xdr:rowOff>
    </xdr:from>
    <xdr:to>
      <xdr:col>0</xdr:col>
      <xdr:colOff>1438275</xdr:colOff>
      <xdr:row>3</xdr:row>
      <xdr:rowOff>9525</xdr:rowOff>
    </xdr:to>
    <xdr:pic>
      <xdr:nvPicPr>
        <xdr:cNvPr id="1730371" name="Picture 3">
          <a:extLst>
            <a:ext uri="{FF2B5EF4-FFF2-40B4-BE49-F238E27FC236}">
              <a16:creationId xmlns:a16="http://schemas.microsoft.com/office/drawing/2014/main" id="{00000000-0008-0000-1200-00004367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1304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</xdr:row>
      <xdr:rowOff>19050</xdr:rowOff>
    </xdr:from>
    <xdr:to>
      <xdr:col>2</xdr:col>
      <xdr:colOff>1800225</xdr:colOff>
      <xdr:row>4</xdr:row>
      <xdr:rowOff>9525</xdr:rowOff>
    </xdr:to>
    <xdr:pic>
      <xdr:nvPicPr>
        <xdr:cNvPr id="1731395" name="Picture 16">
          <a:extLst>
            <a:ext uri="{FF2B5EF4-FFF2-40B4-BE49-F238E27FC236}">
              <a16:creationId xmlns:a16="http://schemas.microsoft.com/office/drawing/2014/main" id="{00000000-0008-0000-1400-0000436B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19075"/>
          <a:ext cx="1743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95"/>
  <sheetViews>
    <sheetView showGridLines="0" zoomScale="91" zoomScaleNormal="91" zoomScaleSheetLayoutView="90" workbookViewId="0">
      <pane xSplit="4" ySplit="9" topLeftCell="E37" activePane="bottomRight" state="frozen"/>
      <selection activeCell="R28" sqref="R28"/>
      <selection pane="topRight" activeCell="R28" sqref="R28"/>
      <selection pane="bottomLeft" activeCell="R28" sqref="R28"/>
      <selection pane="bottomRight" activeCell="T71" sqref="T71"/>
    </sheetView>
  </sheetViews>
  <sheetFormatPr baseColWidth="10" defaultColWidth="11.44140625" defaultRowHeight="13.2"/>
  <cols>
    <col min="1" max="1" width="6.109375" style="2" customWidth="1"/>
    <col min="2" max="2" width="6.109375" style="2" hidden="1" customWidth="1"/>
    <col min="3" max="3" width="9" style="2" customWidth="1"/>
    <col min="4" max="4" width="36" style="2" customWidth="1"/>
    <col min="5" max="5" width="15.109375" style="2" customWidth="1"/>
    <col min="6" max="9" width="14.6640625" style="2" customWidth="1"/>
    <col min="10" max="10" width="15.6640625" style="2" customWidth="1"/>
    <col min="11" max="11" width="15" style="2" customWidth="1"/>
    <col min="12" max="13" width="14.6640625" style="2" customWidth="1"/>
    <col min="14" max="14" width="7.6640625" style="2" customWidth="1"/>
    <col min="15" max="15" width="14.6640625" style="2" customWidth="1"/>
    <col min="16" max="16384" width="11.44140625" style="2"/>
  </cols>
  <sheetData>
    <row r="1" spans="1:15">
      <c r="A1" s="599" t="s">
        <v>820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</row>
    <row r="2" spans="1:15">
      <c r="A2" s="599" t="s">
        <v>51</v>
      </c>
      <c r="B2" s="599"/>
      <c r="C2" s="599"/>
      <c r="D2" s="602"/>
      <c r="E2" s="602"/>
      <c r="F2" s="602"/>
      <c r="G2" s="602"/>
      <c r="H2" s="602"/>
      <c r="I2" s="602"/>
      <c r="J2" s="602"/>
      <c r="K2" s="603"/>
      <c r="L2" s="603"/>
      <c r="M2" s="603"/>
      <c r="N2" s="603"/>
      <c r="O2" s="603"/>
    </row>
    <row r="3" spans="1:15">
      <c r="A3" s="604" t="s">
        <v>1822</v>
      </c>
      <c r="B3" s="604"/>
      <c r="C3" s="604"/>
      <c r="D3" s="605"/>
      <c r="E3" s="605"/>
      <c r="F3" s="605"/>
      <c r="G3" s="605"/>
      <c r="H3" s="605"/>
      <c r="I3" s="605"/>
      <c r="J3" s="605"/>
      <c r="K3" s="606"/>
      <c r="L3" s="606"/>
      <c r="M3" s="606"/>
      <c r="N3" s="606"/>
      <c r="O3" s="606"/>
    </row>
    <row r="4" spans="1:15">
      <c r="A4" s="599" t="s">
        <v>92</v>
      </c>
      <c r="B4" s="599"/>
      <c r="C4" s="599"/>
      <c r="D4" s="602"/>
      <c r="E4" s="602"/>
      <c r="F4" s="602"/>
      <c r="G4" s="602"/>
      <c r="H4" s="602"/>
      <c r="I4" s="602"/>
      <c r="J4" s="602"/>
      <c r="K4" s="603"/>
      <c r="L4" s="603"/>
      <c r="M4" s="603"/>
      <c r="N4" s="603"/>
      <c r="O4" s="603"/>
    </row>
    <row r="5" spans="1:15">
      <c r="D5" s="1"/>
      <c r="E5" s="1"/>
      <c r="F5" s="1"/>
      <c r="G5" s="1"/>
      <c r="H5" s="1"/>
      <c r="I5" s="1"/>
      <c r="J5" s="1"/>
      <c r="L5" s="6"/>
    </row>
    <row r="6" spans="1:15">
      <c r="A6" s="61"/>
      <c r="B6" s="84"/>
      <c r="C6" s="84"/>
      <c r="D6" s="562"/>
      <c r="E6" s="608" t="s">
        <v>16</v>
      </c>
      <c r="F6" s="609"/>
      <c r="G6" s="610"/>
      <c r="H6" s="609" t="s">
        <v>18</v>
      </c>
      <c r="I6" s="610"/>
      <c r="J6" s="611" t="s">
        <v>15</v>
      </c>
      <c r="K6" s="612"/>
      <c r="L6" s="613"/>
      <c r="M6" s="68"/>
      <c r="N6" s="68"/>
      <c r="O6" s="76"/>
    </row>
    <row r="7" spans="1:15">
      <c r="A7" s="351"/>
      <c r="D7" s="1"/>
      <c r="E7" s="82" t="s">
        <v>270</v>
      </c>
      <c r="F7" s="611" t="s">
        <v>45</v>
      </c>
      <c r="G7" s="613"/>
      <c r="H7" s="600"/>
      <c r="I7" s="601"/>
      <c r="J7" s="82" t="s">
        <v>270</v>
      </c>
      <c r="K7" s="608" t="s">
        <v>46</v>
      </c>
      <c r="L7" s="610"/>
      <c r="M7" s="607" t="s">
        <v>18</v>
      </c>
      <c r="N7" s="600"/>
      <c r="O7" s="601"/>
    </row>
    <row r="8" spans="1:15" ht="21.9" customHeight="1">
      <c r="A8" s="351"/>
      <c r="D8" s="1"/>
      <c r="E8" s="81" t="e">
        <f>#REF!</f>
        <v>#REF!</v>
      </c>
      <c r="F8" s="195" t="e">
        <f>#REF!</f>
        <v>#REF!</v>
      </c>
      <c r="G8" s="199" t="e">
        <f>#REF!</f>
        <v>#REF!</v>
      </c>
      <c r="H8" s="600" t="s">
        <v>19</v>
      </c>
      <c r="I8" s="601"/>
      <c r="J8" s="83" t="e">
        <f>E8</f>
        <v>#REF!</v>
      </c>
      <c r="K8" s="75" t="e">
        <f>J8</f>
        <v>#REF!</v>
      </c>
      <c r="L8" s="199" t="e">
        <f>G8</f>
        <v>#REF!</v>
      </c>
      <c r="M8" s="69" t="s">
        <v>510</v>
      </c>
      <c r="N8" s="69" t="s">
        <v>511</v>
      </c>
      <c r="O8" s="71" t="s">
        <v>510</v>
      </c>
    </row>
    <row r="9" spans="1:15">
      <c r="A9" s="563"/>
      <c r="B9" s="564"/>
      <c r="C9" s="564"/>
      <c r="D9" s="159"/>
      <c r="E9" s="79" t="s">
        <v>136</v>
      </c>
      <c r="F9" s="65" t="s">
        <v>137</v>
      </c>
      <c r="G9" s="73" t="s">
        <v>629</v>
      </c>
      <c r="H9" s="74" t="s">
        <v>417</v>
      </c>
      <c r="I9" s="72" t="s">
        <v>418</v>
      </c>
      <c r="J9" s="79" t="s">
        <v>630</v>
      </c>
      <c r="K9" s="65" t="s">
        <v>631</v>
      </c>
      <c r="L9" s="73" t="s">
        <v>632</v>
      </c>
      <c r="M9" s="74" t="s">
        <v>419</v>
      </c>
      <c r="N9" s="74" t="s">
        <v>401</v>
      </c>
      <c r="O9" s="72" t="s">
        <v>402</v>
      </c>
    </row>
    <row r="10" spans="1:15">
      <c r="E10" s="158"/>
      <c r="F10" s="158"/>
      <c r="G10" s="158"/>
      <c r="H10" s="84"/>
      <c r="I10" s="84"/>
      <c r="J10" s="84"/>
      <c r="K10" s="158"/>
      <c r="L10" s="158"/>
    </row>
    <row r="11" spans="1:15">
      <c r="D11" s="3" t="s">
        <v>619</v>
      </c>
      <c r="E11" s="53" t="e">
        <f t="shared" ref="E11:M11" si="0">SUM(E13+E61+E63)</f>
        <v>#REF!</v>
      </c>
      <c r="F11" s="53" t="e">
        <f t="shared" si="0"/>
        <v>#REF!</v>
      </c>
      <c r="G11" s="53" t="e">
        <f t="shared" si="0"/>
        <v>#REF!</v>
      </c>
      <c r="H11" s="53" t="e">
        <f t="shared" si="0"/>
        <v>#REF!</v>
      </c>
      <c r="I11" s="53" t="e">
        <f t="shared" si="0"/>
        <v>#REF!</v>
      </c>
      <c r="J11" s="53" t="e">
        <f t="shared" si="0"/>
        <v>#REF!</v>
      </c>
      <c r="K11" s="53" t="e">
        <f t="shared" si="0"/>
        <v>#REF!</v>
      </c>
      <c r="L11" s="53" t="e">
        <f t="shared" si="0"/>
        <v>#REF!</v>
      </c>
      <c r="M11" s="53" t="e">
        <f t="shared" si="0"/>
        <v>#REF!</v>
      </c>
      <c r="N11" s="55" t="e">
        <f>IF(K11=0,0,IF(J11=0,0,SUM(K11/J11)*100))</f>
        <v>#REF!</v>
      </c>
      <c r="O11" s="53" t="e">
        <f>SUM(O13+O61+O63)</f>
        <v>#REF!</v>
      </c>
    </row>
    <row r="12" spans="1:15">
      <c r="E12" s="6"/>
      <c r="F12" s="6"/>
      <c r="G12" s="6"/>
      <c r="H12" s="14"/>
      <c r="I12" s="14"/>
      <c r="J12" s="6"/>
      <c r="K12" s="6"/>
      <c r="L12" s="6"/>
      <c r="M12" s="14"/>
      <c r="N12" s="55"/>
      <c r="O12" s="6"/>
    </row>
    <row r="13" spans="1:15">
      <c r="A13" s="3" t="s">
        <v>620</v>
      </c>
      <c r="B13" s="3"/>
      <c r="E13" s="53" t="e">
        <f>SUM(E15+E24)</f>
        <v>#REF!</v>
      </c>
      <c r="F13" s="53" t="e">
        <f t="shared" ref="F13:L13" si="1">SUM(F15+F24)</f>
        <v>#REF!</v>
      </c>
      <c r="G13" s="53" t="e">
        <f t="shared" si="1"/>
        <v>#REF!</v>
      </c>
      <c r="H13" s="53" t="e">
        <f t="shared" si="1"/>
        <v>#REF!</v>
      </c>
      <c r="I13" s="53" t="e">
        <f t="shared" si="1"/>
        <v>#REF!</v>
      </c>
      <c r="J13" s="53" t="e">
        <f t="shared" si="1"/>
        <v>#REF!</v>
      </c>
      <c r="K13" s="53" t="e">
        <f t="shared" si="1"/>
        <v>#REF!</v>
      </c>
      <c r="L13" s="53" t="e">
        <f t="shared" si="1"/>
        <v>#REF!</v>
      </c>
      <c r="M13" s="53" t="e">
        <f>SUM(M15+M24)</f>
        <v>#REF!</v>
      </c>
      <c r="N13" s="55" t="e">
        <f>IF(K13=0,0,IF(J13=0,0,SUM(K13/J13)*100))</f>
        <v>#REF!</v>
      </c>
      <c r="O13" s="53" t="e">
        <f>SUM(O15+O24)</f>
        <v>#REF!</v>
      </c>
    </row>
    <row r="14" spans="1:15">
      <c r="E14" s="14"/>
      <c r="F14" s="14"/>
      <c r="G14" s="14"/>
      <c r="H14" s="14"/>
      <c r="I14" s="14"/>
      <c r="J14" s="14"/>
      <c r="K14" s="14"/>
      <c r="L14" s="14"/>
      <c r="M14" s="14"/>
      <c r="N14" s="56"/>
      <c r="O14" s="14"/>
    </row>
    <row r="15" spans="1:15">
      <c r="A15" s="18" t="s">
        <v>621</v>
      </c>
      <c r="B15" s="18"/>
      <c r="E15" s="14" t="e">
        <f t="shared" ref="E15:M15" si="2">SUM(E16:E22)</f>
        <v>#REF!</v>
      </c>
      <c r="F15" s="14" t="e">
        <f t="shared" si="2"/>
        <v>#REF!</v>
      </c>
      <c r="G15" s="14" t="e">
        <f t="shared" si="2"/>
        <v>#REF!</v>
      </c>
      <c r="H15" s="14" t="e">
        <f t="shared" si="2"/>
        <v>#REF!</v>
      </c>
      <c r="I15" s="14" t="e">
        <f t="shared" si="2"/>
        <v>#REF!</v>
      </c>
      <c r="J15" s="14" t="e">
        <f t="shared" si="2"/>
        <v>#REF!</v>
      </c>
      <c r="K15" s="14" t="e">
        <f t="shared" si="2"/>
        <v>#REF!</v>
      </c>
      <c r="L15" s="14" t="e">
        <f t="shared" si="2"/>
        <v>#REF!</v>
      </c>
      <c r="M15" s="14" t="e">
        <f t="shared" si="2"/>
        <v>#REF!</v>
      </c>
      <c r="N15" s="56" t="e">
        <f>IF(K15=0,0,IF(J15=0,0,SUM(K15/J15)*100))</f>
        <v>#REF!</v>
      </c>
      <c r="O15" s="14" t="e">
        <f>SUM(O16:O22)</f>
        <v>#REF!</v>
      </c>
    </row>
    <row r="16" spans="1:15">
      <c r="B16" s="5">
        <v>110</v>
      </c>
      <c r="D16" s="2" t="s">
        <v>727</v>
      </c>
      <c r="E16" s="6" t="e">
        <f>SUM(#REF!)</f>
        <v>#REF!</v>
      </c>
      <c r="F16" s="6" t="e">
        <f>SUM(#REF!)</f>
        <v>#REF!</v>
      </c>
      <c r="G16" s="6" t="e">
        <f>SUM(#REF!)</f>
        <v>#REF!</v>
      </c>
      <c r="H16" s="6" t="e">
        <f t="shared" ref="H16:H22" si="3">SUM(F16-E16)</f>
        <v>#REF!</v>
      </c>
      <c r="I16" s="6" t="e">
        <f t="shared" ref="I16:I22" si="4">SUM(F16-G16)</f>
        <v>#REF!</v>
      </c>
      <c r="J16" s="6" t="e">
        <f>SUM(#REF!)</f>
        <v>#REF!</v>
      </c>
      <c r="K16" s="6" t="e">
        <f>SUM(#REF!)</f>
        <v>#REF!</v>
      </c>
      <c r="L16" s="6" t="e">
        <f>SUM(#REF!)</f>
        <v>#REF!</v>
      </c>
      <c r="M16" s="6" t="e">
        <f t="shared" ref="M16:M22" si="5">SUM(K16-J16)</f>
        <v>#REF!</v>
      </c>
      <c r="N16" s="57" t="e">
        <f t="shared" ref="N16:N22" si="6">IF(K16=0,0,IF(J16=0,0,SUM(K16/J16)*100))</f>
        <v>#REF!</v>
      </c>
      <c r="O16" s="6" t="e">
        <f t="shared" ref="O16:O22" si="7">SUM(K16-L16)</f>
        <v>#REF!</v>
      </c>
    </row>
    <row r="17" spans="1:15">
      <c r="B17" s="5">
        <v>120</v>
      </c>
      <c r="D17" s="2" t="s">
        <v>728</v>
      </c>
      <c r="E17" s="6" t="e">
        <f>SUM(#REF!)</f>
        <v>#REF!</v>
      </c>
      <c r="F17" s="6" t="e">
        <f>SUM(#REF!)</f>
        <v>#REF!</v>
      </c>
      <c r="G17" s="6" t="e">
        <f>SUM(#REF!)</f>
        <v>#REF!</v>
      </c>
      <c r="H17" s="6" t="e">
        <f t="shared" si="3"/>
        <v>#REF!</v>
      </c>
      <c r="I17" s="6" t="e">
        <f t="shared" si="4"/>
        <v>#REF!</v>
      </c>
      <c r="J17" s="6" t="e">
        <f>SUM(#REF!)</f>
        <v>#REF!</v>
      </c>
      <c r="K17" s="6" t="e">
        <f>SUM(#REF!)</f>
        <v>#REF!</v>
      </c>
      <c r="L17" s="6" t="e">
        <f>SUM(#REF!)</f>
        <v>#REF!</v>
      </c>
      <c r="M17" s="6" t="e">
        <f t="shared" si="5"/>
        <v>#REF!</v>
      </c>
      <c r="N17" s="57" t="e">
        <f t="shared" si="6"/>
        <v>#REF!</v>
      </c>
      <c r="O17" s="6" t="e">
        <f t="shared" si="7"/>
        <v>#REF!</v>
      </c>
    </row>
    <row r="18" spans="1:15" ht="12" customHeight="1">
      <c r="B18" s="5">
        <v>130</v>
      </c>
      <c r="D18" s="2" t="s">
        <v>729</v>
      </c>
      <c r="E18" s="6" t="e">
        <f>SUM(#REF!)</f>
        <v>#REF!</v>
      </c>
      <c r="F18" s="6" t="e">
        <f>SUM(#REF!)</f>
        <v>#REF!</v>
      </c>
      <c r="G18" s="6" t="e">
        <f>SUM(#REF!)</f>
        <v>#REF!</v>
      </c>
      <c r="H18" s="6" t="e">
        <f t="shared" si="3"/>
        <v>#REF!</v>
      </c>
      <c r="I18" s="6" t="e">
        <f t="shared" si="4"/>
        <v>#REF!</v>
      </c>
      <c r="J18" s="6" t="e">
        <f>SUM(#REF!)</f>
        <v>#REF!</v>
      </c>
      <c r="K18" s="6" t="e">
        <f>SUM(#REF!)</f>
        <v>#REF!</v>
      </c>
      <c r="L18" s="6" t="e">
        <f>SUM(#REF!)</f>
        <v>#REF!</v>
      </c>
      <c r="M18" s="6" t="e">
        <f t="shared" si="5"/>
        <v>#REF!</v>
      </c>
      <c r="N18" s="57" t="e">
        <f t="shared" si="6"/>
        <v>#REF!</v>
      </c>
      <c r="O18" s="6" t="e">
        <f t="shared" si="7"/>
        <v>#REF!</v>
      </c>
    </row>
    <row r="19" spans="1:15">
      <c r="B19" s="5">
        <v>160</v>
      </c>
      <c r="D19" s="2" t="s">
        <v>730</v>
      </c>
      <c r="E19" s="6" t="e">
        <f>#REF!</f>
        <v>#REF!</v>
      </c>
      <c r="F19" s="6" t="e">
        <f>SUM(#REF!)</f>
        <v>#REF!</v>
      </c>
      <c r="G19" s="6" t="e">
        <f>SUM(#REF!)</f>
        <v>#REF!</v>
      </c>
      <c r="H19" s="6" t="e">
        <f>SUM(F19-E19)</f>
        <v>#REF!</v>
      </c>
      <c r="I19" s="6" t="e">
        <f t="shared" si="4"/>
        <v>#REF!</v>
      </c>
      <c r="J19" s="6" t="e">
        <f>SUM(#REF!)</f>
        <v>#REF!</v>
      </c>
      <c r="K19" s="6" t="e">
        <f>SUM(#REF!)</f>
        <v>#REF!</v>
      </c>
      <c r="L19" s="6" t="e">
        <f>SUM(#REF!)</f>
        <v>#REF!</v>
      </c>
      <c r="M19" s="6" t="e">
        <f t="shared" si="5"/>
        <v>#REF!</v>
      </c>
      <c r="N19" s="57" t="e">
        <f t="shared" si="6"/>
        <v>#REF!</v>
      </c>
      <c r="O19" s="6" t="e">
        <f t="shared" si="7"/>
        <v>#REF!</v>
      </c>
    </row>
    <row r="20" spans="1:15">
      <c r="B20" s="5">
        <v>170</v>
      </c>
      <c r="D20" s="2" t="s">
        <v>427</v>
      </c>
      <c r="E20" s="6" t="e">
        <f>SUM(#REF!)</f>
        <v>#REF!</v>
      </c>
      <c r="F20" s="6" t="e">
        <f>SUM(#REF!)</f>
        <v>#REF!</v>
      </c>
      <c r="G20" s="6" t="e">
        <f>SUM(#REF!)</f>
        <v>#REF!</v>
      </c>
      <c r="H20" s="6" t="e">
        <f t="shared" si="3"/>
        <v>#REF!</v>
      </c>
      <c r="I20" s="6" t="e">
        <f t="shared" si="4"/>
        <v>#REF!</v>
      </c>
      <c r="J20" s="6" t="e">
        <f>SUM(#REF!)</f>
        <v>#REF!</v>
      </c>
      <c r="K20" s="6" t="e">
        <f>SUM(#REF!)</f>
        <v>#REF!</v>
      </c>
      <c r="L20" s="6" t="e">
        <f>SUM(#REF!)</f>
        <v>#REF!</v>
      </c>
      <c r="M20" s="6" t="e">
        <f t="shared" si="5"/>
        <v>#REF!</v>
      </c>
      <c r="N20" s="57" t="e">
        <f t="shared" si="6"/>
        <v>#REF!</v>
      </c>
      <c r="O20" s="6" t="e">
        <f t="shared" si="7"/>
        <v>#REF!</v>
      </c>
    </row>
    <row r="21" spans="1:15">
      <c r="B21" s="5">
        <v>180</v>
      </c>
      <c r="D21" s="2" t="s">
        <v>571</v>
      </c>
      <c r="E21" s="15" t="e">
        <f>SUM(#REF!)</f>
        <v>#REF!</v>
      </c>
      <c r="F21" s="15" t="e">
        <f>SUM(#REF!)</f>
        <v>#REF!</v>
      </c>
      <c r="G21" s="15" t="e">
        <f>SUM(#REF!)</f>
        <v>#REF!</v>
      </c>
      <c r="H21" s="6" t="e">
        <f t="shared" si="3"/>
        <v>#REF!</v>
      </c>
      <c r="I21" s="6" t="e">
        <f t="shared" si="4"/>
        <v>#REF!</v>
      </c>
      <c r="J21" s="15" t="e">
        <f>SUM(#REF!)</f>
        <v>#REF!</v>
      </c>
      <c r="K21" s="15" t="e">
        <f>SUM(#REF!)</f>
        <v>#REF!</v>
      </c>
      <c r="L21" s="15" t="e">
        <f>SUM(#REF!)</f>
        <v>#REF!</v>
      </c>
      <c r="M21" s="6" t="e">
        <f t="shared" si="5"/>
        <v>#REF!</v>
      </c>
      <c r="N21" s="57" t="e">
        <f t="shared" si="6"/>
        <v>#REF!</v>
      </c>
      <c r="O21" s="6" t="e">
        <f t="shared" si="7"/>
        <v>#REF!</v>
      </c>
    </row>
    <row r="22" spans="1:15">
      <c r="B22" s="5">
        <v>190</v>
      </c>
      <c r="D22" s="2" t="s">
        <v>153</v>
      </c>
      <c r="E22" s="6" t="e">
        <f>SUM(#REF!)</f>
        <v>#REF!</v>
      </c>
      <c r="F22" s="6" t="e">
        <f>SUM(#REF!)</f>
        <v>#REF!</v>
      </c>
      <c r="G22" s="6" t="e">
        <f>SUM(#REF!)</f>
        <v>#REF!</v>
      </c>
      <c r="H22" s="6" t="e">
        <f t="shared" si="3"/>
        <v>#REF!</v>
      </c>
      <c r="I22" s="6" t="e">
        <f t="shared" si="4"/>
        <v>#REF!</v>
      </c>
      <c r="J22" s="6" t="e">
        <f>SUM(#REF!)</f>
        <v>#REF!</v>
      </c>
      <c r="K22" s="6" t="e">
        <f>SUM(#REF!)</f>
        <v>#REF!</v>
      </c>
      <c r="L22" s="6" t="e">
        <f>SUM(#REF!)</f>
        <v>#REF!</v>
      </c>
      <c r="M22" s="6" t="e">
        <f t="shared" si="5"/>
        <v>#REF!</v>
      </c>
      <c r="N22" s="57" t="e">
        <f t="shared" si="6"/>
        <v>#REF!</v>
      </c>
      <c r="O22" s="6" t="e">
        <f t="shared" si="7"/>
        <v>#REF!</v>
      </c>
    </row>
    <row r="23" spans="1:15">
      <c r="A23" s="5"/>
      <c r="B23" s="5"/>
      <c r="C23" s="5"/>
      <c r="E23" s="6"/>
      <c r="F23" s="6"/>
      <c r="G23" s="6"/>
      <c r="H23" s="6"/>
      <c r="I23" s="6"/>
      <c r="J23" s="6"/>
      <c r="L23" s="6"/>
      <c r="M23" s="6"/>
      <c r="N23" s="57"/>
      <c r="O23" s="6"/>
    </row>
    <row r="24" spans="1:15">
      <c r="A24" s="18" t="s">
        <v>163</v>
      </c>
      <c r="B24" s="18"/>
      <c r="E24" s="14" t="e">
        <f>SUM(E25+E29+E35)</f>
        <v>#REF!</v>
      </c>
      <c r="F24" s="14" t="e">
        <f>SUM(F25+F29+F35)</f>
        <v>#REF!</v>
      </c>
      <c r="G24" s="14" t="e">
        <f>SUM(G25+G29+G35)</f>
        <v>#REF!</v>
      </c>
      <c r="H24" s="14" t="e">
        <f t="shared" ref="H24:H34" si="8">SUM(F24-E24)</f>
        <v>#REF!</v>
      </c>
      <c r="I24" s="14" t="e">
        <f t="shared" ref="I24:I34" si="9">SUM(F24-G24)</f>
        <v>#REF!</v>
      </c>
      <c r="J24" s="14" t="e">
        <f>SUM(J25+J29+J35)</f>
        <v>#REF!</v>
      </c>
      <c r="K24" s="14" t="e">
        <f>SUM(K25+K29+K35)</f>
        <v>#REF!</v>
      </c>
      <c r="L24" s="14" t="e">
        <f>SUM(L25+L29+L35)</f>
        <v>#REF!</v>
      </c>
      <c r="M24" s="14" t="e">
        <f t="shared" ref="M24:M34" si="10">SUM(K24-J24)</f>
        <v>#REF!</v>
      </c>
      <c r="N24" s="56" t="e">
        <f t="shared" ref="N24:N34" si="11">IF(K24=0,0,IF(J24=0,0,SUM(K24/J24)*100))</f>
        <v>#REF!</v>
      </c>
      <c r="O24" s="14" t="e">
        <f t="shared" ref="O24:O34" si="12">SUM(K24-L24)</f>
        <v>#REF!</v>
      </c>
    </row>
    <row r="25" spans="1:15">
      <c r="A25" s="5"/>
      <c r="B25" s="5"/>
      <c r="C25" s="2" t="s">
        <v>161</v>
      </c>
      <c r="D25" s="18"/>
      <c r="E25" s="14" t="e">
        <f t="shared" ref="E25:M25" si="13">SUM(E26:E28)</f>
        <v>#REF!</v>
      </c>
      <c r="F25" s="14" t="e">
        <f t="shared" si="13"/>
        <v>#REF!</v>
      </c>
      <c r="G25" s="14" t="e">
        <f t="shared" si="13"/>
        <v>#REF!</v>
      </c>
      <c r="H25" s="14" t="e">
        <f t="shared" si="13"/>
        <v>#REF!</v>
      </c>
      <c r="I25" s="14" t="e">
        <f t="shared" si="13"/>
        <v>#REF!</v>
      </c>
      <c r="J25" s="14" t="e">
        <f t="shared" si="13"/>
        <v>#REF!</v>
      </c>
      <c r="K25" s="14" t="e">
        <f t="shared" si="13"/>
        <v>#REF!</v>
      </c>
      <c r="L25" s="14" t="e">
        <f t="shared" si="13"/>
        <v>#REF!</v>
      </c>
      <c r="M25" s="14" t="e">
        <f t="shared" si="13"/>
        <v>#REF!</v>
      </c>
      <c r="N25" s="56" t="e">
        <f t="shared" si="11"/>
        <v>#REF!</v>
      </c>
      <c r="O25" s="14" t="e">
        <f>SUM(O26:O28)</f>
        <v>#REF!</v>
      </c>
    </row>
    <row r="26" spans="1:15">
      <c r="A26" s="5"/>
      <c r="B26" s="5" t="s">
        <v>1361</v>
      </c>
      <c r="D26" s="2" t="s">
        <v>1739</v>
      </c>
      <c r="E26" s="6" t="e">
        <f>SUM(#REF!)</f>
        <v>#REF!</v>
      </c>
      <c r="F26" s="6" t="e">
        <f>SUM(#REF!)</f>
        <v>#REF!</v>
      </c>
      <c r="G26" s="6" t="e">
        <f>SUM(#REF!)</f>
        <v>#REF!</v>
      </c>
      <c r="H26" s="6" t="e">
        <f t="shared" si="8"/>
        <v>#REF!</v>
      </c>
      <c r="I26" s="6" t="e">
        <f t="shared" si="9"/>
        <v>#REF!</v>
      </c>
      <c r="J26" s="6" t="e">
        <f>SUM(#REF!)</f>
        <v>#REF!</v>
      </c>
      <c r="K26" s="6" t="e">
        <f>SUM(#REF!)</f>
        <v>#REF!</v>
      </c>
      <c r="L26" s="6" t="e">
        <f>SUM(#REF!)</f>
        <v>#REF!</v>
      </c>
      <c r="M26" s="6" t="e">
        <f t="shared" si="10"/>
        <v>#REF!</v>
      </c>
      <c r="N26" s="57" t="e">
        <f t="shared" si="11"/>
        <v>#REF!</v>
      </c>
      <c r="O26" s="6" t="e">
        <f t="shared" si="12"/>
        <v>#REF!</v>
      </c>
    </row>
    <row r="27" spans="1:15">
      <c r="A27" s="5"/>
      <c r="B27" s="5" t="s">
        <v>1362</v>
      </c>
      <c r="D27" s="2" t="s">
        <v>1740</v>
      </c>
      <c r="E27" s="6" t="e">
        <f>SUM(#REF!)</f>
        <v>#REF!</v>
      </c>
      <c r="F27" s="6" t="e">
        <f>SUM(#REF!)</f>
        <v>#REF!</v>
      </c>
      <c r="G27" s="6" t="e">
        <f>SUM(#REF!)</f>
        <v>#REF!</v>
      </c>
      <c r="H27" s="6" t="e">
        <f t="shared" si="8"/>
        <v>#REF!</v>
      </c>
      <c r="I27" s="6" t="e">
        <f t="shared" si="9"/>
        <v>#REF!</v>
      </c>
      <c r="J27" s="6" t="e">
        <f>SUM(#REF!)</f>
        <v>#REF!</v>
      </c>
      <c r="K27" s="6" t="e">
        <f>SUM(#REF!)</f>
        <v>#REF!</v>
      </c>
      <c r="L27" s="6" t="e">
        <f>SUM(#REF!)</f>
        <v>#REF!</v>
      </c>
      <c r="M27" s="6" t="e">
        <f t="shared" si="10"/>
        <v>#REF!</v>
      </c>
      <c r="N27" s="57" t="e">
        <f t="shared" si="11"/>
        <v>#REF!</v>
      </c>
      <c r="O27" s="6" t="e">
        <f t="shared" si="12"/>
        <v>#REF!</v>
      </c>
    </row>
    <row r="28" spans="1:15">
      <c r="A28" s="5"/>
      <c r="B28" s="5" t="s">
        <v>1363</v>
      </c>
      <c r="D28" s="2" t="s">
        <v>1741</v>
      </c>
      <c r="E28" s="6" t="e">
        <f>SUM(#REF!)</f>
        <v>#REF!</v>
      </c>
      <c r="F28" s="6" t="e">
        <f>SUM(#REF!)</f>
        <v>#REF!</v>
      </c>
      <c r="G28" s="6" t="e">
        <f>SUM(#REF!)</f>
        <v>#REF!</v>
      </c>
      <c r="H28" s="6" t="e">
        <f t="shared" si="8"/>
        <v>#REF!</v>
      </c>
      <c r="I28" s="6" t="e">
        <f t="shared" si="9"/>
        <v>#REF!</v>
      </c>
      <c r="J28" s="6" t="e">
        <f>SUM(#REF!)</f>
        <v>#REF!</v>
      </c>
      <c r="K28" s="6" t="e">
        <f>SUM(#REF!)</f>
        <v>#REF!</v>
      </c>
      <c r="L28" s="6" t="e">
        <f>SUM(#REF!)</f>
        <v>#REF!</v>
      </c>
      <c r="M28" s="6" t="e">
        <f t="shared" si="10"/>
        <v>#REF!</v>
      </c>
      <c r="N28" s="57" t="e">
        <f t="shared" si="11"/>
        <v>#REF!</v>
      </c>
      <c r="O28" s="6" t="e">
        <f t="shared" si="12"/>
        <v>#REF!</v>
      </c>
    </row>
    <row r="29" spans="1:15">
      <c r="A29" s="5"/>
      <c r="B29" s="5"/>
      <c r="C29" s="2" t="s">
        <v>162</v>
      </c>
      <c r="E29" s="14" t="e">
        <f>SUM(E30:E34)</f>
        <v>#REF!</v>
      </c>
      <c r="F29" s="14" t="e">
        <f>SUM(F30:F34)</f>
        <v>#REF!</v>
      </c>
      <c r="G29" s="14" t="e">
        <f>SUM(G30:G34)</f>
        <v>#REF!</v>
      </c>
      <c r="H29" s="14" t="e">
        <f t="shared" si="8"/>
        <v>#REF!</v>
      </c>
      <c r="I29" s="14" t="e">
        <f t="shared" si="9"/>
        <v>#REF!</v>
      </c>
      <c r="J29" s="14" t="e">
        <f>SUM(J30:J34)</f>
        <v>#REF!</v>
      </c>
      <c r="K29" s="14" t="e">
        <f>SUM(K30:K34)</f>
        <v>#REF!</v>
      </c>
      <c r="L29" s="14" t="e">
        <f>SUM(L30:L34)</f>
        <v>#REF!</v>
      </c>
      <c r="M29" s="14" t="e">
        <f t="shared" si="10"/>
        <v>#REF!</v>
      </c>
      <c r="N29" s="56" t="e">
        <f t="shared" si="11"/>
        <v>#REF!</v>
      </c>
      <c r="O29" s="14" t="e">
        <f t="shared" si="12"/>
        <v>#REF!</v>
      </c>
    </row>
    <row r="30" spans="1:15">
      <c r="A30" s="5"/>
      <c r="B30" s="5" t="s">
        <v>1364</v>
      </c>
      <c r="D30" s="2" t="s">
        <v>1742</v>
      </c>
      <c r="E30" s="6" t="e">
        <f>SUM(#REF!)</f>
        <v>#REF!</v>
      </c>
      <c r="F30" s="6" t="e">
        <f>SUM(#REF!)</f>
        <v>#REF!</v>
      </c>
      <c r="G30" s="6" t="e">
        <f>SUM(#REF!)</f>
        <v>#REF!</v>
      </c>
      <c r="H30" s="6" t="e">
        <f t="shared" si="8"/>
        <v>#REF!</v>
      </c>
      <c r="I30" s="6" t="e">
        <f t="shared" si="9"/>
        <v>#REF!</v>
      </c>
      <c r="J30" s="6" t="e">
        <f>SUM(#REF!)</f>
        <v>#REF!</v>
      </c>
      <c r="K30" s="6" t="e">
        <f>SUM(#REF!)</f>
        <v>#REF!</v>
      </c>
      <c r="L30" s="6" t="e">
        <f>SUM(#REF!)</f>
        <v>#REF!</v>
      </c>
      <c r="M30" s="6" t="e">
        <f t="shared" si="10"/>
        <v>#REF!</v>
      </c>
      <c r="N30" s="57" t="e">
        <f t="shared" si="11"/>
        <v>#REF!</v>
      </c>
      <c r="O30" s="6" t="e">
        <f t="shared" si="12"/>
        <v>#REF!</v>
      </c>
    </row>
    <row r="31" spans="1:15">
      <c r="A31" s="5"/>
      <c r="B31" s="5" t="s">
        <v>1365</v>
      </c>
      <c r="D31" s="2" t="s">
        <v>1743</v>
      </c>
      <c r="E31" s="6" t="e">
        <f>SUM(#REF!)</f>
        <v>#REF!</v>
      </c>
      <c r="F31" s="6" t="e">
        <f>SUM(#REF!)</f>
        <v>#REF!</v>
      </c>
      <c r="G31" s="6" t="e">
        <f>SUM(#REF!)</f>
        <v>#REF!</v>
      </c>
      <c r="H31" s="6" t="e">
        <f t="shared" si="8"/>
        <v>#REF!</v>
      </c>
      <c r="I31" s="6" t="e">
        <f t="shared" si="9"/>
        <v>#REF!</v>
      </c>
      <c r="J31" s="6" t="e">
        <f>SUM(#REF!)</f>
        <v>#REF!</v>
      </c>
      <c r="K31" s="6" t="e">
        <f>SUM(#REF!)</f>
        <v>#REF!</v>
      </c>
      <c r="L31" s="6" t="e">
        <f>SUM(#REF!)</f>
        <v>#REF!</v>
      </c>
      <c r="M31" s="6" t="e">
        <f t="shared" si="10"/>
        <v>#REF!</v>
      </c>
      <c r="N31" s="57" t="e">
        <f t="shared" si="11"/>
        <v>#REF!</v>
      </c>
      <c r="O31" s="6" t="e">
        <f t="shared" si="12"/>
        <v>#REF!</v>
      </c>
    </row>
    <row r="32" spans="1:15">
      <c r="A32" s="5"/>
      <c r="B32" s="5" t="s">
        <v>1366</v>
      </c>
      <c r="D32" s="2" t="s">
        <v>1744</v>
      </c>
      <c r="E32" s="6" t="e">
        <f>SUM(#REF!)</f>
        <v>#REF!</v>
      </c>
      <c r="F32" s="6" t="e">
        <f>SUM(#REF!)</f>
        <v>#REF!</v>
      </c>
      <c r="G32" s="6" t="e">
        <f>SUM(#REF!)</f>
        <v>#REF!</v>
      </c>
      <c r="H32" s="6" t="e">
        <f t="shared" si="8"/>
        <v>#REF!</v>
      </c>
      <c r="I32" s="6" t="e">
        <f t="shared" si="9"/>
        <v>#REF!</v>
      </c>
      <c r="J32" s="6" t="e">
        <f>SUM(#REF!)</f>
        <v>#REF!</v>
      </c>
      <c r="K32" s="6" t="e">
        <f>SUM(#REF!)</f>
        <v>#REF!</v>
      </c>
      <c r="L32" s="6" t="e">
        <f>SUM(#REF!)</f>
        <v>#REF!</v>
      </c>
      <c r="M32" s="6" t="e">
        <f t="shared" si="10"/>
        <v>#REF!</v>
      </c>
      <c r="N32" s="57" t="e">
        <f t="shared" si="11"/>
        <v>#REF!</v>
      </c>
      <c r="O32" s="6" t="e">
        <f t="shared" si="12"/>
        <v>#REF!</v>
      </c>
    </row>
    <row r="33" spans="1:16">
      <c r="A33" s="5"/>
      <c r="B33" s="5" t="s">
        <v>1367</v>
      </c>
      <c r="D33" s="20" t="s">
        <v>1745</v>
      </c>
      <c r="E33" s="6" t="e">
        <f>SUM(#REF!)</f>
        <v>#REF!</v>
      </c>
      <c r="F33" s="6" t="e">
        <f>SUM(#REF!)</f>
        <v>#REF!</v>
      </c>
      <c r="G33" s="6" t="e">
        <f>SUM(#REF!)</f>
        <v>#REF!</v>
      </c>
      <c r="H33" s="6" t="e">
        <f t="shared" si="8"/>
        <v>#REF!</v>
      </c>
      <c r="I33" s="6" t="e">
        <f t="shared" si="9"/>
        <v>#REF!</v>
      </c>
      <c r="J33" s="6" t="e">
        <f>SUM(#REF!)</f>
        <v>#REF!</v>
      </c>
      <c r="K33" s="6" t="e">
        <f>SUM(#REF!)</f>
        <v>#REF!</v>
      </c>
      <c r="L33" s="6" t="e">
        <f>SUM(#REF!)</f>
        <v>#REF!</v>
      </c>
      <c r="M33" s="6" t="e">
        <f t="shared" si="10"/>
        <v>#REF!</v>
      </c>
      <c r="N33" s="57" t="e">
        <f t="shared" si="11"/>
        <v>#REF!</v>
      </c>
      <c r="O33" s="6" t="e">
        <f t="shared" si="12"/>
        <v>#REF!</v>
      </c>
    </row>
    <row r="34" spans="1:16">
      <c r="A34" s="5"/>
      <c r="B34" s="5" t="s">
        <v>1360</v>
      </c>
      <c r="C34" s="5"/>
      <c r="D34" s="2" t="s">
        <v>1746</v>
      </c>
      <c r="E34" s="6" t="e">
        <f>SUM(#REF!)</f>
        <v>#REF!</v>
      </c>
      <c r="F34" s="6" t="e">
        <f>SUM(#REF!)</f>
        <v>#REF!</v>
      </c>
      <c r="G34" s="6" t="e">
        <f>SUM(#REF!)</f>
        <v>#REF!</v>
      </c>
      <c r="H34" s="6" t="e">
        <f t="shared" si="8"/>
        <v>#REF!</v>
      </c>
      <c r="I34" s="6" t="e">
        <f t="shared" si="9"/>
        <v>#REF!</v>
      </c>
      <c r="J34" s="6" t="e">
        <f>SUM(#REF!)</f>
        <v>#REF!</v>
      </c>
      <c r="K34" s="6" t="e">
        <f>SUM(#REF!)</f>
        <v>#REF!</v>
      </c>
      <c r="L34" s="6" t="e">
        <f>SUM(#REF!)</f>
        <v>#REF!</v>
      </c>
      <c r="M34" s="6" t="e">
        <f t="shared" si="10"/>
        <v>#REF!</v>
      </c>
      <c r="N34" s="57" t="e">
        <f t="shared" si="11"/>
        <v>#REF!</v>
      </c>
      <c r="O34" s="6" t="e">
        <f t="shared" si="12"/>
        <v>#REF!</v>
      </c>
    </row>
    <row r="35" spans="1:16">
      <c r="A35" s="565"/>
      <c r="B35" s="565"/>
      <c r="C35" s="2" t="s">
        <v>320</v>
      </c>
      <c r="D35" s="20"/>
      <c r="E35" s="14" t="e">
        <f t="shared" ref="E35:M35" si="14">SUM(E36,E42:E58)</f>
        <v>#REF!</v>
      </c>
      <c r="F35" s="14" t="e">
        <f t="shared" si="14"/>
        <v>#REF!</v>
      </c>
      <c r="G35" s="14" t="e">
        <f t="shared" si="14"/>
        <v>#REF!</v>
      </c>
      <c r="H35" s="14" t="e">
        <f t="shared" si="14"/>
        <v>#REF!</v>
      </c>
      <c r="I35" s="14" t="e">
        <f t="shared" si="14"/>
        <v>#REF!</v>
      </c>
      <c r="J35" s="14" t="e">
        <f t="shared" si="14"/>
        <v>#REF!</v>
      </c>
      <c r="K35" s="14" t="e">
        <f t="shared" si="14"/>
        <v>#REF!</v>
      </c>
      <c r="L35" s="14" t="e">
        <f t="shared" si="14"/>
        <v>#REF!</v>
      </c>
      <c r="M35" s="14" t="e">
        <f t="shared" si="14"/>
        <v>#REF!</v>
      </c>
      <c r="N35" s="14" t="e">
        <f>SUM(N37:N58)</f>
        <v>#REF!</v>
      </c>
      <c r="O35" s="14" t="e">
        <f>SUM(O36,O42:O58)</f>
        <v>#REF!</v>
      </c>
    </row>
    <row r="36" spans="1:16">
      <c r="A36" s="565"/>
      <c r="B36" s="565"/>
      <c r="D36" s="20" t="s">
        <v>1540</v>
      </c>
      <c r="E36" s="14" t="e">
        <f t="shared" ref="E36:M36" si="15">SUM(E37:E41)</f>
        <v>#REF!</v>
      </c>
      <c r="F36" s="14" t="e">
        <f t="shared" si="15"/>
        <v>#REF!</v>
      </c>
      <c r="G36" s="14" t="e">
        <f t="shared" si="15"/>
        <v>#REF!</v>
      </c>
      <c r="H36" s="14" t="e">
        <f t="shared" si="15"/>
        <v>#REF!</v>
      </c>
      <c r="I36" s="14" t="e">
        <f t="shared" si="15"/>
        <v>#REF!</v>
      </c>
      <c r="J36" s="14" t="e">
        <f t="shared" si="15"/>
        <v>#REF!</v>
      </c>
      <c r="K36" s="14" t="e">
        <f t="shared" si="15"/>
        <v>#REF!</v>
      </c>
      <c r="L36" s="14" t="e">
        <f t="shared" si="15"/>
        <v>#REF!</v>
      </c>
      <c r="M36" s="14" t="e">
        <f t="shared" si="15"/>
        <v>#REF!</v>
      </c>
      <c r="N36" s="57" t="e">
        <f t="shared" ref="N36:N43" si="16">IF(K36=0,0,IF(J36=0,0,SUM(K36/J36)*100))</f>
        <v>#REF!</v>
      </c>
      <c r="O36" s="14" t="e">
        <f>SUM(O37:O41)</f>
        <v>#REF!</v>
      </c>
    </row>
    <row r="37" spans="1:16">
      <c r="A37" s="565"/>
      <c r="B37" s="565">
        <v>149</v>
      </c>
      <c r="C37" s="20"/>
      <c r="D37" s="20" t="s">
        <v>1747</v>
      </c>
      <c r="E37" s="6" t="e">
        <f>SUM(#REF!)</f>
        <v>#REF!</v>
      </c>
      <c r="F37" s="6" t="e">
        <f>SUM(#REF!)</f>
        <v>#REF!</v>
      </c>
      <c r="G37" s="6" t="e">
        <f>SUM(#REF!)</f>
        <v>#REF!</v>
      </c>
      <c r="H37" s="6" t="e">
        <f t="shared" ref="H37:H43" si="17">SUM(F37-E37)</f>
        <v>#REF!</v>
      </c>
      <c r="I37" s="6" t="e">
        <f t="shared" ref="I37:I46" si="18">SUM(F37-G37)</f>
        <v>#REF!</v>
      </c>
      <c r="J37" s="6" t="e">
        <f>SUM(#REF!)</f>
        <v>#REF!</v>
      </c>
      <c r="K37" s="6" t="e">
        <f>SUM(#REF!)</f>
        <v>#REF!</v>
      </c>
      <c r="L37" s="6" t="e">
        <f>SUM(#REF!)</f>
        <v>#REF!</v>
      </c>
      <c r="M37" s="6" t="e">
        <f t="shared" ref="M37:M43" si="19">SUM(K37-J37)</f>
        <v>#REF!</v>
      </c>
      <c r="N37" s="57" t="e">
        <f t="shared" si="16"/>
        <v>#REF!</v>
      </c>
      <c r="O37" s="6" t="e">
        <f t="shared" ref="O37:O43" si="20">SUM(K37-L37)</f>
        <v>#REF!</v>
      </c>
      <c r="P37" s="530"/>
    </row>
    <row r="38" spans="1:16">
      <c r="A38" s="565"/>
      <c r="B38" s="565"/>
      <c r="C38" s="20"/>
      <c r="D38" s="2" t="s">
        <v>1457</v>
      </c>
      <c r="E38" s="6" t="e">
        <f>SUM(#REF!)</f>
        <v>#REF!</v>
      </c>
      <c r="F38" s="6" t="e">
        <f>SUM(#REF!)</f>
        <v>#REF!</v>
      </c>
      <c r="G38" s="6" t="e">
        <f>SUM(#REF!)</f>
        <v>#REF!</v>
      </c>
      <c r="H38" s="6" t="e">
        <f t="shared" si="17"/>
        <v>#REF!</v>
      </c>
      <c r="I38" s="6" t="e">
        <f t="shared" si="18"/>
        <v>#REF!</v>
      </c>
      <c r="J38" s="6" t="e">
        <f>SUM(#REF!)</f>
        <v>#REF!</v>
      </c>
      <c r="K38" s="6" t="e">
        <f>SUM(#REF!)</f>
        <v>#REF!</v>
      </c>
      <c r="L38" s="6" t="e">
        <f>SUM(#REF!)</f>
        <v>#REF!</v>
      </c>
      <c r="M38" s="6" t="e">
        <f t="shared" si="19"/>
        <v>#REF!</v>
      </c>
      <c r="N38" s="57" t="e">
        <f t="shared" si="16"/>
        <v>#REF!</v>
      </c>
      <c r="O38" s="6" t="e">
        <f t="shared" si="20"/>
        <v>#REF!</v>
      </c>
    </row>
    <row r="39" spans="1:16">
      <c r="A39" s="565"/>
      <c r="B39" s="565"/>
      <c r="C39" s="20"/>
      <c r="D39" s="2" t="s">
        <v>1731</v>
      </c>
      <c r="E39" s="6" t="e">
        <f>SUM(#REF!)</f>
        <v>#REF!</v>
      </c>
      <c r="F39" s="6" t="e">
        <f>SUM(#REF!)</f>
        <v>#REF!</v>
      </c>
      <c r="G39" s="6" t="e">
        <f>SUM(#REF!)</f>
        <v>#REF!</v>
      </c>
      <c r="H39" s="6" t="e">
        <f t="shared" si="17"/>
        <v>#REF!</v>
      </c>
      <c r="I39" s="6" t="e">
        <f t="shared" si="18"/>
        <v>#REF!</v>
      </c>
      <c r="J39" s="6" t="e">
        <f>SUM(#REF!)</f>
        <v>#REF!</v>
      </c>
      <c r="K39" s="6" t="e">
        <f>SUM(#REF!)</f>
        <v>#REF!</v>
      </c>
      <c r="L39" s="6" t="e">
        <f>SUM(#REF!)</f>
        <v>#REF!</v>
      </c>
      <c r="M39" s="6" t="e">
        <f t="shared" si="19"/>
        <v>#REF!</v>
      </c>
      <c r="N39" s="57" t="e">
        <f t="shared" si="16"/>
        <v>#REF!</v>
      </c>
      <c r="O39" s="6" t="e">
        <f t="shared" si="20"/>
        <v>#REF!</v>
      </c>
    </row>
    <row r="40" spans="1:16">
      <c r="A40" s="565"/>
      <c r="B40" s="565"/>
      <c r="C40" s="20"/>
      <c r="D40" s="2" t="s">
        <v>1732</v>
      </c>
      <c r="E40" s="6" t="e">
        <f>SUM(#REF!)</f>
        <v>#REF!</v>
      </c>
      <c r="F40" s="6" t="e">
        <f>SUM(#REF!)</f>
        <v>#REF!</v>
      </c>
      <c r="G40" s="6" t="e">
        <f>SUM(#REF!)</f>
        <v>#REF!</v>
      </c>
      <c r="H40" s="6" t="e">
        <f>SUM(F40-E40)</f>
        <v>#REF!</v>
      </c>
      <c r="I40" s="6" t="e">
        <f t="shared" si="18"/>
        <v>#REF!</v>
      </c>
      <c r="J40" s="6" t="e">
        <f>SUM(#REF!)</f>
        <v>#REF!</v>
      </c>
      <c r="K40" s="6" t="e">
        <f>SUM(#REF!)</f>
        <v>#REF!</v>
      </c>
      <c r="L40" s="6" t="e">
        <f>SUM(#REF!)</f>
        <v>#REF!</v>
      </c>
      <c r="M40" s="6" t="e">
        <f t="shared" si="19"/>
        <v>#REF!</v>
      </c>
      <c r="N40" s="57" t="e">
        <f t="shared" si="16"/>
        <v>#REF!</v>
      </c>
      <c r="O40" s="6" t="e">
        <f t="shared" si="20"/>
        <v>#REF!</v>
      </c>
    </row>
    <row r="41" spans="1:16">
      <c r="A41" s="565"/>
      <c r="B41" s="565"/>
      <c r="C41" s="20"/>
      <c r="D41" s="2" t="s">
        <v>1736</v>
      </c>
      <c r="E41" s="6" t="e">
        <f>SUM(#REF!)</f>
        <v>#REF!</v>
      </c>
      <c r="F41" s="6" t="e">
        <f>SUM(#REF!)</f>
        <v>#REF!</v>
      </c>
      <c r="G41" s="6" t="e">
        <f>SUM(#REF!)</f>
        <v>#REF!</v>
      </c>
      <c r="H41" s="6" t="e">
        <f>SUM(F41-E41)</f>
        <v>#REF!</v>
      </c>
      <c r="I41" s="6" t="e">
        <f t="shared" si="18"/>
        <v>#REF!</v>
      </c>
      <c r="J41" s="6" t="e">
        <f>SUM(#REF!)</f>
        <v>#REF!</v>
      </c>
      <c r="K41" s="6" t="e">
        <f>SUM(#REF!)</f>
        <v>#REF!</v>
      </c>
      <c r="L41" s="6" t="e">
        <f>SUM(#REF!)</f>
        <v>#REF!</v>
      </c>
      <c r="M41" s="6" t="e">
        <f t="shared" si="19"/>
        <v>#REF!</v>
      </c>
      <c r="N41" s="57" t="e">
        <f t="shared" si="16"/>
        <v>#REF!</v>
      </c>
      <c r="O41" s="6" t="e">
        <f t="shared" si="20"/>
        <v>#REF!</v>
      </c>
    </row>
    <row r="42" spans="1:16">
      <c r="A42" s="565"/>
      <c r="B42" s="565"/>
      <c r="C42" s="20"/>
      <c r="D42" s="2" t="s">
        <v>1730</v>
      </c>
      <c r="E42" s="6" t="e">
        <f>SUM(#REF!)</f>
        <v>#REF!</v>
      </c>
      <c r="F42" s="6" t="e">
        <f>SUM(#REF!)</f>
        <v>#REF!</v>
      </c>
      <c r="G42" s="6" t="e">
        <f>SUM(#REF!)</f>
        <v>#REF!</v>
      </c>
      <c r="H42" s="6" t="e">
        <f t="shared" si="17"/>
        <v>#REF!</v>
      </c>
      <c r="I42" s="6" t="e">
        <f t="shared" si="18"/>
        <v>#REF!</v>
      </c>
      <c r="J42" s="6" t="e">
        <f>SUM(#REF!)</f>
        <v>#REF!</v>
      </c>
      <c r="K42" s="6" t="e">
        <f>SUM(#REF!)</f>
        <v>#REF!</v>
      </c>
      <c r="L42" s="6" t="e">
        <f>SUM(#REF!)</f>
        <v>#REF!</v>
      </c>
      <c r="M42" s="6" t="e">
        <f t="shared" si="19"/>
        <v>#REF!</v>
      </c>
      <c r="N42" s="57" t="e">
        <f t="shared" si="16"/>
        <v>#REF!</v>
      </c>
      <c r="O42" s="6" t="e">
        <f t="shared" si="20"/>
        <v>#REF!</v>
      </c>
    </row>
    <row r="43" spans="1:16">
      <c r="A43" s="5"/>
      <c r="B43" s="5"/>
      <c r="D43" s="2" t="s">
        <v>1442</v>
      </c>
      <c r="E43" s="6" t="e">
        <f>SUM(#REF!)</f>
        <v>#REF!</v>
      </c>
      <c r="F43" s="6" t="e">
        <f>SUM(#REF!)</f>
        <v>#REF!</v>
      </c>
      <c r="G43" s="6" t="e">
        <f>SUM(#REF!)</f>
        <v>#REF!</v>
      </c>
      <c r="H43" s="6" t="e">
        <f t="shared" si="17"/>
        <v>#REF!</v>
      </c>
      <c r="I43" s="6" t="e">
        <f t="shared" si="18"/>
        <v>#REF!</v>
      </c>
      <c r="J43" s="6" t="e">
        <f>SUM(#REF!)</f>
        <v>#REF!</v>
      </c>
      <c r="K43" s="6" t="e">
        <f>SUM(#REF!)</f>
        <v>#REF!</v>
      </c>
      <c r="L43" s="6" t="e">
        <f>SUM(#REF!)</f>
        <v>#REF!</v>
      </c>
      <c r="M43" s="6" t="e">
        <f t="shared" si="19"/>
        <v>#REF!</v>
      </c>
      <c r="N43" s="57" t="e">
        <f t="shared" si="16"/>
        <v>#REF!</v>
      </c>
      <c r="O43" s="6" t="e">
        <f t="shared" si="20"/>
        <v>#REF!</v>
      </c>
    </row>
    <row r="44" spans="1:16">
      <c r="A44" s="5"/>
      <c r="B44" s="5"/>
      <c r="D44" s="20" t="s">
        <v>819</v>
      </c>
      <c r="E44" s="6" t="e">
        <f>SUM(#REF!)</f>
        <v>#REF!</v>
      </c>
      <c r="F44" s="6" t="e">
        <f>SUM(#REF!)</f>
        <v>#REF!</v>
      </c>
      <c r="G44" s="6" t="e">
        <f>SUM(#REF!)</f>
        <v>#REF!</v>
      </c>
      <c r="H44" s="6" t="e">
        <f t="shared" ref="H44:H58" si="21">SUM(F44-E44)</f>
        <v>#REF!</v>
      </c>
      <c r="I44" s="6" t="e">
        <f t="shared" si="18"/>
        <v>#REF!</v>
      </c>
      <c r="J44" s="6" t="e">
        <f>SUM(#REF!)</f>
        <v>#REF!</v>
      </c>
      <c r="K44" s="6" t="e">
        <f>SUM(#REF!)</f>
        <v>#REF!</v>
      </c>
      <c r="L44" s="6" t="e">
        <f>SUM(#REF!)</f>
        <v>#REF!</v>
      </c>
      <c r="M44" s="6" t="e">
        <f t="shared" ref="M44:M58" si="22">SUM(K44-J44)</f>
        <v>#REF!</v>
      </c>
      <c r="N44" s="57" t="e">
        <f t="shared" ref="N44:N58" si="23">IF(K44=0,0,IF(J44=0,0,SUM(K44/J44)*100))</f>
        <v>#REF!</v>
      </c>
      <c r="O44" s="6" t="e">
        <f t="shared" ref="O44:O58" si="24">SUM(K44-L44)</f>
        <v>#REF!</v>
      </c>
    </row>
    <row r="45" spans="1:16">
      <c r="A45" s="5"/>
      <c r="B45" s="5"/>
      <c r="D45" s="2" t="s">
        <v>1456</v>
      </c>
      <c r="E45" s="6" t="e">
        <f>SUM(#REF!)</f>
        <v>#REF!</v>
      </c>
      <c r="F45" s="6" t="e">
        <f>SUM(#REF!)</f>
        <v>#REF!</v>
      </c>
      <c r="G45" s="6" t="e">
        <f>SUM(#REF!)</f>
        <v>#REF!</v>
      </c>
      <c r="H45" s="6" t="e">
        <f t="shared" si="21"/>
        <v>#REF!</v>
      </c>
      <c r="I45" s="6" t="e">
        <f t="shared" si="18"/>
        <v>#REF!</v>
      </c>
      <c r="J45" s="6" t="e">
        <f>SUM(#REF!)</f>
        <v>#REF!</v>
      </c>
      <c r="K45" s="6" t="e">
        <f>SUM(#REF!)</f>
        <v>#REF!</v>
      </c>
      <c r="L45" s="6" t="e">
        <f>SUM(#REF!)</f>
        <v>#REF!</v>
      </c>
      <c r="M45" s="6" t="e">
        <f t="shared" si="22"/>
        <v>#REF!</v>
      </c>
      <c r="N45" s="57" t="e">
        <f t="shared" si="23"/>
        <v>#REF!</v>
      </c>
      <c r="O45" s="6" t="e">
        <f t="shared" si="24"/>
        <v>#REF!</v>
      </c>
    </row>
    <row r="46" spans="1:16">
      <c r="A46" s="5"/>
      <c r="B46" s="5"/>
      <c r="D46" s="2" t="s">
        <v>1443</v>
      </c>
      <c r="E46" s="6" t="e">
        <f>SUM(#REF!)</f>
        <v>#REF!</v>
      </c>
      <c r="F46" s="6" t="e">
        <f>SUM(#REF!)</f>
        <v>#REF!</v>
      </c>
      <c r="G46" s="6" t="e">
        <f>SUM(#REF!)</f>
        <v>#REF!</v>
      </c>
      <c r="H46" s="6" t="e">
        <f t="shared" si="21"/>
        <v>#REF!</v>
      </c>
      <c r="I46" s="6" t="e">
        <f t="shared" si="18"/>
        <v>#REF!</v>
      </c>
      <c r="J46" s="6" t="e">
        <f>SUM(#REF!)</f>
        <v>#REF!</v>
      </c>
      <c r="K46" s="6" t="e">
        <f>SUM(#REF!)</f>
        <v>#REF!</v>
      </c>
      <c r="L46" s="6" t="e">
        <f>SUM(#REF!)</f>
        <v>#REF!</v>
      </c>
      <c r="M46" s="6" t="e">
        <f t="shared" si="22"/>
        <v>#REF!</v>
      </c>
      <c r="N46" s="57" t="e">
        <f t="shared" si="23"/>
        <v>#REF!</v>
      </c>
      <c r="O46" s="6" t="e">
        <f t="shared" si="24"/>
        <v>#REF!</v>
      </c>
    </row>
    <row r="47" spans="1:16">
      <c r="A47" s="5"/>
      <c r="B47" s="5"/>
      <c r="D47" s="2" t="s">
        <v>1443</v>
      </c>
      <c r="E47" s="6" t="e">
        <f>SUM(#REF!)</f>
        <v>#REF!</v>
      </c>
      <c r="F47" s="6" t="e">
        <f>SUM(#REF!)</f>
        <v>#REF!</v>
      </c>
      <c r="G47" s="6" t="e">
        <f>SUM(#REF!)</f>
        <v>#REF!</v>
      </c>
      <c r="H47" s="6" t="e">
        <f t="shared" si="21"/>
        <v>#REF!</v>
      </c>
      <c r="I47" s="6" t="e">
        <f t="shared" ref="I47:I58" si="25">SUM(F47-G47)</f>
        <v>#REF!</v>
      </c>
      <c r="J47" s="6" t="e">
        <f>SUM(#REF!)</f>
        <v>#REF!</v>
      </c>
      <c r="K47" s="6" t="e">
        <f>SUM(#REF!)</f>
        <v>#REF!</v>
      </c>
      <c r="L47" s="6" t="e">
        <f>SUM(#REF!)</f>
        <v>#REF!</v>
      </c>
      <c r="M47" s="6" t="e">
        <f t="shared" si="22"/>
        <v>#REF!</v>
      </c>
      <c r="N47" s="57" t="e">
        <f t="shared" si="23"/>
        <v>#REF!</v>
      </c>
      <c r="O47" s="6" t="e">
        <f t="shared" si="24"/>
        <v>#REF!</v>
      </c>
    </row>
    <row r="48" spans="1:16">
      <c r="A48" s="5"/>
      <c r="B48" s="5"/>
      <c r="D48" s="2" t="s">
        <v>1735</v>
      </c>
      <c r="E48" s="6" t="e">
        <f>SUM(#REF!)</f>
        <v>#REF!</v>
      </c>
      <c r="F48" s="6" t="e">
        <f>SUM(#REF!)</f>
        <v>#REF!</v>
      </c>
      <c r="G48" s="6" t="e">
        <f>SUM(#REF!)</f>
        <v>#REF!</v>
      </c>
      <c r="H48" s="6" t="e">
        <f t="shared" si="21"/>
        <v>#REF!</v>
      </c>
      <c r="I48" s="6" t="e">
        <f t="shared" si="25"/>
        <v>#REF!</v>
      </c>
      <c r="J48" s="6" t="e">
        <f>SUM(#REF!)</f>
        <v>#REF!</v>
      </c>
      <c r="K48" s="6" t="e">
        <f>SUM(#REF!)</f>
        <v>#REF!</v>
      </c>
      <c r="L48" s="6" t="e">
        <f>SUM(#REF!)</f>
        <v>#REF!</v>
      </c>
      <c r="M48" s="6" t="e">
        <f t="shared" si="22"/>
        <v>#REF!</v>
      </c>
      <c r="N48" s="57" t="e">
        <f t="shared" si="23"/>
        <v>#REF!</v>
      </c>
      <c r="O48" s="6" t="e">
        <f t="shared" si="24"/>
        <v>#REF!</v>
      </c>
    </row>
    <row r="49" spans="1:15">
      <c r="A49" s="5"/>
      <c r="B49" s="5"/>
      <c r="D49" s="2" t="s">
        <v>1443</v>
      </c>
      <c r="E49" s="6" t="e">
        <f>SUM(#REF!)</f>
        <v>#REF!</v>
      </c>
      <c r="F49" s="6" t="e">
        <f>SUM(#REF!)</f>
        <v>#REF!</v>
      </c>
      <c r="G49" s="6" t="e">
        <f>SUM(#REF!)</f>
        <v>#REF!</v>
      </c>
      <c r="H49" s="6" t="e">
        <f t="shared" si="21"/>
        <v>#REF!</v>
      </c>
      <c r="I49" s="6" t="e">
        <f t="shared" si="25"/>
        <v>#REF!</v>
      </c>
      <c r="J49" s="6" t="e">
        <f>SUM(#REF!)</f>
        <v>#REF!</v>
      </c>
      <c r="K49" s="6" t="e">
        <f>SUM(#REF!)</f>
        <v>#REF!</v>
      </c>
      <c r="L49" s="6" t="e">
        <f>SUM(#REF!)</f>
        <v>#REF!</v>
      </c>
      <c r="M49" s="6" t="e">
        <f t="shared" si="22"/>
        <v>#REF!</v>
      </c>
      <c r="N49" s="57" t="e">
        <f t="shared" si="23"/>
        <v>#REF!</v>
      </c>
      <c r="O49" s="6" t="e">
        <f t="shared" si="24"/>
        <v>#REF!</v>
      </c>
    </row>
    <row r="50" spans="1:15">
      <c r="A50" s="5"/>
      <c r="B50" s="5"/>
      <c r="D50" s="2" t="s">
        <v>1443</v>
      </c>
      <c r="E50" s="6" t="e">
        <f>SUM(#REF!)</f>
        <v>#REF!</v>
      </c>
      <c r="F50" s="6" t="e">
        <f>SUM(#REF!)</f>
        <v>#REF!</v>
      </c>
      <c r="G50" s="6" t="e">
        <f>SUM(#REF!)</f>
        <v>#REF!</v>
      </c>
      <c r="H50" s="6" t="e">
        <f t="shared" si="21"/>
        <v>#REF!</v>
      </c>
      <c r="I50" s="6" t="e">
        <f t="shared" si="25"/>
        <v>#REF!</v>
      </c>
      <c r="J50" s="6" t="e">
        <f>SUM(#REF!)</f>
        <v>#REF!</v>
      </c>
      <c r="K50" s="6" t="e">
        <f>SUM(#REF!)</f>
        <v>#REF!</v>
      </c>
      <c r="L50" s="6" t="e">
        <f>SUM(#REF!)</f>
        <v>#REF!</v>
      </c>
      <c r="M50" s="6" t="e">
        <f t="shared" si="22"/>
        <v>#REF!</v>
      </c>
      <c r="N50" s="57" t="e">
        <f t="shared" si="23"/>
        <v>#REF!</v>
      </c>
      <c r="O50" s="6" t="e">
        <f t="shared" si="24"/>
        <v>#REF!</v>
      </c>
    </row>
    <row r="51" spans="1:15">
      <c r="A51" s="5"/>
      <c r="B51" s="5"/>
      <c r="D51" s="2" t="s">
        <v>1443</v>
      </c>
      <c r="E51" s="6" t="e">
        <f>SUM(#REF!)</f>
        <v>#REF!</v>
      </c>
      <c r="F51" s="6" t="e">
        <f>SUM(#REF!)</f>
        <v>#REF!</v>
      </c>
      <c r="G51" s="6" t="e">
        <f>SUM(#REF!)</f>
        <v>#REF!</v>
      </c>
      <c r="H51" s="6" t="e">
        <f t="shared" si="21"/>
        <v>#REF!</v>
      </c>
      <c r="I51" s="6" t="e">
        <f t="shared" si="25"/>
        <v>#REF!</v>
      </c>
      <c r="J51" s="6" t="e">
        <f>SUM(#REF!)</f>
        <v>#REF!</v>
      </c>
      <c r="K51" s="6" t="e">
        <f>SUM(#REF!)</f>
        <v>#REF!</v>
      </c>
      <c r="L51" s="6" t="e">
        <f>SUM(#REF!)</f>
        <v>#REF!</v>
      </c>
      <c r="M51" s="6" t="e">
        <f t="shared" si="22"/>
        <v>#REF!</v>
      </c>
      <c r="N51" s="57" t="e">
        <f t="shared" si="23"/>
        <v>#REF!</v>
      </c>
      <c r="O51" s="6" t="e">
        <f t="shared" si="24"/>
        <v>#REF!</v>
      </c>
    </row>
    <row r="52" spans="1:15">
      <c r="A52" s="5"/>
      <c r="B52" s="5"/>
      <c r="D52" s="2" t="s">
        <v>832</v>
      </c>
      <c r="E52" s="6" t="e">
        <f>SUM(#REF!)</f>
        <v>#REF!</v>
      </c>
      <c r="F52" s="6" t="e">
        <f>SUM(#REF!)</f>
        <v>#REF!</v>
      </c>
      <c r="G52" s="6" t="e">
        <f>SUM(#REF!)</f>
        <v>#REF!</v>
      </c>
      <c r="H52" s="6" t="e">
        <f t="shared" si="21"/>
        <v>#REF!</v>
      </c>
      <c r="I52" s="6" t="e">
        <f t="shared" si="25"/>
        <v>#REF!</v>
      </c>
      <c r="J52" s="6" t="e">
        <f>SUM(#REF!)</f>
        <v>#REF!</v>
      </c>
      <c r="K52" s="6" t="e">
        <f>SUM(#REF!)</f>
        <v>#REF!</v>
      </c>
      <c r="L52" s="6" t="e">
        <f>SUM(#REF!)</f>
        <v>#REF!</v>
      </c>
      <c r="M52" s="6" t="e">
        <f t="shared" si="22"/>
        <v>#REF!</v>
      </c>
      <c r="N52" s="57" t="e">
        <f t="shared" si="23"/>
        <v>#REF!</v>
      </c>
      <c r="O52" s="6" t="e">
        <f t="shared" si="24"/>
        <v>#REF!</v>
      </c>
    </row>
    <row r="53" spans="1:15">
      <c r="A53" s="5"/>
      <c r="B53" s="5"/>
      <c r="D53" s="2" t="s">
        <v>1734</v>
      </c>
      <c r="E53" s="6" t="e">
        <f>SUM(#REF!)</f>
        <v>#REF!</v>
      </c>
      <c r="F53" s="6" t="e">
        <f>SUM(#REF!)</f>
        <v>#REF!</v>
      </c>
      <c r="G53" s="6" t="e">
        <f>SUM(#REF!)</f>
        <v>#REF!</v>
      </c>
      <c r="H53" s="6" t="e">
        <f t="shared" si="21"/>
        <v>#REF!</v>
      </c>
      <c r="I53" s="6" t="e">
        <f t="shared" si="25"/>
        <v>#REF!</v>
      </c>
      <c r="J53" s="6" t="e">
        <f>SUM(#REF!)</f>
        <v>#REF!</v>
      </c>
      <c r="K53" s="6" t="e">
        <f>SUM(#REF!)</f>
        <v>#REF!</v>
      </c>
      <c r="L53" s="6" t="e">
        <f>SUM(#REF!)</f>
        <v>#REF!</v>
      </c>
      <c r="M53" s="6" t="e">
        <f t="shared" si="22"/>
        <v>#REF!</v>
      </c>
      <c r="N53" s="57" t="e">
        <f t="shared" si="23"/>
        <v>#REF!</v>
      </c>
      <c r="O53" s="6" t="e">
        <f t="shared" si="24"/>
        <v>#REF!</v>
      </c>
    </row>
    <row r="54" spans="1:15">
      <c r="A54" s="5"/>
      <c r="B54" s="5"/>
      <c r="D54" s="2" t="s">
        <v>1444</v>
      </c>
      <c r="E54" s="6" t="e">
        <f>SUM(#REF!)</f>
        <v>#REF!</v>
      </c>
      <c r="F54" s="6" t="e">
        <f>SUM(#REF!)</f>
        <v>#REF!</v>
      </c>
      <c r="G54" s="6" t="e">
        <f>SUM(#REF!)</f>
        <v>#REF!</v>
      </c>
      <c r="H54" s="6" t="e">
        <f t="shared" si="21"/>
        <v>#REF!</v>
      </c>
      <c r="I54" s="6" t="e">
        <f t="shared" si="25"/>
        <v>#REF!</v>
      </c>
      <c r="J54" s="6" t="e">
        <f>SUM(#REF!)</f>
        <v>#REF!</v>
      </c>
      <c r="K54" s="6" t="e">
        <f>SUM(#REF!)</f>
        <v>#REF!</v>
      </c>
      <c r="L54" s="6" t="e">
        <f>SUM(#REF!)</f>
        <v>#REF!</v>
      </c>
      <c r="M54" s="6" t="e">
        <f t="shared" si="22"/>
        <v>#REF!</v>
      </c>
      <c r="N54" s="57" t="e">
        <f t="shared" si="23"/>
        <v>#REF!</v>
      </c>
      <c r="O54" s="6" t="e">
        <f t="shared" si="24"/>
        <v>#REF!</v>
      </c>
    </row>
    <row r="55" spans="1:15">
      <c r="A55" s="5"/>
      <c r="B55" s="5"/>
      <c r="D55" s="2" t="s">
        <v>1443</v>
      </c>
      <c r="E55" s="6" t="e">
        <f>SUM(#REF!)</f>
        <v>#REF!</v>
      </c>
      <c r="F55" s="6" t="e">
        <f>SUM(#REF!)</f>
        <v>#REF!</v>
      </c>
      <c r="G55" s="6" t="e">
        <f>SUM(#REF!)</f>
        <v>#REF!</v>
      </c>
      <c r="H55" s="6" t="e">
        <f t="shared" si="21"/>
        <v>#REF!</v>
      </c>
      <c r="I55" s="6" t="e">
        <f t="shared" si="25"/>
        <v>#REF!</v>
      </c>
      <c r="J55" s="6" t="e">
        <f>SUM(#REF!)</f>
        <v>#REF!</v>
      </c>
      <c r="K55" s="6" t="e">
        <f>SUM(#REF!)</f>
        <v>#REF!</v>
      </c>
      <c r="L55" s="6" t="e">
        <f>SUM(#REF!)</f>
        <v>#REF!</v>
      </c>
      <c r="M55" s="6" t="e">
        <f t="shared" si="22"/>
        <v>#REF!</v>
      </c>
      <c r="N55" s="57" t="e">
        <f t="shared" si="23"/>
        <v>#REF!</v>
      </c>
      <c r="O55" s="6" t="e">
        <f t="shared" si="24"/>
        <v>#REF!</v>
      </c>
    </row>
    <row r="56" spans="1:15">
      <c r="A56" s="5"/>
      <c r="B56" s="5"/>
      <c r="D56" s="2" t="s">
        <v>1444</v>
      </c>
      <c r="E56" s="6" t="e">
        <f>SUM(#REF!)</f>
        <v>#REF!</v>
      </c>
      <c r="F56" s="6" t="e">
        <f>SUM(#REF!)</f>
        <v>#REF!</v>
      </c>
      <c r="G56" s="6" t="e">
        <f>SUM(#REF!)</f>
        <v>#REF!</v>
      </c>
      <c r="H56" s="6" t="e">
        <f t="shared" si="21"/>
        <v>#REF!</v>
      </c>
      <c r="I56" s="6" t="e">
        <f t="shared" si="25"/>
        <v>#REF!</v>
      </c>
      <c r="J56" s="6" t="e">
        <f>SUM(#REF!)</f>
        <v>#REF!</v>
      </c>
      <c r="K56" s="6" t="e">
        <f>SUM(#REF!)</f>
        <v>#REF!</v>
      </c>
      <c r="L56" s="6" t="e">
        <f>SUM(#REF!)</f>
        <v>#REF!</v>
      </c>
      <c r="M56" s="6" t="e">
        <f t="shared" si="22"/>
        <v>#REF!</v>
      </c>
      <c r="N56" s="57" t="e">
        <f t="shared" si="23"/>
        <v>#REF!</v>
      </c>
      <c r="O56" s="6" t="e">
        <f t="shared" si="24"/>
        <v>#REF!</v>
      </c>
    </row>
    <row r="57" spans="1:15">
      <c r="A57" s="5"/>
      <c r="B57" s="5"/>
      <c r="D57" s="2" t="s">
        <v>1445</v>
      </c>
      <c r="E57" s="6" t="e">
        <f>SUM(#REF!)</f>
        <v>#REF!</v>
      </c>
      <c r="F57" s="6" t="e">
        <f>SUM(#REF!)</f>
        <v>#REF!</v>
      </c>
      <c r="G57" s="6" t="e">
        <f>SUM(#REF!)</f>
        <v>#REF!</v>
      </c>
      <c r="H57" s="6" t="e">
        <f t="shared" si="21"/>
        <v>#REF!</v>
      </c>
      <c r="I57" s="6" t="e">
        <f t="shared" si="25"/>
        <v>#REF!</v>
      </c>
      <c r="J57" s="6" t="e">
        <f>SUM(#REF!)</f>
        <v>#REF!</v>
      </c>
      <c r="K57" s="6" t="e">
        <f>SUM(#REF!)</f>
        <v>#REF!</v>
      </c>
      <c r="L57" s="6" t="e">
        <f>SUM(#REF!)</f>
        <v>#REF!</v>
      </c>
      <c r="M57" s="6" t="e">
        <f t="shared" si="22"/>
        <v>#REF!</v>
      </c>
      <c r="N57" s="57" t="e">
        <f t="shared" si="23"/>
        <v>#REF!</v>
      </c>
      <c r="O57" s="6" t="e">
        <f t="shared" si="24"/>
        <v>#REF!</v>
      </c>
    </row>
    <row r="58" spans="1:15">
      <c r="A58" s="5"/>
      <c r="B58" s="5"/>
      <c r="D58" s="2" t="s">
        <v>1446</v>
      </c>
      <c r="E58" s="6" t="e">
        <f>SUM(#REF!)</f>
        <v>#REF!</v>
      </c>
      <c r="F58" s="6" t="e">
        <f>SUM(#REF!)</f>
        <v>#REF!</v>
      </c>
      <c r="G58" s="6" t="e">
        <f>SUM(#REF!)</f>
        <v>#REF!</v>
      </c>
      <c r="H58" s="6" t="e">
        <f t="shared" si="21"/>
        <v>#REF!</v>
      </c>
      <c r="I58" s="6" t="e">
        <f t="shared" si="25"/>
        <v>#REF!</v>
      </c>
      <c r="J58" s="6" t="e">
        <f>SUM(#REF!)</f>
        <v>#REF!</v>
      </c>
      <c r="K58" s="6" t="e">
        <f>SUM(#REF!)</f>
        <v>#REF!</v>
      </c>
      <c r="L58" s="6" t="e">
        <f>SUM(#REF!)</f>
        <v>#REF!</v>
      </c>
      <c r="M58" s="6" t="e">
        <f t="shared" si="22"/>
        <v>#REF!</v>
      </c>
      <c r="N58" s="57" t="e">
        <f t="shared" si="23"/>
        <v>#REF!</v>
      </c>
      <c r="O58" s="6" t="e">
        <f t="shared" si="24"/>
        <v>#REF!</v>
      </c>
    </row>
    <row r="59" spans="1:15">
      <c r="A59" s="5"/>
      <c r="B59" s="5"/>
      <c r="E59" s="6"/>
      <c r="F59" s="6"/>
      <c r="G59" s="6"/>
      <c r="H59" s="6"/>
      <c r="I59" s="6"/>
      <c r="J59" s="6"/>
      <c r="K59" s="6"/>
      <c r="L59" s="6"/>
      <c r="M59" s="6"/>
      <c r="N59" s="57"/>
      <c r="O59" s="6"/>
    </row>
    <row r="60" spans="1:15">
      <c r="A60" s="180" t="s">
        <v>731</v>
      </c>
      <c r="B60" s="180"/>
      <c r="E60" s="6"/>
      <c r="F60" s="6"/>
      <c r="G60" s="6"/>
      <c r="H60" s="6"/>
      <c r="I60" s="6"/>
      <c r="J60" s="6"/>
      <c r="M60" s="6"/>
      <c r="N60" s="57"/>
      <c r="O60" s="6"/>
    </row>
    <row r="61" spans="1:15">
      <c r="A61" s="5"/>
      <c r="B61" s="5">
        <v>200</v>
      </c>
      <c r="C61" s="2" t="s">
        <v>732</v>
      </c>
      <c r="E61" s="6" t="e">
        <f>SUM(#REF!)</f>
        <v>#REF!</v>
      </c>
      <c r="F61" s="6" t="e">
        <f>SUM(#REF!)</f>
        <v>#REF!</v>
      </c>
      <c r="G61" s="6" t="e">
        <f>SUM(#REF!)</f>
        <v>#REF!</v>
      </c>
      <c r="H61" s="6" t="e">
        <f>SUM(F61-E61)</f>
        <v>#REF!</v>
      </c>
      <c r="I61" s="6" t="e">
        <f>SUM(F61-G61)</f>
        <v>#REF!</v>
      </c>
      <c r="J61" s="6" t="e">
        <f>SUM(#REF!)</f>
        <v>#REF!</v>
      </c>
      <c r="K61" s="6" t="e">
        <f>SUM(#REF!)</f>
        <v>#REF!</v>
      </c>
      <c r="L61" s="6" t="e">
        <f>SUM(#REF!)</f>
        <v>#REF!</v>
      </c>
      <c r="M61" s="6" t="e">
        <f>SUM(K61-J61)</f>
        <v>#REF!</v>
      </c>
      <c r="N61" s="57" t="e">
        <f>IF(K61=0,0,IF(J61=0,0,SUM(K61/J61)*100))</f>
        <v>#REF!</v>
      </c>
      <c r="O61" s="6" t="e">
        <f>SUM(K61-L61)</f>
        <v>#REF!</v>
      </c>
    </row>
    <row r="62" spans="1:15">
      <c r="A62" s="180" t="s">
        <v>142</v>
      </c>
      <c r="B62" s="180"/>
      <c r="E62" s="6"/>
      <c r="F62" s="6"/>
      <c r="G62" s="6"/>
      <c r="H62" s="6"/>
      <c r="I62" s="6"/>
      <c r="J62" s="6"/>
      <c r="M62" s="6"/>
      <c r="N62" s="57"/>
      <c r="O62" s="6"/>
    </row>
    <row r="63" spans="1:15">
      <c r="A63" s="5"/>
      <c r="B63" s="5">
        <v>500</v>
      </c>
      <c r="C63" s="2" t="s">
        <v>142</v>
      </c>
      <c r="E63" s="6" t="e">
        <f>SUM(#REF!)</f>
        <v>#REF!</v>
      </c>
      <c r="F63" s="6" t="e">
        <f>SUM(#REF!)</f>
        <v>#REF!</v>
      </c>
      <c r="G63" s="6" t="e">
        <f>SUM(#REF!)</f>
        <v>#REF!</v>
      </c>
      <c r="H63" s="6" t="e">
        <f>SUM(F63-E63)</f>
        <v>#REF!</v>
      </c>
      <c r="I63" s="6" t="e">
        <f>SUM(F63-G63)</f>
        <v>#REF!</v>
      </c>
      <c r="J63" s="6" t="e">
        <f>SUM(#REF!)</f>
        <v>#REF!</v>
      </c>
      <c r="K63" s="6" t="e">
        <f>SUM(#REF!)</f>
        <v>#REF!</v>
      </c>
      <c r="L63" s="6" t="e">
        <f>SUM(#REF!)</f>
        <v>#REF!</v>
      </c>
      <c r="M63" s="6" t="e">
        <f>SUM(K63-J63)</f>
        <v>#REF!</v>
      </c>
      <c r="N63" s="57" t="e">
        <f>IF(K63=0,0,IF(J63=0,0,SUM(K63/J63)*100))</f>
        <v>#REF!</v>
      </c>
      <c r="O63" s="6" t="e">
        <f>SUM(K63-L63)</f>
        <v>#REF!</v>
      </c>
    </row>
    <row r="64" spans="1:15">
      <c r="A64" s="5"/>
      <c r="B64" s="5"/>
      <c r="C64" s="5"/>
    </row>
    <row r="65" spans="1:15">
      <c r="E65" s="15"/>
      <c r="F65" s="15"/>
      <c r="G65" s="15"/>
      <c r="H65" s="15"/>
      <c r="I65" s="15"/>
      <c r="J65" s="15"/>
      <c r="M65" s="6"/>
      <c r="N65" s="57"/>
      <c r="O65" s="6"/>
    </row>
    <row r="66" spans="1:15">
      <c r="E66" s="6"/>
      <c r="F66" s="6"/>
      <c r="G66" s="6"/>
      <c r="H66" s="6"/>
      <c r="I66" s="6"/>
      <c r="J66" s="6"/>
      <c r="M66" s="6"/>
      <c r="N66" s="57"/>
      <c r="O66" s="6"/>
    </row>
    <row r="67" spans="1:15">
      <c r="D67" s="3" t="s">
        <v>122</v>
      </c>
      <c r="E67" s="53" t="e">
        <f t="shared" ref="E67:L67" si="26">SUM(E69+E71+E73+E75+E77+E79+E81)</f>
        <v>#REF!</v>
      </c>
      <c r="F67" s="53" t="e">
        <f t="shared" si="26"/>
        <v>#REF!</v>
      </c>
      <c r="G67" s="53" t="e">
        <f t="shared" si="26"/>
        <v>#REF!</v>
      </c>
      <c r="H67" s="53" t="e">
        <f>SUM(F67-E67)</f>
        <v>#REF!</v>
      </c>
      <c r="I67" s="53" t="e">
        <f>SUM(F67-G67)</f>
        <v>#REF!</v>
      </c>
      <c r="J67" s="53" t="e">
        <f t="shared" si="26"/>
        <v>#REF!</v>
      </c>
      <c r="K67" s="53" t="e">
        <f t="shared" si="26"/>
        <v>#REF!</v>
      </c>
      <c r="L67" s="53" t="e">
        <f t="shared" si="26"/>
        <v>#REF!</v>
      </c>
      <c r="M67" s="53" t="e">
        <f>SUM(K67-J67)</f>
        <v>#REF!</v>
      </c>
      <c r="N67" s="55" t="e">
        <f>IF(K67=0,0,IF(J67=0,0,SUM(K67/J67)*100))</f>
        <v>#REF!</v>
      </c>
      <c r="O67" s="53" t="e">
        <f>SUM(K67-L67)</f>
        <v>#REF!</v>
      </c>
    </row>
    <row r="68" spans="1:15">
      <c r="E68" s="6"/>
      <c r="F68" s="6"/>
      <c r="G68" s="6"/>
      <c r="H68" s="6"/>
      <c r="I68" s="6"/>
      <c r="J68" s="6"/>
      <c r="M68" s="6"/>
      <c r="N68" s="57"/>
      <c r="O68" s="6"/>
    </row>
    <row r="69" spans="1:15">
      <c r="A69" s="5"/>
      <c r="B69" s="5">
        <v>100</v>
      </c>
      <c r="C69" s="2" t="s">
        <v>123</v>
      </c>
      <c r="E69" s="6" t="e">
        <f>SUM(#REF!)</f>
        <v>#REF!</v>
      </c>
      <c r="F69" s="6" t="e">
        <f>SUM(#REF!)</f>
        <v>#REF!</v>
      </c>
      <c r="G69" s="6" t="e">
        <f>SUM(#REF!)</f>
        <v>#REF!</v>
      </c>
      <c r="H69" s="6" t="e">
        <f>SUM(F69-E69)</f>
        <v>#REF!</v>
      </c>
      <c r="I69" s="6" t="e">
        <f>SUM(F69-G69)</f>
        <v>#REF!</v>
      </c>
      <c r="J69" s="6" t="e">
        <f>SUM(#REF!)</f>
        <v>#REF!</v>
      </c>
      <c r="K69" s="6" t="e">
        <f>SUM(#REF!)</f>
        <v>#REF!</v>
      </c>
      <c r="L69" s="6" t="e">
        <f>SUM(#REF!)</f>
        <v>#REF!</v>
      </c>
      <c r="M69" s="6" t="e">
        <f>SUM(K69-J69)</f>
        <v>#REF!</v>
      </c>
      <c r="N69" s="57" t="e">
        <f>IF(K69=0,0,IF(J69=0,0,SUM(K69/J69)*100))</f>
        <v>#REF!</v>
      </c>
      <c r="O69" s="6" t="e">
        <f>SUM(K69-L69)</f>
        <v>#REF!</v>
      </c>
    </row>
    <row r="70" spans="1:15">
      <c r="A70" s="5"/>
      <c r="B70" s="5"/>
      <c r="E70" s="15"/>
      <c r="F70" s="15"/>
      <c r="G70" s="15"/>
      <c r="H70" s="15"/>
      <c r="I70" s="15"/>
      <c r="J70" s="15"/>
      <c r="K70" s="15"/>
      <c r="L70" s="15"/>
      <c r="M70" s="6"/>
      <c r="N70" s="57"/>
      <c r="O70" s="6"/>
    </row>
    <row r="71" spans="1:15">
      <c r="A71" s="5"/>
      <c r="B71" s="5">
        <v>200</v>
      </c>
      <c r="C71" s="2" t="s">
        <v>404</v>
      </c>
      <c r="E71" s="6" t="e">
        <f>SUM(#REF!)</f>
        <v>#REF!</v>
      </c>
      <c r="F71" s="6" t="e">
        <f>SUM(#REF!)</f>
        <v>#REF!</v>
      </c>
      <c r="G71" s="6" t="e">
        <f>SUM(#REF!)</f>
        <v>#REF!</v>
      </c>
      <c r="H71" s="6" t="e">
        <f>SUM(F71-E71)</f>
        <v>#REF!</v>
      </c>
      <c r="I71" s="6" t="e">
        <f>SUM(F71-G71)</f>
        <v>#REF!</v>
      </c>
      <c r="J71" s="6" t="e">
        <f>SUM(#REF!)</f>
        <v>#REF!</v>
      </c>
      <c r="K71" s="6" t="e">
        <f>SUM(#REF!)</f>
        <v>#REF!</v>
      </c>
      <c r="L71" s="6" t="e">
        <f>SUM(#REF!)</f>
        <v>#REF!</v>
      </c>
      <c r="M71" s="6" t="e">
        <f>SUM(K71-J71)</f>
        <v>#REF!</v>
      </c>
      <c r="N71" s="57" t="e">
        <f>IF(K71=0,0,IF(J71=0,0,SUM(K71/J71)*100))</f>
        <v>#REF!</v>
      </c>
      <c r="O71" s="6" t="e">
        <f>SUM(K71-L71)</f>
        <v>#REF!</v>
      </c>
    </row>
    <row r="72" spans="1:15">
      <c r="A72" s="5"/>
      <c r="B72" s="5"/>
      <c r="E72" s="6"/>
      <c r="F72" s="6"/>
      <c r="G72" s="6"/>
      <c r="H72" s="6"/>
      <c r="I72" s="6"/>
      <c r="J72" s="6"/>
      <c r="K72" s="6"/>
      <c r="L72" s="6"/>
      <c r="M72" s="6"/>
      <c r="N72" s="57"/>
      <c r="O72" s="6"/>
    </row>
    <row r="73" spans="1:15">
      <c r="A73" s="5"/>
      <c r="B73" s="5">
        <v>300</v>
      </c>
      <c r="C73" s="2" t="s">
        <v>666</v>
      </c>
      <c r="E73" s="6" t="e">
        <f>SUM(#REF!)</f>
        <v>#REF!</v>
      </c>
      <c r="F73" s="6" t="e">
        <f>SUM(#REF!)</f>
        <v>#REF!</v>
      </c>
      <c r="G73" s="6" t="e">
        <f>SUM(#REF!)</f>
        <v>#REF!</v>
      </c>
      <c r="H73" s="6" t="e">
        <f>SUM(F73-E73)</f>
        <v>#REF!</v>
      </c>
      <c r="I73" s="6" t="e">
        <f>SUM(F73-G73)</f>
        <v>#REF!</v>
      </c>
      <c r="J73" s="6" t="e">
        <f>SUM(#REF!)</f>
        <v>#REF!</v>
      </c>
      <c r="K73" s="6" t="e">
        <f>SUM(#REF!)</f>
        <v>#REF!</v>
      </c>
      <c r="L73" s="6" t="e">
        <f>SUM(#REF!)</f>
        <v>#REF!</v>
      </c>
      <c r="M73" s="6" t="e">
        <f>SUM(K73-J73)</f>
        <v>#REF!</v>
      </c>
      <c r="N73" s="57" t="e">
        <f>IF(K73=0,0,IF(J73=0,0,SUM(K73/J73)*100))</f>
        <v>#REF!</v>
      </c>
      <c r="O73" s="6" t="e">
        <f>SUM(K73-L73)</f>
        <v>#REF!</v>
      </c>
    </row>
    <row r="74" spans="1:15">
      <c r="A74" s="5"/>
      <c r="B74" s="5"/>
      <c r="E74" s="6"/>
      <c r="F74" s="6"/>
      <c r="G74" s="6"/>
      <c r="H74" s="6"/>
      <c r="I74" s="6"/>
      <c r="J74" s="6"/>
      <c r="K74" s="6"/>
      <c r="L74" s="6"/>
      <c r="M74" s="6"/>
      <c r="N74" s="57"/>
      <c r="O74" s="6"/>
    </row>
    <row r="75" spans="1:15">
      <c r="A75" s="5"/>
      <c r="B75" s="5">
        <v>400</v>
      </c>
      <c r="C75" s="2" t="s">
        <v>615</v>
      </c>
      <c r="E75" s="6" t="e">
        <f>SUM(#REF!)</f>
        <v>#REF!</v>
      </c>
      <c r="F75" s="6" t="e">
        <f>SUM(#REF!)</f>
        <v>#REF!</v>
      </c>
      <c r="G75" s="6" t="e">
        <f>SUM(#REF!)</f>
        <v>#REF!</v>
      </c>
      <c r="H75" s="6" t="e">
        <f>SUM(F75-E75)</f>
        <v>#REF!</v>
      </c>
      <c r="I75" s="6" t="e">
        <f>SUM(F75-G75)</f>
        <v>#REF!</v>
      </c>
      <c r="J75" s="6" t="e">
        <f>SUM(#REF!)</f>
        <v>#REF!</v>
      </c>
      <c r="K75" s="6" t="e">
        <f>SUM(#REF!)</f>
        <v>#REF!</v>
      </c>
      <c r="L75" s="6" t="e">
        <f>SUM(#REF!)</f>
        <v>#REF!</v>
      </c>
      <c r="M75" s="6" t="e">
        <f>SUM(K75-J75)</f>
        <v>#REF!</v>
      </c>
      <c r="N75" s="57" t="e">
        <f>IF(K75=0,0,IF(J75=0,0,SUM(K75/J75)*100))</f>
        <v>#REF!</v>
      </c>
      <c r="O75" s="6" t="e">
        <f>SUM(K75-L75)</f>
        <v>#REF!</v>
      </c>
    </row>
    <row r="76" spans="1:15">
      <c r="A76" s="5"/>
      <c r="B76" s="5"/>
      <c r="E76" s="6" t="s">
        <v>567</v>
      </c>
      <c r="F76" s="6" t="s">
        <v>567</v>
      </c>
      <c r="G76" s="6" t="s">
        <v>567</v>
      </c>
      <c r="H76" s="6" t="s">
        <v>567</v>
      </c>
      <c r="I76" s="6" t="s">
        <v>567</v>
      </c>
      <c r="J76" s="6" t="s">
        <v>567</v>
      </c>
      <c r="K76" s="6" t="s">
        <v>567</v>
      </c>
      <c r="L76" s="6" t="s">
        <v>567</v>
      </c>
      <c r="M76" s="6"/>
      <c r="N76" s="57"/>
      <c r="O76" s="6"/>
    </row>
    <row r="77" spans="1:15">
      <c r="A77" s="5"/>
      <c r="B77" s="5">
        <v>500</v>
      </c>
      <c r="C77" s="2" t="s">
        <v>83</v>
      </c>
      <c r="E77" s="6" t="e">
        <f>SUM(#REF!)</f>
        <v>#REF!</v>
      </c>
      <c r="F77" s="6" t="e">
        <f>SUM(#REF!)</f>
        <v>#REF!</v>
      </c>
      <c r="G77" s="6" t="e">
        <f>SUM(#REF!)</f>
        <v>#REF!</v>
      </c>
      <c r="H77" s="6" t="e">
        <f>SUM(F77-E77)</f>
        <v>#REF!</v>
      </c>
      <c r="I77" s="6" t="e">
        <f>SUM(F77-G77)</f>
        <v>#REF!</v>
      </c>
      <c r="J77" s="6" t="e">
        <f>SUM(#REF!)</f>
        <v>#REF!</v>
      </c>
      <c r="K77" s="6" t="e">
        <f>SUM(#REF!)</f>
        <v>#REF!</v>
      </c>
      <c r="L77" s="6" t="e">
        <f>SUM(#REF!)</f>
        <v>#REF!</v>
      </c>
      <c r="M77" s="6" t="e">
        <f>SUM(K77-J77)</f>
        <v>#REF!</v>
      </c>
      <c r="N77" s="57" t="e">
        <f>IF(K77=0,0,IF(J77=0,0,SUM(K77/J77)*100))</f>
        <v>#REF!</v>
      </c>
      <c r="O77" s="6" t="e">
        <f>SUM(K77-L77)</f>
        <v>#REF!</v>
      </c>
    </row>
    <row r="78" spans="1:15">
      <c r="A78" s="5"/>
      <c r="B78" s="5"/>
      <c r="E78" s="6"/>
      <c r="F78" s="6"/>
      <c r="G78" s="6"/>
      <c r="H78" s="6"/>
      <c r="I78" s="6"/>
      <c r="J78" s="6"/>
      <c r="K78" s="6"/>
      <c r="L78" s="6"/>
      <c r="M78" s="6"/>
      <c r="N78" s="57"/>
      <c r="O78" s="6"/>
    </row>
    <row r="79" spans="1:15">
      <c r="A79" s="5"/>
      <c r="B79" s="5">
        <v>600</v>
      </c>
      <c r="C79" s="2" t="s">
        <v>271</v>
      </c>
      <c r="E79" s="6" t="e">
        <f>SUM(#REF!)</f>
        <v>#REF!</v>
      </c>
      <c r="F79" s="6" t="e">
        <f>SUM(#REF!)</f>
        <v>#REF!</v>
      </c>
      <c r="G79" s="6" t="e">
        <f>SUM(#REF!)</f>
        <v>#REF!</v>
      </c>
      <c r="H79" s="6" t="e">
        <f>SUM(F79-E79)</f>
        <v>#REF!</v>
      </c>
      <c r="I79" s="6" t="e">
        <f>SUM(F79-G79)</f>
        <v>#REF!</v>
      </c>
      <c r="J79" s="6" t="e">
        <f>SUM(#REF!)</f>
        <v>#REF!</v>
      </c>
      <c r="K79" s="6" t="e">
        <f>SUM(#REF!)</f>
        <v>#REF!</v>
      </c>
      <c r="L79" s="6" t="e">
        <f>SUM(#REF!)</f>
        <v>#REF!</v>
      </c>
      <c r="M79" s="6" t="e">
        <f>SUM(K79-J79)</f>
        <v>#REF!</v>
      </c>
      <c r="N79" s="57" t="e">
        <f>IF(K79=0,0,IF(J79=0,0,SUM(K79/J79)*100))</f>
        <v>#REF!</v>
      </c>
      <c r="O79" s="6" t="e">
        <f>SUM(K79-L79)</f>
        <v>#REF!</v>
      </c>
    </row>
    <row r="80" spans="1:15">
      <c r="A80" s="5"/>
      <c r="B80" s="5"/>
      <c r="E80" s="6"/>
      <c r="F80" s="6"/>
      <c r="G80" s="6"/>
      <c r="H80" s="6"/>
      <c r="I80" s="6"/>
      <c r="J80" s="6"/>
      <c r="K80" s="6"/>
      <c r="L80" s="6"/>
      <c r="M80" s="6"/>
      <c r="N80" s="57"/>
      <c r="O80" s="6"/>
    </row>
    <row r="81" spans="1:15">
      <c r="A81" s="5"/>
      <c r="B81" s="5">
        <v>900</v>
      </c>
      <c r="C81" s="2" t="s">
        <v>442</v>
      </c>
      <c r="E81" s="6" t="e">
        <f>SUM(#REF!)</f>
        <v>#REF!</v>
      </c>
      <c r="F81" s="6" t="e">
        <f>SUM(#REF!)</f>
        <v>#REF!</v>
      </c>
      <c r="G81" s="6" t="e">
        <f>SUM(#REF!)</f>
        <v>#REF!</v>
      </c>
      <c r="H81" s="6" t="e">
        <f>SUM(F81-E81)</f>
        <v>#REF!</v>
      </c>
      <c r="I81" s="6" t="e">
        <f>SUM(F81-G81)</f>
        <v>#REF!</v>
      </c>
      <c r="J81" s="6" t="e">
        <f>SUM(#REF!)</f>
        <v>#REF!</v>
      </c>
      <c r="K81" s="6" t="e">
        <f>SUM(#REF!)</f>
        <v>#REF!</v>
      </c>
      <c r="L81" s="6" t="e">
        <f>SUM(#REF!)</f>
        <v>#REF!</v>
      </c>
      <c r="M81" s="6" t="e">
        <f>SUM(K81-J81)</f>
        <v>#REF!</v>
      </c>
      <c r="N81" s="57" t="e">
        <f>IF(K81=0,0,IF(J81=0,0,SUM(K81/J81)*100))</f>
        <v>#REF!</v>
      </c>
      <c r="O81" s="6" t="e">
        <f>SUM(K81-L81)</f>
        <v>#REF!</v>
      </c>
    </row>
    <row r="82" spans="1:15">
      <c r="E82" s="6"/>
      <c r="F82" s="6"/>
      <c r="G82" s="6"/>
      <c r="H82" s="6"/>
      <c r="I82" s="6"/>
      <c r="J82" s="6"/>
      <c r="O82" s="6"/>
    </row>
    <row r="83" spans="1:15" ht="13.8" thickBot="1">
      <c r="A83" s="58"/>
      <c r="B83" s="58"/>
      <c r="C83" s="58"/>
      <c r="D83" s="566" t="s">
        <v>50</v>
      </c>
      <c r="E83" s="54" t="e">
        <f t="shared" ref="E83:M83" si="27">SUM(E11-E67)</f>
        <v>#REF!</v>
      </c>
      <c r="F83" s="54" t="e">
        <f t="shared" si="27"/>
        <v>#REF!</v>
      </c>
      <c r="G83" s="54" t="e">
        <f t="shared" si="27"/>
        <v>#REF!</v>
      </c>
      <c r="H83" s="54" t="e">
        <f t="shared" si="27"/>
        <v>#REF!</v>
      </c>
      <c r="I83" s="54" t="e">
        <f t="shared" si="27"/>
        <v>#REF!</v>
      </c>
      <c r="J83" s="54" t="e">
        <f t="shared" si="27"/>
        <v>#REF!</v>
      </c>
      <c r="K83" s="54" t="e">
        <f t="shared" si="27"/>
        <v>#REF!</v>
      </c>
      <c r="L83" s="54" t="e">
        <f t="shared" si="27"/>
        <v>#REF!</v>
      </c>
      <c r="M83" s="54" t="e">
        <f t="shared" si="27"/>
        <v>#REF!</v>
      </c>
      <c r="N83" s="59" t="e">
        <f>IF(K83=0,0,IF(J83=0,0,SUM(K83/J83)*100))</f>
        <v>#REF!</v>
      </c>
      <c r="O83" s="54" t="e">
        <f>SUM(O11-O67)</f>
        <v>#REF!</v>
      </c>
    </row>
    <row r="84" spans="1:15">
      <c r="A84" s="66"/>
      <c r="B84" s="66"/>
      <c r="D84" s="67"/>
      <c r="E84" s="66"/>
      <c r="G84" s="67"/>
      <c r="H84" s="66"/>
      <c r="J84" s="67"/>
      <c r="K84" s="66"/>
      <c r="M84" s="67"/>
      <c r="N84" s="66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4"/>
      <c r="K85" s="3"/>
    </row>
    <row r="86" spans="1:15">
      <c r="A86" s="3"/>
      <c r="B86" s="3"/>
      <c r="C86" s="3"/>
      <c r="D86" s="522"/>
      <c r="E86" s="3"/>
      <c r="F86" s="3"/>
      <c r="G86" s="3"/>
      <c r="H86" s="3"/>
      <c r="I86" s="3"/>
      <c r="K86" s="3"/>
      <c r="L86" s="315"/>
    </row>
    <row r="87" spans="1:15">
      <c r="A87" s="3"/>
      <c r="B87" s="3"/>
      <c r="C87" s="3"/>
      <c r="D87" s="522"/>
      <c r="E87" s="3"/>
      <c r="F87" s="3"/>
      <c r="G87" s="3"/>
      <c r="H87" s="3"/>
      <c r="I87" s="3"/>
      <c r="K87" s="3"/>
      <c r="L87" s="316"/>
    </row>
    <row r="88" spans="1:15">
      <c r="A88" s="3"/>
      <c r="B88" s="3"/>
      <c r="C88" s="3"/>
      <c r="D88" s="522"/>
      <c r="E88" s="3"/>
      <c r="F88" s="3"/>
      <c r="G88" s="3"/>
      <c r="H88" s="3"/>
      <c r="I88" s="3"/>
      <c r="K88" s="3"/>
      <c r="L88" s="315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K89" s="3"/>
      <c r="L89" s="11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K90" s="3"/>
      <c r="L90" s="11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K91" s="3"/>
      <c r="L91" s="11"/>
    </row>
    <row r="92" spans="1:15">
      <c r="A92" s="3"/>
      <c r="B92" s="3"/>
      <c r="C92" s="3"/>
      <c r="D92" s="522"/>
      <c r="E92" s="3"/>
      <c r="F92" s="3"/>
      <c r="G92" s="3"/>
      <c r="H92" s="3"/>
      <c r="I92" s="3"/>
      <c r="K92" s="3"/>
      <c r="L92" s="315"/>
    </row>
    <row r="93" spans="1:15">
      <c r="A93" s="3"/>
      <c r="B93" s="3"/>
      <c r="C93" s="3"/>
      <c r="D93" s="522"/>
      <c r="E93" s="3"/>
      <c r="F93" s="3"/>
      <c r="G93" s="3"/>
      <c r="H93" s="3"/>
      <c r="I93" s="3"/>
      <c r="K93" s="3"/>
      <c r="L93" s="316"/>
    </row>
    <row r="94" spans="1:15">
      <c r="A94" s="3"/>
      <c r="B94" s="3"/>
      <c r="C94" s="3"/>
      <c r="D94" s="522"/>
      <c r="E94" s="3"/>
      <c r="F94" s="3"/>
      <c r="G94" s="3"/>
      <c r="H94" s="3"/>
      <c r="I94" s="3"/>
      <c r="K94" s="3"/>
      <c r="L94" s="315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</sheetData>
  <mergeCells count="11">
    <mergeCell ref="H8:I8"/>
    <mergeCell ref="A1:O1"/>
    <mergeCell ref="A2:O2"/>
    <mergeCell ref="A3:O3"/>
    <mergeCell ref="M7:O7"/>
    <mergeCell ref="E6:G6"/>
    <mergeCell ref="J6:L6"/>
    <mergeCell ref="K7:L7"/>
    <mergeCell ref="H6:I7"/>
    <mergeCell ref="F7:G7"/>
    <mergeCell ref="A4:O4"/>
  </mergeCells>
  <phoneticPr fontId="18" type="noConversion"/>
  <printOptions horizontalCentered="1"/>
  <pageMargins left="0" right="0" top="0.39370078740157483" bottom="0" header="0" footer="0"/>
  <pageSetup scale="54" orientation="landscape" r:id="rId1"/>
  <headerFooter alignWithMargins="0">
    <oddHeader>&amp;C1</oddHeader>
  </headerFooter>
  <rowBreaks count="1" manualBreakCount="1">
    <brk id="8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4"/>
  <dimension ref="A1:AE16"/>
  <sheetViews>
    <sheetView zoomScale="120" zoomScaleNormal="120" zoomScaleSheetLayoutView="120" workbookViewId="0">
      <selection activeCell="J33" sqref="J33"/>
    </sheetView>
  </sheetViews>
  <sheetFormatPr baseColWidth="10" defaultRowHeight="12.6"/>
  <cols>
    <col min="1" max="1" width="6.109375" customWidth="1"/>
    <col min="2" max="2" width="15.88671875" customWidth="1"/>
    <col min="3" max="3" width="8.6640625" customWidth="1"/>
    <col min="4" max="4" width="12.109375" hidden="1" customWidth="1"/>
    <col min="5" max="5" width="11.33203125" customWidth="1"/>
    <col min="6" max="6" width="9.33203125" customWidth="1"/>
    <col min="7" max="7" width="11.109375" customWidth="1"/>
    <col min="8" max="8" width="9.44140625" customWidth="1"/>
    <col min="9" max="9" width="11.33203125" customWidth="1"/>
    <col min="10" max="10" width="9.6640625" customWidth="1"/>
    <col min="11" max="11" width="11.33203125" customWidth="1"/>
    <col min="12" max="12" width="9" customWidth="1"/>
    <col min="13" max="13" width="10.88671875" customWidth="1"/>
    <col min="14" max="14" width="9.109375" customWidth="1"/>
    <col min="15" max="15" width="11.109375" customWidth="1"/>
    <col min="16" max="16" width="8.88671875" customWidth="1"/>
    <col min="17" max="17" width="11.109375" customWidth="1"/>
    <col min="18" max="18" width="9.33203125" customWidth="1"/>
    <col min="19" max="19" width="11.88671875" customWidth="1"/>
    <col min="20" max="20" width="9.88671875" customWidth="1"/>
    <col min="21" max="21" width="10.44140625" customWidth="1"/>
    <col min="22" max="22" width="9.6640625" customWidth="1"/>
    <col min="23" max="28" width="12.33203125" customWidth="1"/>
    <col min="29" max="29" width="13.33203125" customWidth="1"/>
    <col min="30" max="30" width="12.109375" customWidth="1"/>
  </cols>
  <sheetData>
    <row r="1" spans="1:31" ht="13.2" thickBot="1">
      <c r="A1" s="619" t="s">
        <v>358</v>
      </c>
      <c r="B1" s="620" t="s">
        <v>1749</v>
      </c>
      <c r="C1" s="621" t="s">
        <v>1757</v>
      </c>
      <c r="D1" s="621" t="s">
        <v>1753</v>
      </c>
      <c r="E1" s="618" t="s">
        <v>1751</v>
      </c>
      <c r="F1" s="618"/>
      <c r="G1" s="618" t="s">
        <v>1750</v>
      </c>
      <c r="H1" s="618"/>
      <c r="I1" s="614" t="s">
        <v>1765</v>
      </c>
      <c r="J1" s="615"/>
      <c r="K1" s="614" t="s">
        <v>1767</v>
      </c>
      <c r="L1" s="615"/>
      <c r="M1" s="614" t="s">
        <v>611</v>
      </c>
      <c r="N1" s="615"/>
      <c r="O1" s="614" t="s">
        <v>1768</v>
      </c>
      <c r="P1" s="615"/>
      <c r="Q1" s="614" t="s">
        <v>1769</v>
      </c>
      <c r="R1" s="615"/>
      <c r="S1" s="614" t="s">
        <v>1770</v>
      </c>
      <c r="T1" s="615"/>
      <c r="U1" s="614" t="s">
        <v>1771</v>
      </c>
      <c r="V1" s="615"/>
      <c r="W1" s="614" t="s">
        <v>1772</v>
      </c>
      <c r="X1" s="615"/>
      <c r="Y1" s="614" t="s">
        <v>1773</v>
      </c>
      <c r="Z1" s="615"/>
      <c r="AA1" s="614" t="s">
        <v>1774</v>
      </c>
      <c r="AB1" s="615"/>
      <c r="AC1" s="581" t="s">
        <v>1754</v>
      </c>
      <c r="AD1" s="581" t="s">
        <v>1733</v>
      </c>
    </row>
    <row r="2" spans="1:31" ht="13.2" thickBot="1">
      <c r="A2" s="619"/>
      <c r="B2" s="620"/>
      <c r="C2" s="622"/>
      <c r="D2" s="622"/>
      <c r="E2" s="582" t="s">
        <v>1754</v>
      </c>
      <c r="F2" s="582" t="s">
        <v>1733</v>
      </c>
      <c r="G2" s="582" t="s">
        <v>1754</v>
      </c>
      <c r="H2" s="582" t="s">
        <v>1733</v>
      </c>
      <c r="I2" s="582" t="s">
        <v>1766</v>
      </c>
      <c r="J2" s="582" t="s">
        <v>1733</v>
      </c>
      <c r="K2" s="582" t="s">
        <v>1766</v>
      </c>
      <c r="L2" s="582" t="s">
        <v>1733</v>
      </c>
      <c r="M2" s="582" t="s">
        <v>1754</v>
      </c>
      <c r="N2" s="582" t="s">
        <v>1733</v>
      </c>
      <c r="O2" s="582" t="s">
        <v>1754</v>
      </c>
      <c r="P2" s="582" t="s">
        <v>1733</v>
      </c>
      <c r="Q2" s="582" t="s">
        <v>1754</v>
      </c>
      <c r="R2" s="582" t="s">
        <v>1733</v>
      </c>
      <c r="S2" s="582" t="s">
        <v>1754</v>
      </c>
      <c r="T2" s="582" t="s">
        <v>1733</v>
      </c>
      <c r="U2" s="582" t="s">
        <v>1754</v>
      </c>
      <c r="V2" s="582" t="s">
        <v>1733</v>
      </c>
      <c r="W2" s="582" t="s">
        <v>1754</v>
      </c>
      <c r="X2" s="582" t="s">
        <v>1733</v>
      </c>
      <c r="Y2" s="582" t="s">
        <v>1754</v>
      </c>
      <c r="Z2" s="582" t="s">
        <v>1733</v>
      </c>
      <c r="AA2" s="582" t="s">
        <v>1754</v>
      </c>
      <c r="AB2" s="582" t="s">
        <v>1733</v>
      </c>
      <c r="AC2" s="581" t="s">
        <v>1755</v>
      </c>
      <c r="AD2" s="581" t="s">
        <v>1755</v>
      </c>
    </row>
    <row r="3" spans="1:31" ht="13.2">
      <c r="A3" s="569"/>
      <c r="B3" s="583"/>
      <c r="C3" s="583"/>
      <c r="D3" s="583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4"/>
    </row>
    <row r="4" spans="1:31" ht="13.2">
      <c r="A4" s="568">
        <v>165</v>
      </c>
      <c r="B4" s="616" t="s">
        <v>1760</v>
      </c>
      <c r="C4" s="585" t="s">
        <v>1752</v>
      </c>
      <c r="D4" s="586"/>
      <c r="E4" s="587">
        <v>0</v>
      </c>
      <c r="F4" s="587">
        <v>0</v>
      </c>
      <c r="G4" s="587">
        <v>0</v>
      </c>
      <c r="H4" s="587">
        <v>0</v>
      </c>
      <c r="I4" s="587">
        <v>0</v>
      </c>
      <c r="J4" s="587">
        <v>0</v>
      </c>
      <c r="K4" s="587">
        <v>0</v>
      </c>
      <c r="L4" s="587">
        <v>0</v>
      </c>
      <c r="M4" s="587">
        <v>0</v>
      </c>
      <c r="N4" s="587">
        <v>0</v>
      </c>
      <c r="O4" s="587">
        <v>0</v>
      </c>
      <c r="P4" s="587">
        <v>0</v>
      </c>
      <c r="Q4" s="587">
        <v>0</v>
      </c>
      <c r="R4" s="587">
        <v>0</v>
      </c>
      <c r="S4" s="587">
        <v>0</v>
      </c>
      <c r="T4" s="587">
        <v>0</v>
      </c>
      <c r="U4" s="587">
        <v>0</v>
      </c>
      <c r="V4" s="587">
        <v>0</v>
      </c>
      <c r="W4" s="587">
        <v>0</v>
      </c>
      <c r="X4" s="587">
        <v>0</v>
      </c>
      <c r="Y4" s="587">
        <v>0</v>
      </c>
      <c r="Z4" s="587">
        <v>0</v>
      </c>
      <c r="AA4" s="587">
        <v>0</v>
      </c>
      <c r="AB4" s="587">
        <v>0</v>
      </c>
      <c r="AC4" s="588">
        <f>E4+G4+I4+K4+M4+O4+Q4+S4+U4+W4+Y4+AA4</f>
        <v>0</v>
      </c>
      <c r="AD4" s="588">
        <f>F4+H4+J4+L4+N4+P4+R4+T4+V4+X4+Z4+AB4</f>
        <v>0</v>
      </c>
    </row>
    <row r="5" spans="1:31" ht="13.2">
      <c r="A5" s="568">
        <v>169</v>
      </c>
      <c r="B5" s="616"/>
      <c r="C5" s="585" t="s">
        <v>522</v>
      </c>
      <c r="D5" s="586"/>
      <c r="E5" s="597">
        <v>0</v>
      </c>
      <c r="F5" s="597">
        <v>0</v>
      </c>
      <c r="G5" s="597">
        <v>0</v>
      </c>
      <c r="H5" s="597">
        <v>0</v>
      </c>
      <c r="I5" s="597">
        <v>0</v>
      </c>
      <c r="J5" s="597">
        <v>0</v>
      </c>
      <c r="K5" s="597">
        <v>0</v>
      </c>
      <c r="L5" s="597">
        <v>0</v>
      </c>
      <c r="M5" s="597">
        <v>0</v>
      </c>
      <c r="N5" s="597">
        <v>0</v>
      </c>
      <c r="O5" s="589">
        <v>0</v>
      </c>
      <c r="P5" s="589">
        <v>0</v>
      </c>
      <c r="Q5" s="589">
        <v>0</v>
      </c>
      <c r="R5" s="589">
        <v>0</v>
      </c>
      <c r="S5" s="589">
        <v>0</v>
      </c>
      <c r="T5" s="589">
        <v>0</v>
      </c>
      <c r="U5" s="589">
        <v>0</v>
      </c>
      <c r="V5" s="589">
        <v>0</v>
      </c>
      <c r="W5" s="589">
        <v>0</v>
      </c>
      <c r="X5" s="589">
        <v>0</v>
      </c>
      <c r="Y5" s="589">
        <v>0</v>
      </c>
      <c r="Z5" s="589">
        <v>0</v>
      </c>
      <c r="AA5" s="589">
        <v>0</v>
      </c>
      <c r="AB5" s="589">
        <v>0</v>
      </c>
      <c r="AC5" s="590">
        <f>E5+G5+I5+K5+M5+O5+Q5+S5+U5+W5+Y5+AA5</f>
        <v>0</v>
      </c>
      <c r="AD5" s="590">
        <f>F5+H5+J5+L5+N5+P5+R5+T5+V5+X5+Z5+AB5</f>
        <v>0</v>
      </c>
    </row>
    <row r="6" spans="1:31" ht="13.2">
      <c r="A6" s="576"/>
      <c r="B6" s="591"/>
      <c r="C6" s="591"/>
      <c r="D6" s="592"/>
      <c r="E6" s="593">
        <f t="shared" ref="E6:AD6" si="0">SUM(E4:E5)</f>
        <v>0</v>
      </c>
      <c r="F6" s="593">
        <f t="shared" si="0"/>
        <v>0</v>
      </c>
      <c r="G6" s="593">
        <f>SUM(G4:G5)</f>
        <v>0</v>
      </c>
      <c r="H6" s="593">
        <f>SUM(H4:H5)</f>
        <v>0</v>
      </c>
      <c r="I6" s="593">
        <f t="shared" si="0"/>
        <v>0</v>
      </c>
      <c r="J6" s="593">
        <f>SUM(J4:J5)</f>
        <v>0</v>
      </c>
      <c r="K6" s="593">
        <f t="shared" si="0"/>
        <v>0</v>
      </c>
      <c r="L6" s="593">
        <f t="shared" si="0"/>
        <v>0</v>
      </c>
      <c r="M6" s="593">
        <f t="shared" si="0"/>
        <v>0</v>
      </c>
      <c r="N6" s="593">
        <f>SUM(N4:N5)</f>
        <v>0</v>
      </c>
      <c r="O6" s="593">
        <f t="shared" si="0"/>
        <v>0</v>
      </c>
      <c r="P6" s="593">
        <f t="shared" si="0"/>
        <v>0</v>
      </c>
      <c r="Q6" s="593">
        <f t="shared" si="0"/>
        <v>0</v>
      </c>
      <c r="R6" s="593">
        <f t="shared" si="0"/>
        <v>0</v>
      </c>
      <c r="S6" s="593">
        <f t="shared" si="0"/>
        <v>0</v>
      </c>
      <c r="T6" s="593">
        <f t="shared" si="0"/>
        <v>0</v>
      </c>
      <c r="U6" s="593">
        <f t="shared" si="0"/>
        <v>0</v>
      </c>
      <c r="V6" s="593">
        <f t="shared" si="0"/>
        <v>0</v>
      </c>
      <c r="W6" s="593">
        <f t="shared" si="0"/>
        <v>0</v>
      </c>
      <c r="X6" s="593">
        <f t="shared" si="0"/>
        <v>0</v>
      </c>
      <c r="Y6" s="593">
        <f t="shared" si="0"/>
        <v>0</v>
      </c>
      <c r="Z6" s="593">
        <f t="shared" si="0"/>
        <v>0</v>
      </c>
      <c r="AA6" s="593">
        <f t="shared" si="0"/>
        <v>0</v>
      </c>
      <c r="AB6" s="593">
        <f t="shared" si="0"/>
        <v>0</v>
      </c>
      <c r="AC6" s="593">
        <f>SUM(AC4:AC5)</f>
        <v>0</v>
      </c>
      <c r="AD6" s="593">
        <f t="shared" si="0"/>
        <v>0</v>
      </c>
    </row>
    <row r="7" spans="1:31" ht="13.2" hidden="1">
      <c r="A7" s="568">
        <v>115</v>
      </c>
      <c r="B7" s="617" t="s">
        <v>1450</v>
      </c>
      <c r="C7" s="513"/>
      <c r="D7" s="568"/>
      <c r="E7" s="571">
        <v>0</v>
      </c>
      <c r="F7" s="571">
        <v>0</v>
      </c>
      <c r="G7" s="571">
        <v>0</v>
      </c>
      <c r="H7" s="571">
        <v>0</v>
      </c>
      <c r="I7" s="571">
        <v>0</v>
      </c>
      <c r="J7" s="571">
        <v>0</v>
      </c>
      <c r="K7" s="571">
        <v>0</v>
      </c>
      <c r="L7" s="571">
        <v>0</v>
      </c>
      <c r="M7" s="571">
        <v>0</v>
      </c>
      <c r="N7" s="571">
        <v>0</v>
      </c>
      <c r="O7" s="571">
        <v>0</v>
      </c>
      <c r="P7" s="571">
        <v>0</v>
      </c>
      <c r="Q7" s="571">
        <v>0</v>
      </c>
      <c r="R7" s="571">
        <v>0</v>
      </c>
      <c r="S7" s="571">
        <v>0</v>
      </c>
      <c r="T7" s="571">
        <v>0</v>
      </c>
      <c r="U7" s="571">
        <v>0</v>
      </c>
      <c r="V7" s="571">
        <v>0</v>
      </c>
      <c r="W7" s="571">
        <v>0</v>
      </c>
      <c r="X7" s="571">
        <v>0</v>
      </c>
      <c r="Y7" s="571">
        <v>0</v>
      </c>
      <c r="Z7" s="571">
        <v>0</v>
      </c>
      <c r="AA7" s="571">
        <v>0</v>
      </c>
      <c r="AB7" s="571">
        <v>0</v>
      </c>
      <c r="AC7" s="572">
        <f>E7+G7+I7+K7+M7+O7+Q7+S7+U7+W7+Y7+AA7</f>
        <v>0</v>
      </c>
      <c r="AD7" s="572">
        <f>F7+H7+J7+L7+N7+P7+R7+T7+V7+X7+Z7+AB7</f>
        <v>0</v>
      </c>
    </row>
    <row r="8" spans="1:31" ht="13.2" hidden="1">
      <c r="A8" s="568">
        <v>117</v>
      </c>
      <c r="B8" s="617"/>
      <c r="C8" s="513" t="s">
        <v>1752</v>
      </c>
      <c r="D8" s="568" t="s">
        <v>1758</v>
      </c>
      <c r="E8" s="573">
        <v>0</v>
      </c>
      <c r="F8" s="573">
        <v>0</v>
      </c>
      <c r="G8" s="573">
        <v>0</v>
      </c>
      <c r="H8" s="573">
        <v>0</v>
      </c>
      <c r="I8" s="573">
        <v>0</v>
      </c>
      <c r="J8" s="573">
        <v>0</v>
      </c>
      <c r="K8" s="573">
        <v>0</v>
      </c>
      <c r="L8" s="573">
        <v>0</v>
      </c>
      <c r="M8" s="573">
        <v>0</v>
      </c>
      <c r="N8" s="573">
        <v>0</v>
      </c>
      <c r="O8" s="573">
        <v>0</v>
      </c>
      <c r="P8" s="573">
        <v>0</v>
      </c>
      <c r="Q8" s="573">
        <v>0</v>
      </c>
      <c r="R8" s="573">
        <v>0</v>
      </c>
      <c r="S8" s="573">
        <v>0</v>
      </c>
      <c r="T8" s="573">
        <v>0</v>
      </c>
      <c r="U8" s="573">
        <v>0</v>
      </c>
      <c r="V8" s="573">
        <v>0</v>
      </c>
      <c r="W8" s="573">
        <v>0</v>
      </c>
      <c r="X8" s="573">
        <v>0</v>
      </c>
      <c r="Y8" s="573">
        <v>0</v>
      </c>
      <c r="Z8" s="573">
        <v>0</v>
      </c>
      <c r="AA8" s="573">
        <v>0</v>
      </c>
      <c r="AB8" s="573">
        <v>0</v>
      </c>
      <c r="AC8" s="574">
        <f>E8+G8+I8+K8+M8+O8+Q8+S8+U8+W8+Y8+AA8</f>
        <v>0</v>
      </c>
      <c r="AD8" s="574">
        <f>F8+H8+J8+L8+N8+P8+R8+T8+V8+X8+Z8+AB8</f>
        <v>0</v>
      </c>
    </row>
    <row r="9" spans="1:31" ht="13.2" hidden="1">
      <c r="A9" s="576"/>
      <c r="B9" s="577"/>
      <c r="C9" s="577"/>
      <c r="D9" s="576"/>
      <c r="E9" s="578">
        <f>SUM(E7:E8)</f>
        <v>0</v>
      </c>
      <c r="F9" s="578">
        <f>SUM(F7:F8)</f>
        <v>0</v>
      </c>
      <c r="G9" s="578">
        <f>SUM(G7:G8)</f>
        <v>0</v>
      </c>
      <c r="H9" s="578">
        <f>SUM(H7:H8)</f>
        <v>0</v>
      </c>
      <c r="I9" s="578">
        <f t="shared" ref="I9:N9" si="1">SUM(I7:I8)</f>
        <v>0</v>
      </c>
      <c r="J9" s="578">
        <f t="shared" si="1"/>
        <v>0</v>
      </c>
      <c r="K9" s="578">
        <f t="shared" si="1"/>
        <v>0</v>
      </c>
      <c r="L9" s="578">
        <f t="shared" si="1"/>
        <v>0</v>
      </c>
      <c r="M9" s="578">
        <f t="shared" si="1"/>
        <v>0</v>
      </c>
      <c r="N9" s="578">
        <f t="shared" si="1"/>
        <v>0</v>
      </c>
      <c r="O9" s="578">
        <f>SUM(O7:O8)</f>
        <v>0</v>
      </c>
      <c r="P9" s="578">
        <f>SUM(P7:P8)</f>
        <v>0</v>
      </c>
      <c r="Q9" s="578">
        <f t="shared" ref="Q9:AB9" si="2">SUM(Q7:Q8)</f>
        <v>0</v>
      </c>
      <c r="R9" s="578">
        <f t="shared" si="2"/>
        <v>0</v>
      </c>
      <c r="S9" s="578">
        <f t="shared" si="2"/>
        <v>0</v>
      </c>
      <c r="T9" s="578">
        <f t="shared" si="2"/>
        <v>0</v>
      </c>
      <c r="U9" s="578">
        <f t="shared" si="2"/>
        <v>0</v>
      </c>
      <c r="V9" s="578">
        <f t="shared" si="2"/>
        <v>0</v>
      </c>
      <c r="W9" s="578">
        <f t="shared" si="2"/>
        <v>0</v>
      </c>
      <c r="X9" s="578">
        <f t="shared" si="2"/>
        <v>0</v>
      </c>
      <c r="Y9" s="578">
        <f t="shared" si="2"/>
        <v>0</v>
      </c>
      <c r="Z9" s="578">
        <f t="shared" si="2"/>
        <v>0</v>
      </c>
      <c r="AA9" s="578">
        <f t="shared" si="2"/>
        <v>0</v>
      </c>
      <c r="AB9" s="578">
        <f t="shared" si="2"/>
        <v>0</v>
      </c>
      <c r="AC9" s="578">
        <f>SUM(AC7:AC8)</f>
        <v>0</v>
      </c>
      <c r="AD9" s="578">
        <f>SUM(AD7:AD8)</f>
        <v>0</v>
      </c>
    </row>
    <row r="10" spans="1:31" ht="13.2" hidden="1">
      <c r="A10" s="568">
        <v>151</v>
      </c>
      <c r="B10" s="617" t="s">
        <v>1451</v>
      </c>
      <c r="C10" s="513"/>
      <c r="D10" s="568" t="s">
        <v>1756</v>
      </c>
      <c r="E10" s="571">
        <v>0</v>
      </c>
      <c r="F10" s="571">
        <v>0</v>
      </c>
      <c r="G10" s="571">
        <v>0</v>
      </c>
      <c r="H10" s="571">
        <v>0</v>
      </c>
      <c r="I10" s="571">
        <v>0</v>
      </c>
      <c r="J10" s="571">
        <v>0</v>
      </c>
      <c r="K10" s="571">
        <v>0</v>
      </c>
      <c r="L10" s="571">
        <v>0</v>
      </c>
      <c r="M10" s="571">
        <v>0</v>
      </c>
      <c r="N10" s="571">
        <v>0</v>
      </c>
      <c r="O10" s="571">
        <v>0</v>
      </c>
      <c r="P10" s="571">
        <v>0</v>
      </c>
      <c r="Q10" s="571">
        <v>0</v>
      </c>
      <c r="R10" s="571">
        <v>0</v>
      </c>
      <c r="S10" s="571">
        <v>0</v>
      </c>
      <c r="T10" s="571">
        <v>0</v>
      </c>
      <c r="U10" s="571">
        <v>0</v>
      </c>
      <c r="V10" s="571">
        <v>0</v>
      </c>
      <c r="W10" s="571">
        <v>0</v>
      </c>
      <c r="X10" s="571">
        <v>0</v>
      </c>
      <c r="Y10" s="571">
        <v>0</v>
      </c>
      <c r="Z10" s="571">
        <v>0</v>
      </c>
      <c r="AA10" s="571">
        <v>0</v>
      </c>
      <c r="AB10" s="571">
        <v>0</v>
      </c>
      <c r="AC10" s="572">
        <f>E10+G10+I10+K10+M10+O10+Q10+S10+U10+W10+Y10+AA10</f>
        <v>0</v>
      </c>
      <c r="AD10" s="572">
        <f>F10+H10+J10+L10+N10+P10+R10+T10+V10+X10+Z10+AB10</f>
        <v>0</v>
      </c>
    </row>
    <row r="11" spans="1:31" ht="13.2" hidden="1">
      <c r="A11" s="568">
        <v>154</v>
      </c>
      <c r="B11" s="617"/>
      <c r="C11" s="513" t="s">
        <v>1759</v>
      </c>
      <c r="D11" s="568"/>
      <c r="E11" s="573">
        <v>0</v>
      </c>
      <c r="F11" s="573">
        <v>0</v>
      </c>
      <c r="G11" s="573">
        <v>0</v>
      </c>
      <c r="H11" s="573">
        <v>0</v>
      </c>
      <c r="I11" s="573">
        <v>0</v>
      </c>
      <c r="J11" s="573">
        <v>0</v>
      </c>
      <c r="K11" s="573">
        <v>0</v>
      </c>
      <c r="L11" s="573">
        <v>0</v>
      </c>
      <c r="M11" s="573">
        <v>0</v>
      </c>
      <c r="N11" s="573">
        <v>0</v>
      </c>
      <c r="O11" s="573">
        <v>0</v>
      </c>
      <c r="P11" s="573">
        <v>0</v>
      </c>
      <c r="Q11" s="573">
        <v>0</v>
      </c>
      <c r="R11" s="573">
        <v>0</v>
      </c>
      <c r="S11" s="573">
        <v>0</v>
      </c>
      <c r="T11" s="573">
        <v>0</v>
      </c>
      <c r="U11" s="573">
        <v>0</v>
      </c>
      <c r="V11" s="573">
        <v>0</v>
      </c>
      <c r="W11" s="573">
        <v>0</v>
      </c>
      <c r="X11" s="573">
        <v>0</v>
      </c>
      <c r="Y11" s="573">
        <v>0</v>
      </c>
      <c r="Z11" s="573">
        <v>0</v>
      </c>
      <c r="AA11" s="573">
        <v>0</v>
      </c>
      <c r="AB11" s="573">
        <v>0</v>
      </c>
      <c r="AC11" s="574">
        <f>E11+G11+I11+K11+M11+O11+Q11+S11+U11+W11+Y11+AA11</f>
        <v>0</v>
      </c>
      <c r="AD11" s="574">
        <f>F11+H11+J11+L11+N11+P11+R11+T11+V11+X11+Z11+AB11</f>
        <v>0</v>
      </c>
    </row>
    <row r="12" spans="1:31" ht="13.8" hidden="1" thickBot="1">
      <c r="A12" s="567"/>
      <c r="B12" s="567"/>
      <c r="C12" s="567"/>
      <c r="D12" s="570"/>
      <c r="E12" s="575">
        <f>SUM(E10:E11)</f>
        <v>0</v>
      </c>
      <c r="F12" s="575">
        <f>SUM(F10:F11)</f>
        <v>0</v>
      </c>
      <c r="G12" s="575">
        <f>SUM(G10:G11)</f>
        <v>0</v>
      </c>
      <c r="H12" s="575">
        <f>SUM(H10:H11)</f>
        <v>0</v>
      </c>
      <c r="I12" s="575">
        <f t="shared" ref="I12:N12" si="3">SUM(I10:I11)</f>
        <v>0</v>
      </c>
      <c r="J12" s="575">
        <f t="shared" si="3"/>
        <v>0</v>
      </c>
      <c r="K12" s="575">
        <f t="shared" si="3"/>
        <v>0</v>
      </c>
      <c r="L12" s="575">
        <f t="shared" si="3"/>
        <v>0</v>
      </c>
      <c r="M12" s="575">
        <f t="shared" si="3"/>
        <v>0</v>
      </c>
      <c r="N12" s="575">
        <f t="shared" si="3"/>
        <v>0</v>
      </c>
      <c r="O12" s="575">
        <f>SUM(O10:O11)</f>
        <v>0</v>
      </c>
      <c r="P12" s="575">
        <f>SUM(P10:P11)</f>
        <v>0</v>
      </c>
      <c r="Q12" s="575">
        <f t="shared" ref="Q12:AB12" si="4">SUM(Q10:Q11)</f>
        <v>0</v>
      </c>
      <c r="R12" s="575">
        <f t="shared" si="4"/>
        <v>0</v>
      </c>
      <c r="S12" s="575">
        <f t="shared" si="4"/>
        <v>0</v>
      </c>
      <c r="T12" s="575">
        <f t="shared" si="4"/>
        <v>0</v>
      </c>
      <c r="U12" s="575">
        <f t="shared" si="4"/>
        <v>0</v>
      </c>
      <c r="V12" s="575">
        <f t="shared" si="4"/>
        <v>0</v>
      </c>
      <c r="W12" s="575">
        <f t="shared" si="4"/>
        <v>0</v>
      </c>
      <c r="X12" s="575">
        <f t="shared" si="4"/>
        <v>0</v>
      </c>
      <c r="Y12" s="575">
        <f t="shared" si="4"/>
        <v>0</v>
      </c>
      <c r="Z12" s="575">
        <f t="shared" si="4"/>
        <v>0</v>
      </c>
      <c r="AA12" s="575">
        <f t="shared" si="4"/>
        <v>0</v>
      </c>
      <c r="AB12" s="575">
        <f t="shared" si="4"/>
        <v>0</v>
      </c>
      <c r="AC12" s="575">
        <f>SUM(AC10:AC11)</f>
        <v>0</v>
      </c>
      <c r="AD12" s="575">
        <f>SUM(AD10:AD11)</f>
        <v>0</v>
      </c>
    </row>
    <row r="13" spans="1:31"/>
    <row r="14" spans="1:31"/>
    <row r="16" spans="1:31"/>
  </sheetData>
  <mergeCells count="19">
    <mergeCell ref="A1:A2"/>
    <mergeCell ref="B1:B2"/>
    <mergeCell ref="C1:C2"/>
    <mergeCell ref="D1:D2"/>
    <mergeCell ref="I1:J1"/>
    <mergeCell ref="AA1:AB1"/>
    <mergeCell ref="B4:B5"/>
    <mergeCell ref="K1:L1"/>
    <mergeCell ref="B7:B8"/>
    <mergeCell ref="B10:B11"/>
    <mergeCell ref="E1:F1"/>
    <mergeCell ref="G1:H1"/>
    <mergeCell ref="O1:P1"/>
    <mergeCell ref="M1:N1"/>
    <mergeCell ref="Q1:R1"/>
    <mergeCell ref="S1:T1"/>
    <mergeCell ref="U1:V1"/>
    <mergeCell ref="W1:X1"/>
    <mergeCell ref="Y1:Z1"/>
  </mergeCells>
  <printOptions horizontalCentered="1" verticalCentered="1"/>
  <pageMargins left="0" right="0" top="0" bottom="0" header="0" footer="0"/>
  <pageSetup paperSize="5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AC702"/>
  <sheetViews>
    <sheetView showGridLines="0" zoomScale="60" zoomScaleNormal="60" workbookViewId="0">
      <pane xSplit="1" ySplit="10" topLeftCell="B62" activePane="bottomRight" state="frozen"/>
      <selection activeCell="E535" sqref="E535"/>
      <selection pane="topRight" activeCell="E535" sqref="E535"/>
      <selection pane="bottomLeft" activeCell="E535" sqref="E535"/>
      <selection pane="bottomRight" activeCell="E535" sqref="E535"/>
    </sheetView>
  </sheetViews>
  <sheetFormatPr baseColWidth="10" defaultRowHeight="12.6"/>
  <cols>
    <col min="1" max="1" width="57.33203125" style="10" customWidth="1"/>
    <col min="2" max="2" width="19.88671875" style="262" customWidth="1"/>
    <col min="3" max="3" width="19.33203125" customWidth="1"/>
    <col min="4" max="4" width="20.6640625" customWidth="1"/>
    <col min="5" max="10" width="19.33203125" hidden="1" customWidth="1"/>
    <col min="11" max="11" width="21" hidden="1" customWidth="1"/>
    <col min="12" max="12" width="20.6640625" hidden="1" customWidth="1"/>
    <col min="13" max="18" width="19.33203125" hidden="1" customWidth="1"/>
    <col min="19" max="20" width="19.33203125" style="295" customWidth="1"/>
    <col min="21" max="22" width="19.33203125" style="203" customWidth="1"/>
    <col min="23" max="26" width="19.33203125" customWidth="1"/>
    <col min="27" max="27" width="20.5546875" style="295" customWidth="1"/>
  </cols>
  <sheetData>
    <row r="1" spans="1:27" ht="15.6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317"/>
      <c r="T1" s="317"/>
      <c r="U1" s="308"/>
      <c r="V1" s="308"/>
      <c r="W1" s="299"/>
      <c r="X1" s="299"/>
      <c r="Y1" s="299"/>
      <c r="Z1" s="299"/>
      <c r="AA1" s="299"/>
    </row>
    <row r="2" spans="1:27" ht="15.6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318"/>
      <c r="T2" s="318"/>
      <c r="U2" s="309"/>
      <c r="V2" s="309"/>
      <c r="W2" s="239"/>
      <c r="X2" s="239"/>
      <c r="Y2" s="239"/>
      <c r="Z2" s="239"/>
      <c r="AA2" s="239"/>
    </row>
    <row r="3" spans="1:27" ht="15.6">
      <c r="A3" s="239" t="s">
        <v>232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318"/>
      <c r="T3" s="318"/>
      <c r="U3" s="309"/>
      <c r="V3" s="309"/>
      <c r="W3" s="239"/>
      <c r="X3" s="239"/>
      <c r="Y3" s="239"/>
      <c r="Z3" s="239"/>
      <c r="AA3" s="239"/>
    </row>
    <row r="4" spans="1:27" ht="15.6">
      <c r="A4" s="300" t="s">
        <v>677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19"/>
      <c r="T4" s="319"/>
      <c r="U4" s="310"/>
      <c r="V4" s="310"/>
      <c r="W4" s="300"/>
      <c r="X4" s="300"/>
      <c r="Y4" s="300"/>
      <c r="Z4" s="300"/>
      <c r="AA4" s="300"/>
    </row>
    <row r="5" spans="1:27" ht="15.6">
      <c r="A5" s="300" t="s">
        <v>92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19"/>
      <c r="T5" s="319"/>
      <c r="U5" s="310"/>
      <c r="V5" s="310"/>
      <c r="W5" s="300"/>
      <c r="X5" s="300"/>
      <c r="Y5" s="300"/>
      <c r="Z5" s="300"/>
      <c r="AA5" s="300"/>
    </row>
    <row r="6" spans="1:27" ht="16.2" thickBot="1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20"/>
      <c r="T6" s="320"/>
      <c r="U6" s="311"/>
      <c r="V6" s="311"/>
      <c r="W6" s="301"/>
      <c r="X6" s="301"/>
      <c r="Y6" s="301"/>
      <c r="Z6" s="301"/>
      <c r="AA6" s="301"/>
    </row>
    <row r="7" spans="1:27" ht="16.5" customHeight="1" thickBot="1">
      <c r="A7" s="22"/>
      <c r="B7" s="240" t="s">
        <v>233</v>
      </c>
      <c r="C7" s="189" t="s">
        <v>707</v>
      </c>
      <c r="D7" s="23" t="s">
        <v>270</v>
      </c>
      <c r="E7" s="623" t="s">
        <v>111</v>
      </c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5" t="s">
        <v>708</v>
      </c>
    </row>
    <row r="8" spans="1:27" ht="16.2" thickBot="1">
      <c r="A8" s="24"/>
      <c r="B8" s="241" t="s">
        <v>403</v>
      </c>
      <c r="C8" s="190" t="s">
        <v>182</v>
      </c>
      <c r="D8" s="25" t="s">
        <v>181</v>
      </c>
      <c r="E8" s="26" t="s">
        <v>707</v>
      </c>
      <c r="F8" s="27" t="s">
        <v>270</v>
      </c>
      <c r="G8" s="26" t="s">
        <v>707</v>
      </c>
      <c r="H8" s="27" t="s">
        <v>270</v>
      </c>
      <c r="I8" s="26" t="s">
        <v>707</v>
      </c>
      <c r="J8" s="27" t="s">
        <v>270</v>
      </c>
      <c r="K8" s="26" t="s">
        <v>707</v>
      </c>
      <c r="L8" s="27" t="s">
        <v>270</v>
      </c>
      <c r="M8" s="26" t="s">
        <v>707</v>
      </c>
      <c r="N8" s="27" t="s">
        <v>270</v>
      </c>
      <c r="O8" s="26" t="s">
        <v>707</v>
      </c>
      <c r="P8" s="27" t="s">
        <v>270</v>
      </c>
      <c r="Q8" s="26" t="s">
        <v>707</v>
      </c>
      <c r="R8" s="27" t="s">
        <v>270</v>
      </c>
      <c r="S8" s="321" t="s">
        <v>707</v>
      </c>
      <c r="T8" s="322" t="s">
        <v>270</v>
      </c>
      <c r="U8" s="205" t="s">
        <v>707</v>
      </c>
      <c r="V8" s="206" t="s">
        <v>270</v>
      </c>
      <c r="W8" s="26" t="s">
        <v>707</v>
      </c>
      <c r="X8" s="27" t="s">
        <v>270</v>
      </c>
      <c r="Y8" s="26" t="s">
        <v>707</v>
      </c>
      <c r="Z8" s="27" t="s">
        <v>270</v>
      </c>
      <c r="AA8" s="626"/>
    </row>
    <row r="9" spans="1:27" ht="16.2" thickBot="1">
      <c r="A9" s="24"/>
      <c r="B9" s="241">
        <v>2011</v>
      </c>
      <c r="C9" s="190" t="s">
        <v>695</v>
      </c>
      <c r="D9" s="190" t="s">
        <v>695</v>
      </c>
      <c r="E9" s="26"/>
      <c r="F9" s="27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  <c r="S9" s="321"/>
      <c r="T9" s="322"/>
      <c r="U9" s="205"/>
      <c r="V9" s="206"/>
      <c r="W9" s="26"/>
      <c r="X9" s="27"/>
      <c r="Y9" s="26"/>
      <c r="Z9" s="27"/>
      <c r="AA9" s="264" t="s">
        <v>446</v>
      </c>
    </row>
    <row r="10" spans="1:27" ht="16.2" thickBot="1">
      <c r="A10" s="298" t="s">
        <v>567</v>
      </c>
      <c r="B10" s="242" t="s">
        <v>234</v>
      </c>
      <c r="C10" s="181" t="s">
        <v>136</v>
      </c>
      <c r="D10" s="181" t="s">
        <v>137</v>
      </c>
      <c r="E10" s="86" t="s">
        <v>687</v>
      </c>
      <c r="F10" s="86" t="s">
        <v>687</v>
      </c>
      <c r="G10" s="86" t="s">
        <v>688</v>
      </c>
      <c r="H10" s="86" t="s">
        <v>688</v>
      </c>
      <c r="I10" s="86" t="s">
        <v>689</v>
      </c>
      <c r="J10" s="86" t="s">
        <v>689</v>
      </c>
      <c r="K10" s="86" t="s">
        <v>690</v>
      </c>
      <c r="L10" s="86" t="s">
        <v>690</v>
      </c>
      <c r="M10" s="86" t="s">
        <v>691</v>
      </c>
      <c r="N10" s="86" t="s">
        <v>691</v>
      </c>
      <c r="O10" s="86" t="s">
        <v>692</v>
      </c>
      <c r="P10" s="86" t="s">
        <v>692</v>
      </c>
      <c r="Q10" s="86" t="s">
        <v>693</v>
      </c>
      <c r="R10" s="86" t="s">
        <v>693</v>
      </c>
      <c r="S10" s="265" t="s">
        <v>694</v>
      </c>
      <c r="T10" s="265" t="s">
        <v>694</v>
      </c>
      <c r="U10" s="194" t="s">
        <v>695</v>
      </c>
      <c r="V10" s="194" t="s">
        <v>695</v>
      </c>
      <c r="W10" s="86" t="s">
        <v>696</v>
      </c>
      <c r="X10" s="86" t="s">
        <v>696</v>
      </c>
      <c r="Y10" s="86" t="s">
        <v>697</v>
      </c>
      <c r="Z10" s="86" t="s">
        <v>697</v>
      </c>
      <c r="AA10" s="265" t="s">
        <v>629</v>
      </c>
    </row>
    <row r="11" spans="1:27" ht="15.6">
      <c r="A11" s="24"/>
      <c r="B11" s="241"/>
      <c r="C11" s="145"/>
      <c r="D11" s="28"/>
      <c r="E11" s="101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323"/>
      <c r="T11" s="323"/>
      <c r="U11" s="207"/>
      <c r="V11" s="207"/>
      <c r="W11" s="141"/>
      <c r="X11" s="90"/>
      <c r="Y11" s="137"/>
      <c r="Z11" s="114"/>
      <c r="AA11" s="266"/>
    </row>
    <row r="12" spans="1:27" ht="15.6">
      <c r="A12" s="24"/>
      <c r="B12" s="243"/>
      <c r="C12" s="145"/>
      <c r="D12" s="28"/>
      <c r="E12" s="101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323"/>
      <c r="T12" s="323"/>
      <c r="U12" s="207"/>
      <c r="V12" s="207"/>
      <c r="W12" s="138"/>
      <c r="X12" s="95"/>
      <c r="Y12" s="95"/>
      <c r="Z12" s="95"/>
      <c r="AA12" s="267"/>
    </row>
    <row r="13" spans="1:27" ht="15.6">
      <c r="A13" s="29" t="s">
        <v>619</v>
      </c>
      <c r="B13" s="244" t="e">
        <f t="shared" ref="B13:AA13" si="0">SUM(B15+B96+B142)</f>
        <v>#REF!</v>
      </c>
      <c r="C13" s="146" t="e">
        <f t="shared" si="0"/>
        <v>#REF!</v>
      </c>
      <c r="D13" s="30" t="e">
        <f t="shared" si="0"/>
        <v>#REF!</v>
      </c>
      <c r="E13" s="102" t="e">
        <f t="shared" si="0"/>
        <v>#REF!</v>
      </c>
      <c r="F13" s="115" t="e">
        <f t="shared" si="0"/>
        <v>#REF!</v>
      </c>
      <c r="G13" s="115" t="e">
        <f t="shared" si="0"/>
        <v>#REF!</v>
      </c>
      <c r="H13" s="115" t="e">
        <f t="shared" si="0"/>
        <v>#REF!</v>
      </c>
      <c r="I13" s="115" t="e">
        <f t="shared" si="0"/>
        <v>#REF!</v>
      </c>
      <c r="J13" s="115" t="e">
        <f t="shared" si="0"/>
        <v>#REF!</v>
      </c>
      <c r="K13" s="115" t="e">
        <f t="shared" si="0"/>
        <v>#REF!</v>
      </c>
      <c r="L13" s="115" t="e">
        <f t="shared" si="0"/>
        <v>#REF!</v>
      </c>
      <c r="M13" s="115" t="e">
        <f t="shared" si="0"/>
        <v>#REF!</v>
      </c>
      <c r="N13" s="115" t="e">
        <f t="shared" si="0"/>
        <v>#REF!</v>
      </c>
      <c r="O13" s="115" t="e">
        <f t="shared" si="0"/>
        <v>#REF!</v>
      </c>
      <c r="P13" s="115" t="e">
        <f t="shared" si="0"/>
        <v>#REF!</v>
      </c>
      <c r="Q13" s="115" t="e">
        <f t="shared" si="0"/>
        <v>#REF!</v>
      </c>
      <c r="R13" s="115" t="e">
        <f t="shared" si="0"/>
        <v>#REF!</v>
      </c>
      <c r="S13" s="324" t="e">
        <f t="shared" si="0"/>
        <v>#REF!</v>
      </c>
      <c r="T13" s="324" t="e">
        <f t="shared" si="0"/>
        <v>#REF!</v>
      </c>
      <c r="U13" s="307" t="e">
        <f t="shared" si="0"/>
        <v>#REF!</v>
      </c>
      <c r="V13" s="307" t="e">
        <f t="shared" si="0"/>
        <v>#REF!</v>
      </c>
      <c r="W13" s="115" t="e">
        <f t="shared" si="0"/>
        <v>#REF!</v>
      </c>
      <c r="X13" s="115" t="e">
        <f t="shared" si="0"/>
        <v>#REF!</v>
      </c>
      <c r="Y13" s="115" t="e">
        <f t="shared" si="0"/>
        <v>#REF!</v>
      </c>
      <c r="Z13" s="115" t="e">
        <f t="shared" si="0"/>
        <v>#REF!</v>
      </c>
      <c r="AA13" s="268">
        <f t="shared" si="0"/>
        <v>315112000</v>
      </c>
    </row>
    <row r="14" spans="1:27" ht="15.6">
      <c r="A14" s="24"/>
      <c r="B14" s="244"/>
      <c r="C14" s="146"/>
      <c r="D14" s="30"/>
      <c r="E14" s="87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325"/>
      <c r="T14" s="325"/>
      <c r="U14" s="208"/>
      <c r="V14" s="208"/>
      <c r="W14" s="93"/>
      <c r="X14" s="93"/>
      <c r="Y14" s="93"/>
      <c r="Z14" s="93"/>
      <c r="AA14" s="269"/>
    </row>
    <row r="15" spans="1:27" ht="15.6">
      <c r="A15" s="29" t="s">
        <v>620</v>
      </c>
      <c r="B15" s="244" t="e">
        <f>B17+B35+B40+B55+B58+B61+B68+B76</f>
        <v>#REF!</v>
      </c>
      <c r="C15" s="146" t="e">
        <f>C17+C35+C40+C55+C58+C61+C68+C76+C73</f>
        <v>#REF!</v>
      </c>
      <c r="D15" s="30" t="e">
        <f>D17+D35+D40+D55+D58+D61+D68+D76+D73</f>
        <v>#REF!</v>
      </c>
      <c r="E15" s="88" t="e">
        <f t="shared" ref="E15:AA15" si="1">E17+E35+E40+E55+E58+E61+E68+E76</f>
        <v>#REF!</v>
      </c>
      <c r="F15" s="98" t="e">
        <f t="shared" si="1"/>
        <v>#REF!</v>
      </c>
      <c r="G15" s="98" t="e">
        <f t="shared" si="1"/>
        <v>#REF!</v>
      </c>
      <c r="H15" s="98" t="e">
        <f t="shared" si="1"/>
        <v>#REF!</v>
      </c>
      <c r="I15" s="98" t="e">
        <f t="shared" si="1"/>
        <v>#REF!</v>
      </c>
      <c r="J15" s="98" t="e">
        <f t="shared" si="1"/>
        <v>#REF!</v>
      </c>
      <c r="K15" s="98" t="e">
        <f t="shared" si="1"/>
        <v>#REF!</v>
      </c>
      <c r="L15" s="98" t="e">
        <f t="shared" si="1"/>
        <v>#REF!</v>
      </c>
      <c r="M15" s="98" t="e">
        <f t="shared" si="1"/>
        <v>#REF!</v>
      </c>
      <c r="N15" s="98" t="e">
        <f t="shared" si="1"/>
        <v>#REF!</v>
      </c>
      <c r="O15" s="98" t="e">
        <f t="shared" si="1"/>
        <v>#REF!</v>
      </c>
      <c r="P15" s="98" t="e">
        <f t="shared" si="1"/>
        <v>#REF!</v>
      </c>
      <c r="Q15" s="98" t="e">
        <f t="shared" si="1"/>
        <v>#REF!</v>
      </c>
      <c r="R15" s="98" t="e">
        <f t="shared" si="1"/>
        <v>#REF!</v>
      </c>
      <c r="S15" s="326" t="e">
        <f t="shared" si="1"/>
        <v>#REF!</v>
      </c>
      <c r="T15" s="326" t="e">
        <f t="shared" si="1"/>
        <v>#REF!</v>
      </c>
      <c r="U15" s="209" t="e">
        <f t="shared" si="1"/>
        <v>#REF!</v>
      </c>
      <c r="V15" s="209" t="e">
        <f t="shared" si="1"/>
        <v>#REF!</v>
      </c>
      <c r="W15" s="98" t="e">
        <f t="shared" si="1"/>
        <v>#REF!</v>
      </c>
      <c r="X15" s="98" t="e">
        <f t="shared" si="1"/>
        <v>#REF!</v>
      </c>
      <c r="Y15" s="98" t="e">
        <f t="shared" si="1"/>
        <v>#REF!</v>
      </c>
      <c r="Z15" s="98" t="e">
        <f t="shared" si="1"/>
        <v>#REF!</v>
      </c>
      <c r="AA15" s="268">
        <f t="shared" si="1"/>
        <v>290802700</v>
      </c>
    </row>
    <row r="16" spans="1:27" ht="15.6">
      <c r="A16" s="24"/>
      <c r="B16" s="244"/>
      <c r="C16" s="146"/>
      <c r="D16" s="30"/>
      <c r="E16" s="103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325"/>
      <c r="T16" s="325"/>
      <c r="U16" s="208"/>
      <c r="V16" s="208"/>
      <c r="W16" s="93"/>
      <c r="X16" s="93"/>
      <c r="Y16" s="93"/>
      <c r="Z16" s="93"/>
      <c r="AA16" s="270"/>
    </row>
    <row r="17" spans="1:27" ht="15.6">
      <c r="A17" s="31" t="s">
        <v>622</v>
      </c>
      <c r="B17" s="244" t="e">
        <f t="shared" ref="B17:AA17" si="2">SUM(B18+B19+B20+B24+B25+B26+B31+B32+B33)</f>
        <v>#REF!</v>
      </c>
      <c r="C17" s="146" t="e">
        <f t="shared" si="2"/>
        <v>#REF!</v>
      </c>
      <c r="D17" s="30" t="e">
        <f t="shared" si="2"/>
        <v>#REF!</v>
      </c>
      <c r="E17" s="88" t="e">
        <f t="shared" si="2"/>
        <v>#REF!</v>
      </c>
      <c r="F17" s="98" t="e">
        <f t="shared" si="2"/>
        <v>#REF!</v>
      </c>
      <c r="G17" s="98" t="e">
        <f t="shared" si="2"/>
        <v>#REF!</v>
      </c>
      <c r="H17" s="98" t="e">
        <f t="shared" si="2"/>
        <v>#REF!</v>
      </c>
      <c r="I17" s="98" t="e">
        <f t="shared" si="2"/>
        <v>#REF!</v>
      </c>
      <c r="J17" s="98" t="e">
        <f t="shared" si="2"/>
        <v>#REF!</v>
      </c>
      <c r="K17" s="98" t="e">
        <f t="shared" si="2"/>
        <v>#REF!</v>
      </c>
      <c r="L17" s="98" t="e">
        <f t="shared" si="2"/>
        <v>#REF!</v>
      </c>
      <c r="M17" s="98" t="e">
        <f t="shared" si="2"/>
        <v>#REF!</v>
      </c>
      <c r="N17" s="98" t="e">
        <f t="shared" si="2"/>
        <v>#REF!</v>
      </c>
      <c r="O17" s="98" t="e">
        <f t="shared" si="2"/>
        <v>#REF!</v>
      </c>
      <c r="P17" s="98" t="e">
        <f t="shared" si="2"/>
        <v>#REF!</v>
      </c>
      <c r="Q17" s="98" t="e">
        <f t="shared" si="2"/>
        <v>#REF!</v>
      </c>
      <c r="R17" s="98" t="e">
        <f t="shared" si="2"/>
        <v>#REF!</v>
      </c>
      <c r="S17" s="326" t="e">
        <f t="shared" si="2"/>
        <v>#REF!</v>
      </c>
      <c r="T17" s="326" t="e">
        <f t="shared" si="2"/>
        <v>#REF!</v>
      </c>
      <c r="U17" s="209" t="e">
        <f t="shared" si="2"/>
        <v>#REF!</v>
      </c>
      <c r="V17" s="209" t="e">
        <f t="shared" si="2"/>
        <v>#REF!</v>
      </c>
      <c r="W17" s="98" t="e">
        <f t="shared" si="2"/>
        <v>#REF!</v>
      </c>
      <c r="X17" s="98" t="e">
        <f t="shared" si="2"/>
        <v>#REF!</v>
      </c>
      <c r="Y17" s="98" t="e">
        <f t="shared" si="2"/>
        <v>#REF!</v>
      </c>
      <c r="Z17" s="98" t="e">
        <f t="shared" si="2"/>
        <v>#REF!</v>
      </c>
      <c r="AA17" s="268">
        <f t="shared" si="2"/>
        <v>9121014</v>
      </c>
    </row>
    <row r="18" spans="1:27" ht="15.6">
      <c r="A18" s="52" t="s">
        <v>623</v>
      </c>
      <c r="B18" s="245" t="e">
        <f>SUM(AA18-C18)</f>
        <v>#REF!</v>
      </c>
      <c r="C18" s="147" t="e">
        <f>SUM(Proyección!E16)</f>
        <v>#REF!</v>
      </c>
      <c r="D18" s="32" t="e">
        <f>SUM(Proyección!F16)</f>
        <v>#REF!</v>
      </c>
      <c r="E18" s="119" t="e">
        <f>SUM(#REF!)</f>
        <v>#REF!</v>
      </c>
      <c r="F18" s="119" t="e">
        <f>SUM(#REF!)</f>
        <v>#REF!</v>
      </c>
      <c r="G18" s="119" t="e">
        <f>SUM(#REF!)</f>
        <v>#REF!</v>
      </c>
      <c r="H18" s="119" t="e">
        <f>SUM(#REF!)</f>
        <v>#REF!</v>
      </c>
      <c r="I18" s="119" t="e">
        <f>SUM(#REF!)</f>
        <v>#REF!</v>
      </c>
      <c r="J18" s="119" t="e">
        <f>SUM(#REF!)</f>
        <v>#REF!</v>
      </c>
      <c r="K18" s="119" t="e">
        <f>SUM(#REF!)</f>
        <v>#REF!</v>
      </c>
      <c r="L18" s="119" t="e">
        <f>SUM(#REF!)</f>
        <v>#REF!</v>
      </c>
      <c r="M18" s="119" t="e">
        <f>SUM(#REF!)</f>
        <v>#REF!</v>
      </c>
      <c r="N18" s="119" t="e">
        <f>SUM(#REF!)</f>
        <v>#REF!</v>
      </c>
      <c r="O18" s="119" t="e">
        <f>SUM(#REF!)</f>
        <v>#REF!</v>
      </c>
      <c r="P18" s="119" t="e">
        <f>SUM(#REF!)</f>
        <v>#REF!</v>
      </c>
      <c r="Q18" s="119" t="e">
        <f>SUM(#REF!)</f>
        <v>#REF!</v>
      </c>
      <c r="R18" s="119" t="e">
        <f>SUM(#REF!)</f>
        <v>#REF!</v>
      </c>
      <c r="S18" s="327" t="e">
        <f>SUM(#REF!)</f>
        <v>#REF!</v>
      </c>
      <c r="T18" s="327" t="e">
        <f>SUM(#REF!)</f>
        <v>#REF!</v>
      </c>
      <c r="U18" s="212" t="e">
        <f>SUM(#REF!)</f>
        <v>#REF!</v>
      </c>
      <c r="V18" s="212" t="e">
        <f>SUM(#REF!)</f>
        <v>#REF!</v>
      </c>
      <c r="W18" s="119" t="e">
        <f>SUM(#REF!)</f>
        <v>#REF!</v>
      </c>
      <c r="X18" s="119" t="e">
        <f>SUM(#REF!)</f>
        <v>#REF!</v>
      </c>
      <c r="Y18" s="116" t="e">
        <f>SUM(#REF!)</f>
        <v>#REF!</v>
      </c>
      <c r="Z18" s="116" t="e">
        <f>SUM(#REF!)</f>
        <v>#REF!</v>
      </c>
      <c r="AA18" s="270">
        <f>Proyección!AE16</f>
        <v>200990</v>
      </c>
    </row>
    <row r="19" spans="1:27" ht="15.6">
      <c r="A19" s="52" t="s">
        <v>624</v>
      </c>
      <c r="B19" s="245" t="e">
        <f>SUM(AA19-C19)</f>
        <v>#REF!</v>
      </c>
      <c r="C19" s="147" t="e">
        <f>SUM(Proyección!E17)</f>
        <v>#REF!</v>
      </c>
      <c r="D19" s="32" t="e">
        <f>SUM(Proyección!F17)</f>
        <v>#REF!</v>
      </c>
      <c r="E19" s="109" t="e">
        <f>SUM(#REF!)</f>
        <v>#REF!</v>
      </c>
      <c r="F19" s="119" t="e">
        <f>SUM(#REF!)</f>
        <v>#REF!</v>
      </c>
      <c r="G19" s="119" t="e">
        <f>SUM(#REF!)</f>
        <v>#REF!</v>
      </c>
      <c r="H19" s="119" t="e">
        <f>SUM(#REF!)</f>
        <v>#REF!</v>
      </c>
      <c r="I19" s="119" t="e">
        <f>SUM(#REF!)</f>
        <v>#REF!</v>
      </c>
      <c r="J19" s="119" t="e">
        <f>SUM(#REF!)</f>
        <v>#REF!</v>
      </c>
      <c r="K19" s="119" t="e">
        <f>SUM(#REF!)</f>
        <v>#REF!</v>
      </c>
      <c r="L19" s="119" t="e">
        <f>SUM(#REF!)</f>
        <v>#REF!</v>
      </c>
      <c r="M19" s="119" t="e">
        <f>SUM(#REF!)</f>
        <v>#REF!</v>
      </c>
      <c r="N19" s="119" t="e">
        <f>SUM(#REF!)</f>
        <v>#REF!</v>
      </c>
      <c r="O19" s="119" t="e">
        <f>SUM(#REF!)</f>
        <v>#REF!</v>
      </c>
      <c r="P19" s="119" t="e">
        <f>SUM(#REF!)</f>
        <v>#REF!</v>
      </c>
      <c r="Q19" s="119" t="e">
        <f>SUM(#REF!)</f>
        <v>#REF!</v>
      </c>
      <c r="R19" s="119" t="e">
        <f>SUM(#REF!)</f>
        <v>#REF!</v>
      </c>
      <c r="S19" s="327" t="e">
        <f>SUM(#REF!)</f>
        <v>#REF!</v>
      </c>
      <c r="T19" s="327" t="e">
        <f>SUM(#REF!)</f>
        <v>#REF!</v>
      </c>
      <c r="U19" s="212" t="e">
        <f>SUM(#REF!)</f>
        <v>#REF!</v>
      </c>
      <c r="V19" s="212" t="e">
        <f>SUM(#REF!)</f>
        <v>#REF!</v>
      </c>
      <c r="W19" s="119" t="e">
        <f>SUM(#REF!)</f>
        <v>#REF!</v>
      </c>
      <c r="X19" s="119" t="e">
        <f>SUM(#REF!)</f>
        <v>#REF!</v>
      </c>
      <c r="Y19" s="116" t="e">
        <f>SUM(#REF!)</f>
        <v>#REF!</v>
      </c>
      <c r="Z19" s="116" t="e">
        <f>SUM(#REF!)</f>
        <v>#REF!</v>
      </c>
      <c r="AA19" s="270">
        <f>Proyección!AE17</f>
        <v>120000</v>
      </c>
    </row>
    <row r="20" spans="1:27" ht="15.6">
      <c r="A20" s="52" t="s">
        <v>250</v>
      </c>
      <c r="B20" s="246" t="e">
        <f t="shared" ref="B20:AA20" si="3">SUM(B21:B23)</f>
        <v>#REF!</v>
      </c>
      <c r="C20" s="148" t="e">
        <f t="shared" si="3"/>
        <v>#REF!</v>
      </c>
      <c r="D20" s="33" t="e">
        <f t="shared" si="3"/>
        <v>#REF!</v>
      </c>
      <c r="E20" s="47" t="e">
        <f t="shared" si="3"/>
        <v>#REF!</v>
      </c>
      <c r="F20" s="96" t="e">
        <f t="shared" si="3"/>
        <v>#REF!</v>
      </c>
      <c r="G20" s="96" t="e">
        <f t="shared" si="3"/>
        <v>#REF!</v>
      </c>
      <c r="H20" s="96" t="e">
        <f t="shared" si="3"/>
        <v>#REF!</v>
      </c>
      <c r="I20" s="120" t="e">
        <f t="shared" si="3"/>
        <v>#REF!</v>
      </c>
      <c r="J20" s="120" t="e">
        <f t="shared" si="3"/>
        <v>#REF!</v>
      </c>
      <c r="K20" s="120" t="e">
        <f t="shared" si="3"/>
        <v>#REF!</v>
      </c>
      <c r="L20" s="120" t="e">
        <f t="shared" si="3"/>
        <v>#REF!</v>
      </c>
      <c r="M20" s="120" t="e">
        <f t="shared" si="3"/>
        <v>#REF!</v>
      </c>
      <c r="N20" s="120" t="e">
        <f t="shared" si="3"/>
        <v>#REF!</v>
      </c>
      <c r="O20" s="120" t="e">
        <f t="shared" si="3"/>
        <v>#REF!</v>
      </c>
      <c r="P20" s="120" t="e">
        <f t="shared" si="3"/>
        <v>#REF!</v>
      </c>
      <c r="Q20" s="120" t="e">
        <f t="shared" si="3"/>
        <v>#REF!</v>
      </c>
      <c r="R20" s="120" t="e">
        <f t="shared" si="3"/>
        <v>#REF!</v>
      </c>
      <c r="S20" s="328" t="e">
        <f t="shared" si="3"/>
        <v>#REF!</v>
      </c>
      <c r="T20" s="328" t="e">
        <f t="shared" si="3"/>
        <v>#REF!</v>
      </c>
      <c r="U20" s="213" t="e">
        <f t="shared" si="3"/>
        <v>#REF!</v>
      </c>
      <c r="V20" s="213" t="e">
        <f t="shared" si="3"/>
        <v>#REF!</v>
      </c>
      <c r="W20" s="120" t="e">
        <f t="shared" si="3"/>
        <v>#REF!</v>
      </c>
      <c r="X20" s="120" t="e">
        <f t="shared" si="3"/>
        <v>#REF!</v>
      </c>
      <c r="Y20" s="96" t="e">
        <f t="shared" si="3"/>
        <v>#REF!</v>
      </c>
      <c r="Z20" s="96" t="e">
        <f t="shared" si="3"/>
        <v>#REF!</v>
      </c>
      <c r="AA20" s="271">
        <f t="shared" si="3"/>
        <v>8438923</v>
      </c>
    </row>
    <row r="21" spans="1:27" ht="15.6">
      <c r="A21" s="52" t="s">
        <v>77</v>
      </c>
      <c r="B21" s="245" t="e">
        <f>SUM(AA21-C21)</f>
        <v>#REF!</v>
      </c>
      <c r="C21" s="147" t="e">
        <f>SUM(Proyección!E19)</f>
        <v>#REF!</v>
      </c>
      <c r="D21" s="32" t="e">
        <f>SUM(Proyección!F19)</f>
        <v>#REF!</v>
      </c>
      <c r="E21" s="109" t="e">
        <f>SUM(#REF!)</f>
        <v>#REF!</v>
      </c>
      <c r="F21" s="119" t="e">
        <f>SUM(#REF!)</f>
        <v>#REF!</v>
      </c>
      <c r="G21" s="119" t="e">
        <f>SUM(#REF!)</f>
        <v>#REF!</v>
      </c>
      <c r="H21" s="119" t="e">
        <f>SUM(#REF!)</f>
        <v>#REF!</v>
      </c>
      <c r="I21" s="119" t="e">
        <f>SUM(#REF!)</f>
        <v>#REF!</v>
      </c>
      <c r="J21" s="119" t="e">
        <f>SUM(#REF!)</f>
        <v>#REF!</v>
      </c>
      <c r="K21" s="119" t="e">
        <f>SUM(#REF!)</f>
        <v>#REF!</v>
      </c>
      <c r="L21" s="119" t="e">
        <f>SUM(#REF!)</f>
        <v>#REF!</v>
      </c>
      <c r="M21" s="119" t="e">
        <f>SUM(#REF!)</f>
        <v>#REF!</v>
      </c>
      <c r="N21" s="119" t="e">
        <f>SUM(#REF!)</f>
        <v>#REF!</v>
      </c>
      <c r="O21" s="119" t="e">
        <f>SUM(#REF!)</f>
        <v>#REF!</v>
      </c>
      <c r="P21" s="119" t="e">
        <f>SUM(#REF!)</f>
        <v>#REF!</v>
      </c>
      <c r="Q21" s="119" t="e">
        <f>SUM(#REF!)</f>
        <v>#REF!</v>
      </c>
      <c r="R21" s="119" t="e">
        <f>SUM(#REF!)</f>
        <v>#REF!</v>
      </c>
      <c r="S21" s="327" t="e">
        <f>SUM(#REF!)</f>
        <v>#REF!</v>
      </c>
      <c r="T21" s="327" t="e">
        <f>SUM(#REF!)</f>
        <v>#REF!</v>
      </c>
      <c r="U21" s="212" t="e">
        <f>SUM(#REF!)</f>
        <v>#REF!</v>
      </c>
      <c r="V21" s="212" t="e">
        <f>SUM(#REF!)</f>
        <v>#REF!</v>
      </c>
      <c r="W21" s="119" t="e">
        <f>SUM(#REF!)</f>
        <v>#REF!</v>
      </c>
      <c r="X21" s="119" t="e">
        <f>SUM(#REF!)</f>
        <v>#REF!</v>
      </c>
      <c r="Y21" s="116" t="e">
        <f>SUM(#REF!)</f>
        <v>#REF!</v>
      </c>
      <c r="Z21" s="116" t="e">
        <f>SUM(#REF!)</f>
        <v>#REF!</v>
      </c>
      <c r="AA21" s="270">
        <f>Proyección!AE19</f>
        <v>8204909</v>
      </c>
    </row>
    <row r="22" spans="1:27" ht="15.6">
      <c r="A22" s="52" t="s">
        <v>505</v>
      </c>
      <c r="B22" s="245" t="e">
        <f>SUM(AA22-C22)</f>
        <v>#REF!</v>
      </c>
      <c r="C22" s="147" t="e">
        <f>SUM(Proyección!E20)</f>
        <v>#REF!</v>
      </c>
      <c r="D22" s="32" t="e">
        <f>SUM(Proyección!F20)</f>
        <v>#REF!</v>
      </c>
      <c r="E22" s="109" t="e">
        <f>SUM(#REF!)</f>
        <v>#REF!</v>
      </c>
      <c r="F22" s="119" t="e">
        <f>SUM(#REF!)</f>
        <v>#REF!</v>
      </c>
      <c r="G22" s="119" t="e">
        <f>SUM(#REF!)</f>
        <v>#REF!</v>
      </c>
      <c r="H22" s="119" t="e">
        <f>SUM(#REF!)</f>
        <v>#REF!</v>
      </c>
      <c r="I22" s="119" t="e">
        <f>SUM(#REF!)</f>
        <v>#REF!</v>
      </c>
      <c r="J22" s="119" t="e">
        <f>SUM(#REF!)</f>
        <v>#REF!</v>
      </c>
      <c r="K22" s="119" t="e">
        <f>SUM(#REF!)</f>
        <v>#REF!</v>
      </c>
      <c r="L22" s="119" t="e">
        <f>SUM(#REF!)</f>
        <v>#REF!</v>
      </c>
      <c r="M22" s="119" t="e">
        <f>SUM(#REF!)</f>
        <v>#REF!</v>
      </c>
      <c r="N22" s="119" t="e">
        <f>SUM(#REF!)</f>
        <v>#REF!</v>
      </c>
      <c r="O22" s="119" t="e">
        <f>SUM(#REF!)</f>
        <v>#REF!</v>
      </c>
      <c r="P22" s="119" t="e">
        <f>SUM(#REF!)</f>
        <v>#REF!</v>
      </c>
      <c r="Q22" s="119" t="e">
        <f>SUM(#REF!)</f>
        <v>#REF!</v>
      </c>
      <c r="R22" s="119" t="e">
        <f>SUM(#REF!)</f>
        <v>#REF!</v>
      </c>
      <c r="S22" s="327" t="e">
        <f>SUM(#REF!)</f>
        <v>#REF!</v>
      </c>
      <c r="T22" s="327" t="e">
        <f>SUM(#REF!)</f>
        <v>#REF!</v>
      </c>
      <c r="U22" s="212" t="e">
        <f>SUM(#REF!)</f>
        <v>#REF!</v>
      </c>
      <c r="V22" s="212" t="e">
        <f>SUM(#REF!)</f>
        <v>#REF!</v>
      </c>
      <c r="W22" s="119" t="e">
        <f>SUM(#REF!)</f>
        <v>#REF!</v>
      </c>
      <c r="X22" s="119" t="e">
        <f>SUM(#REF!)</f>
        <v>#REF!</v>
      </c>
      <c r="Y22" s="116" t="e">
        <f>SUM(#REF!)</f>
        <v>#REF!</v>
      </c>
      <c r="Z22" s="116" t="e">
        <f>SUM(#REF!)</f>
        <v>#REF!</v>
      </c>
      <c r="AA22" s="272">
        <f>Proyección!AE20</f>
        <v>800</v>
      </c>
    </row>
    <row r="23" spans="1:27" ht="15.6">
      <c r="A23" s="52" t="s">
        <v>506</v>
      </c>
      <c r="B23" s="245" t="e">
        <f>SUM(AA23-C23)</f>
        <v>#REF!</v>
      </c>
      <c r="C23" s="147" t="e">
        <f>SUM(Proyección!E21)</f>
        <v>#REF!</v>
      </c>
      <c r="D23" s="32" t="e">
        <f>SUM(Proyección!F21)</f>
        <v>#REF!</v>
      </c>
      <c r="E23" s="109" t="e">
        <f>SUM(#REF!)</f>
        <v>#REF!</v>
      </c>
      <c r="F23" s="119" t="e">
        <f>SUM(#REF!)</f>
        <v>#REF!</v>
      </c>
      <c r="G23" s="119" t="e">
        <f>SUM(#REF!)</f>
        <v>#REF!</v>
      </c>
      <c r="H23" s="119" t="e">
        <f>SUM(#REF!)</f>
        <v>#REF!</v>
      </c>
      <c r="I23" s="119" t="e">
        <f>SUM(#REF!)</f>
        <v>#REF!</v>
      </c>
      <c r="J23" s="119" t="e">
        <f>SUM(#REF!)</f>
        <v>#REF!</v>
      </c>
      <c r="K23" s="119" t="e">
        <f>SUM(#REF!)</f>
        <v>#REF!</v>
      </c>
      <c r="L23" s="119" t="e">
        <f>SUM(#REF!)</f>
        <v>#REF!</v>
      </c>
      <c r="M23" s="119" t="e">
        <f>SUM(#REF!)</f>
        <v>#REF!</v>
      </c>
      <c r="N23" s="119" t="e">
        <f>SUM(#REF!)</f>
        <v>#REF!</v>
      </c>
      <c r="O23" s="119" t="e">
        <f>SUM(#REF!)</f>
        <v>#REF!</v>
      </c>
      <c r="P23" s="119" t="e">
        <f>SUM(#REF!)</f>
        <v>#REF!</v>
      </c>
      <c r="Q23" s="119" t="e">
        <f>SUM(#REF!)</f>
        <v>#REF!</v>
      </c>
      <c r="R23" s="119" t="e">
        <f>SUM(#REF!)</f>
        <v>#REF!</v>
      </c>
      <c r="S23" s="327" t="e">
        <f>SUM(#REF!)</f>
        <v>#REF!</v>
      </c>
      <c r="T23" s="327" t="e">
        <f>SUM(#REF!)</f>
        <v>#REF!</v>
      </c>
      <c r="U23" s="212" t="e">
        <f>SUM(#REF!)</f>
        <v>#REF!</v>
      </c>
      <c r="V23" s="212" t="e">
        <f>SUM(#REF!)</f>
        <v>#REF!</v>
      </c>
      <c r="W23" s="119" t="e">
        <f>SUM(#REF!)</f>
        <v>#REF!</v>
      </c>
      <c r="X23" s="119" t="e">
        <f>SUM(#REF!)</f>
        <v>#REF!</v>
      </c>
      <c r="Y23" s="116" t="e">
        <f>SUM(#REF!)</f>
        <v>#REF!</v>
      </c>
      <c r="Z23" s="116" t="e">
        <f>SUM(#REF!)</f>
        <v>#REF!</v>
      </c>
      <c r="AA23" s="272">
        <f>Proyección!AE21</f>
        <v>233214</v>
      </c>
    </row>
    <row r="24" spans="1:27" ht="15.6">
      <c r="A24" s="52" t="s">
        <v>251</v>
      </c>
      <c r="B24" s="245" t="e">
        <f>SUM(AA24-C24)</f>
        <v>#REF!</v>
      </c>
      <c r="C24" s="147" t="e">
        <f>SUM(Proyección!E22)</f>
        <v>#REF!</v>
      </c>
      <c r="D24" s="32" t="e">
        <f>SUM(Proyección!F22)</f>
        <v>#REF!</v>
      </c>
      <c r="E24" s="109" t="e">
        <f>SUM(#REF!)</f>
        <v>#REF!</v>
      </c>
      <c r="F24" s="119" t="e">
        <f>SUM(#REF!)</f>
        <v>#REF!</v>
      </c>
      <c r="G24" s="119" t="e">
        <f>SUM(#REF!)</f>
        <v>#REF!</v>
      </c>
      <c r="H24" s="119" t="e">
        <f>SUM(#REF!)</f>
        <v>#REF!</v>
      </c>
      <c r="I24" s="119" t="e">
        <f>SUM(#REF!)</f>
        <v>#REF!</v>
      </c>
      <c r="J24" s="119" t="e">
        <f>SUM(#REF!)</f>
        <v>#REF!</v>
      </c>
      <c r="K24" s="119" t="e">
        <f>SUM(#REF!)</f>
        <v>#REF!</v>
      </c>
      <c r="L24" s="119" t="e">
        <f>SUM(#REF!)</f>
        <v>#REF!</v>
      </c>
      <c r="M24" s="119" t="e">
        <f>SUM(#REF!)</f>
        <v>#REF!</v>
      </c>
      <c r="N24" s="119" t="e">
        <f>SUM(#REF!)</f>
        <v>#REF!</v>
      </c>
      <c r="O24" s="119" t="e">
        <f>SUM(#REF!)</f>
        <v>#REF!</v>
      </c>
      <c r="P24" s="119" t="e">
        <f>SUM(#REF!)</f>
        <v>#REF!</v>
      </c>
      <c r="Q24" s="119" t="e">
        <f>SUM(#REF!)</f>
        <v>#REF!</v>
      </c>
      <c r="R24" s="119" t="e">
        <f>SUM(#REF!)</f>
        <v>#REF!</v>
      </c>
      <c r="S24" s="327" t="e">
        <f>SUM(#REF!)</f>
        <v>#REF!</v>
      </c>
      <c r="T24" s="327" t="e">
        <f>SUM(#REF!)</f>
        <v>#REF!</v>
      </c>
      <c r="U24" s="212" t="e">
        <f>SUM(#REF!)</f>
        <v>#REF!</v>
      </c>
      <c r="V24" s="212" t="e">
        <f>SUM(#REF!)</f>
        <v>#REF!</v>
      </c>
      <c r="W24" s="119" t="e">
        <f>SUM(#REF!)</f>
        <v>#REF!</v>
      </c>
      <c r="X24" s="119" t="e">
        <f>SUM(#REF!)</f>
        <v>#REF!</v>
      </c>
      <c r="Y24" s="116" t="e">
        <f>SUM(#REF!)</f>
        <v>#REF!</v>
      </c>
      <c r="Z24" s="116" t="e">
        <f>SUM(#REF!)</f>
        <v>#REF!</v>
      </c>
      <c r="AA24" s="272">
        <f>Proyección!AE22</f>
        <v>0</v>
      </c>
    </row>
    <row r="25" spans="1:27" ht="15.6">
      <c r="A25" s="52" t="s">
        <v>131</v>
      </c>
      <c r="B25" s="245" t="e">
        <f>SUM(AA25-C25)</f>
        <v>#REF!</v>
      </c>
      <c r="C25" s="147" t="e">
        <f>SUM(Proyección!E23)</f>
        <v>#REF!</v>
      </c>
      <c r="D25" s="32" t="e">
        <f>SUM(Proyección!F23)</f>
        <v>#REF!</v>
      </c>
      <c r="E25" s="109" t="e">
        <f>SUM(#REF!)</f>
        <v>#REF!</v>
      </c>
      <c r="F25" s="119" t="e">
        <f>SUM(#REF!)</f>
        <v>#REF!</v>
      </c>
      <c r="G25" s="119" t="e">
        <f>SUM(#REF!)</f>
        <v>#REF!</v>
      </c>
      <c r="H25" s="119" t="e">
        <f>SUM(#REF!)</f>
        <v>#REF!</v>
      </c>
      <c r="I25" s="119" t="e">
        <f>SUM(#REF!)</f>
        <v>#REF!</v>
      </c>
      <c r="J25" s="119" t="e">
        <f>SUM(#REF!)</f>
        <v>#REF!</v>
      </c>
      <c r="K25" s="119" t="e">
        <f>SUM(#REF!)</f>
        <v>#REF!</v>
      </c>
      <c r="L25" s="119" t="e">
        <f>SUM(#REF!)</f>
        <v>#REF!</v>
      </c>
      <c r="M25" s="119" t="e">
        <f>SUM(#REF!)</f>
        <v>#REF!</v>
      </c>
      <c r="N25" s="119" t="e">
        <f>SUM(#REF!)</f>
        <v>#REF!</v>
      </c>
      <c r="O25" s="119" t="e">
        <f>SUM(#REF!)</f>
        <v>#REF!</v>
      </c>
      <c r="P25" s="119" t="e">
        <f>SUM(#REF!)</f>
        <v>#REF!</v>
      </c>
      <c r="Q25" s="119" t="e">
        <f>SUM(#REF!)</f>
        <v>#REF!</v>
      </c>
      <c r="R25" s="119" t="e">
        <f>SUM(#REF!)</f>
        <v>#REF!</v>
      </c>
      <c r="S25" s="327" t="e">
        <f>SUM(#REF!)</f>
        <v>#REF!</v>
      </c>
      <c r="T25" s="327" t="e">
        <f>SUM(#REF!)</f>
        <v>#REF!</v>
      </c>
      <c r="U25" s="212" t="e">
        <f>SUM(#REF!)</f>
        <v>#REF!</v>
      </c>
      <c r="V25" s="212" t="e">
        <f>SUM(#REF!)</f>
        <v>#REF!</v>
      </c>
      <c r="W25" s="119" t="e">
        <f>SUM(#REF!)</f>
        <v>#REF!</v>
      </c>
      <c r="X25" s="119" t="e">
        <f>SUM(#REF!)</f>
        <v>#REF!</v>
      </c>
      <c r="Y25" s="116" t="e">
        <f>SUM(#REF!)</f>
        <v>#REF!</v>
      </c>
      <c r="Z25" s="116" t="e">
        <f>SUM(#REF!)</f>
        <v>#REF!</v>
      </c>
      <c r="AA25" s="272">
        <f>Proyección!AE23</f>
        <v>0</v>
      </c>
    </row>
    <row r="26" spans="1:27" ht="15.6">
      <c r="A26" s="52" t="s">
        <v>220</v>
      </c>
      <c r="B26" s="246" t="e">
        <f t="shared" ref="B26:AA26" si="4">SUM(B27:B30)</f>
        <v>#REF!</v>
      </c>
      <c r="C26" s="148" t="e">
        <f t="shared" si="4"/>
        <v>#REF!</v>
      </c>
      <c r="D26" s="33" t="e">
        <f t="shared" si="4"/>
        <v>#REF!</v>
      </c>
      <c r="E26" s="47" t="e">
        <f t="shared" si="4"/>
        <v>#REF!</v>
      </c>
      <c r="F26" s="96" t="e">
        <f t="shared" si="4"/>
        <v>#REF!</v>
      </c>
      <c r="G26" s="96" t="e">
        <f t="shared" si="4"/>
        <v>#REF!</v>
      </c>
      <c r="H26" s="96" t="e">
        <f t="shared" si="4"/>
        <v>#REF!</v>
      </c>
      <c r="I26" s="120" t="e">
        <f t="shared" si="4"/>
        <v>#REF!</v>
      </c>
      <c r="J26" s="120" t="e">
        <f t="shared" si="4"/>
        <v>#REF!</v>
      </c>
      <c r="K26" s="120" t="e">
        <f t="shared" si="4"/>
        <v>#REF!</v>
      </c>
      <c r="L26" s="120" t="e">
        <f t="shared" si="4"/>
        <v>#REF!</v>
      </c>
      <c r="M26" s="120" t="e">
        <f t="shared" si="4"/>
        <v>#REF!</v>
      </c>
      <c r="N26" s="120" t="e">
        <f t="shared" si="4"/>
        <v>#REF!</v>
      </c>
      <c r="O26" s="120" t="e">
        <f t="shared" si="4"/>
        <v>#REF!</v>
      </c>
      <c r="P26" s="120" t="e">
        <f t="shared" si="4"/>
        <v>#REF!</v>
      </c>
      <c r="Q26" s="120" t="e">
        <f t="shared" si="4"/>
        <v>#REF!</v>
      </c>
      <c r="R26" s="120" t="e">
        <f t="shared" si="4"/>
        <v>#REF!</v>
      </c>
      <c r="S26" s="328" t="e">
        <f t="shared" si="4"/>
        <v>#REF!</v>
      </c>
      <c r="T26" s="328" t="e">
        <f t="shared" si="4"/>
        <v>#REF!</v>
      </c>
      <c r="U26" s="213" t="e">
        <f t="shared" si="4"/>
        <v>#REF!</v>
      </c>
      <c r="V26" s="213" t="e">
        <f t="shared" si="4"/>
        <v>#REF!</v>
      </c>
      <c r="W26" s="120" t="e">
        <f t="shared" si="4"/>
        <v>#REF!</v>
      </c>
      <c r="X26" s="120" t="e">
        <f t="shared" si="4"/>
        <v>#REF!</v>
      </c>
      <c r="Y26" s="96" t="e">
        <f t="shared" si="4"/>
        <v>#REF!</v>
      </c>
      <c r="Z26" s="96" t="e">
        <f t="shared" si="4"/>
        <v>#REF!</v>
      </c>
      <c r="AA26" s="273">
        <f t="shared" si="4"/>
        <v>54000</v>
      </c>
    </row>
    <row r="27" spans="1:27" ht="15.6">
      <c r="A27" s="52" t="s">
        <v>221</v>
      </c>
      <c r="B27" s="245" t="e">
        <f t="shared" ref="B27:B33" si="5">SUM(AA27-C27)</f>
        <v>#REF!</v>
      </c>
      <c r="C27" s="147" t="e">
        <f>SUM(Proyección!E25)</f>
        <v>#REF!</v>
      </c>
      <c r="D27" s="32" t="e">
        <f>SUM(Proyección!F25)</f>
        <v>#REF!</v>
      </c>
      <c r="E27" s="109" t="e">
        <f>SUM(#REF!)</f>
        <v>#REF!</v>
      </c>
      <c r="F27" s="119" t="e">
        <f>SUM(#REF!)</f>
        <v>#REF!</v>
      </c>
      <c r="G27" s="119" t="e">
        <f>SUM(#REF!)</f>
        <v>#REF!</v>
      </c>
      <c r="H27" s="119" t="e">
        <f>SUM(#REF!)</f>
        <v>#REF!</v>
      </c>
      <c r="I27" s="119" t="e">
        <f>SUM(#REF!)</f>
        <v>#REF!</v>
      </c>
      <c r="J27" s="119" t="e">
        <f>SUM(#REF!)</f>
        <v>#REF!</v>
      </c>
      <c r="K27" s="119" t="e">
        <f>SUM(#REF!)</f>
        <v>#REF!</v>
      </c>
      <c r="L27" s="119" t="e">
        <f>SUM(#REF!)</f>
        <v>#REF!</v>
      </c>
      <c r="M27" s="119" t="e">
        <f>SUM(#REF!)</f>
        <v>#REF!</v>
      </c>
      <c r="N27" s="119" t="e">
        <f>SUM(#REF!)</f>
        <v>#REF!</v>
      </c>
      <c r="O27" s="119" t="e">
        <f>SUM(#REF!)</f>
        <v>#REF!</v>
      </c>
      <c r="P27" s="119" t="e">
        <f>SUM(#REF!)</f>
        <v>#REF!</v>
      </c>
      <c r="Q27" s="119" t="e">
        <f>SUM(#REF!)</f>
        <v>#REF!</v>
      </c>
      <c r="R27" s="119" t="e">
        <f>SUM(#REF!)</f>
        <v>#REF!</v>
      </c>
      <c r="S27" s="327" t="e">
        <f>SUM(#REF!)</f>
        <v>#REF!</v>
      </c>
      <c r="T27" s="327" t="e">
        <f>SUM(#REF!)</f>
        <v>#REF!</v>
      </c>
      <c r="U27" s="212" t="e">
        <f>SUM(#REF!)</f>
        <v>#REF!</v>
      </c>
      <c r="V27" s="212" t="e">
        <f>SUM(#REF!)</f>
        <v>#REF!</v>
      </c>
      <c r="W27" s="119" t="e">
        <f>SUM(#REF!)</f>
        <v>#REF!</v>
      </c>
      <c r="X27" s="119" t="e">
        <f>SUM(#REF!)</f>
        <v>#REF!</v>
      </c>
      <c r="Y27" s="116" t="e">
        <f>SUM(#REF!)</f>
        <v>#REF!</v>
      </c>
      <c r="Z27" s="116" t="e">
        <f>SUM(#REF!)</f>
        <v>#REF!</v>
      </c>
      <c r="AA27" s="272">
        <f>Proyección!AE25</f>
        <v>0</v>
      </c>
    </row>
    <row r="28" spans="1:27" ht="15.6">
      <c r="A28" s="52" t="s">
        <v>634</v>
      </c>
      <c r="B28" s="245" t="e">
        <f t="shared" si="5"/>
        <v>#REF!</v>
      </c>
      <c r="C28" s="147" t="e">
        <f>SUM(Proyección!E26)</f>
        <v>#REF!</v>
      </c>
      <c r="D28" s="32" t="e">
        <f>SUM(Proyección!F26)</f>
        <v>#REF!</v>
      </c>
      <c r="E28" s="109" t="e">
        <f>SUM(#REF!)</f>
        <v>#REF!</v>
      </c>
      <c r="F28" s="119" t="e">
        <f>SUM(#REF!)</f>
        <v>#REF!</v>
      </c>
      <c r="G28" s="119" t="e">
        <f>SUM(#REF!)</f>
        <v>#REF!</v>
      </c>
      <c r="H28" s="119" t="e">
        <f>SUM(#REF!)</f>
        <v>#REF!</v>
      </c>
      <c r="I28" s="119" t="e">
        <f>SUM(#REF!)</f>
        <v>#REF!</v>
      </c>
      <c r="J28" s="119" t="e">
        <f>SUM(#REF!)</f>
        <v>#REF!</v>
      </c>
      <c r="K28" s="119" t="e">
        <f>SUM(#REF!)</f>
        <v>#REF!</v>
      </c>
      <c r="L28" s="119" t="e">
        <f>SUM(#REF!)</f>
        <v>#REF!</v>
      </c>
      <c r="M28" s="119" t="e">
        <f>SUM(#REF!)</f>
        <v>#REF!</v>
      </c>
      <c r="N28" s="119" t="e">
        <f>SUM(#REF!)</f>
        <v>#REF!</v>
      </c>
      <c r="O28" s="119" t="e">
        <f>SUM(#REF!)</f>
        <v>#REF!</v>
      </c>
      <c r="P28" s="119" t="e">
        <f>SUM(#REF!)</f>
        <v>#REF!</v>
      </c>
      <c r="Q28" s="119" t="e">
        <f>SUM(#REF!)</f>
        <v>#REF!</v>
      </c>
      <c r="R28" s="119" t="e">
        <f>SUM(#REF!)</f>
        <v>#REF!</v>
      </c>
      <c r="S28" s="327" t="e">
        <f>SUM(#REF!)</f>
        <v>#REF!</v>
      </c>
      <c r="T28" s="327" t="e">
        <f>SUM(#REF!)</f>
        <v>#REF!</v>
      </c>
      <c r="U28" s="212" t="e">
        <f>SUM(#REF!)</f>
        <v>#REF!</v>
      </c>
      <c r="V28" s="212" t="e">
        <f>SUM(#REF!)</f>
        <v>#REF!</v>
      </c>
      <c r="W28" s="119" t="e">
        <f>SUM(#REF!)</f>
        <v>#REF!</v>
      </c>
      <c r="X28" s="119" t="e">
        <f>SUM(#REF!)</f>
        <v>#REF!</v>
      </c>
      <c r="Y28" s="116" t="e">
        <f>SUM(#REF!)</f>
        <v>#REF!</v>
      </c>
      <c r="Z28" s="116" t="e">
        <f>SUM(#REF!)</f>
        <v>#REF!</v>
      </c>
      <c r="AA28" s="272">
        <f>Proyección!AE26</f>
        <v>0</v>
      </c>
    </row>
    <row r="29" spans="1:27" ht="15.6">
      <c r="A29" s="52" t="s">
        <v>222</v>
      </c>
      <c r="B29" s="245" t="e">
        <f t="shared" si="5"/>
        <v>#REF!</v>
      </c>
      <c r="C29" s="147" t="e">
        <f>SUM(Proyección!E27)</f>
        <v>#REF!</v>
      </c>
      <c r="D29" s="32" t="e">
        <f>SUM(Proyección!F27)</f>
        <v>#REF!</v>
      </c>
      <c r="E29" s="109" t="e">
        <f>SUM(#REF!)</f>
        <v>#REF!</v>
      </c>
      <c r="F29" s="119" t="e">
        <f>SUM(#REF!)</f>
        <v>#REF!</v>
      </c>
      <c r="G29" s="119" t="e">
        <f>SUM(#REF!)</f>
        <v>#REF!</v>
      </c>
      <c r="H29" s="119" t="e">
        <f>SUM(#REF!)</f>
        <v>#REF!</v>
      </c>
      <c r="I29" s="119" t="e">
        <f>SUM(#REF!)</f>
        <v>#REF!</v>
      </c>
      <c r="J29" s="119" t="e">
        <f>SUM(#REF!)</f>
        <v>#REF!</v>
      </c>
      <c r="K29" s="119" t="e">
        <f>SUM(#REF!)</f>
        <v>#REF!</v>
      </c>
      <c r="L29" s="119" t="e">
        <f>SUM(#REF!)</f>
        <v>#REF!</v>
      </c>
      <c r="M29" s="119" t="e">
        <f>SUM(#REF!)</f>
        <v>#REF!</v>
      </c>
      <c r="N29" s="119" t="e">
        <f>SUM(#REF!)</f>
        <v>#REF!</v>
      </c>
      <c r="O29" s="119" t="e">
        <f>SUM(#REF!)</f>
        <v>#REF!</v>
      </c>
      <c r="P29" s="119" t="e">
        <f>SUM(#REF!)</f>
        <v>#REF!</v>
      </c>
      <c r="Q29" s="119" t="e">
        <f>SUM(#REF!)</f>
        <v>#REF!</v>
      </c>
      <c r="R29" s="119" t="e">
        <f>SUM(#REF!)</f>
        <v>#REF!</v>
      </c>
      <c r="S29" s="327" t="e">
        <f>SUM(#REF!)</f>
        <v>#REF!</v>
      </c>
      <c r="T29" s="327" t="e">
        <f>SUM(#REF!)</f>
        <v>#REF!</v>
      </c>
      <c r="U29" s="212" t="e">
        <f>SUM(#REF!)</f>
        <v>#REF!</v>
      </c>
      <c r="V29" s="212" t="e">
        <f>SUM(#REF!)</f>
        <v>#REF!</v>
      </c>
      <c r="W29" s="119" t="e">
        <f>SUM(#REF!)</f>
        <v>#REF!</v>
      </c>
      <c r="X29" s="119" t="e">
        <f>SUM(#REF!)</f>
        <v>#REF!</v>
      </c>
      <c r="Y29" s="116" t="e">
        <f>SUM(#REF!)</f>
        <v>#REF!</v>
      </c>
      <c r="Z29" s="116" t="e">
        <f>SUM(#REF!)</f>
        <v>#REF!</v>
      </c>
      <c r="AA29" s="272">
        <f>Proyección!AE27</f>
        <v>0</v>
      </c>
    </row>
    <row r="30" spans="1:27" ht="15.6">
      <c r="A30" s="52" t="s">
        <v>223</v>
      </c>
      <c r="B30" s="245" t="e">
        <f t="shared" si="5"/>
        <v>#REF!</v>
      </c>
      <c r="C30" s="147" t="e">
        <f>SUM(Proyección!E28)</f>
        <v>#REF!</v>
      </c>
      <c r="D30" s="32" t="e">
        <f>SUM(Proyección!F28)</f>
        <v>#REF!</v>
      </c>
      <c r="E30" s="109" t="e">
        <f>SUM(#REF!)</f>
        <v>#REF!</v>
      </c>
      <c r="F30" s="119" t="e">
        <f>SUM(#REF!)</f>
        <v>#REF!</v>
      </c>
      <c r="G30" s="119" t="e">
        <f>SUM(#REF!)</f>
        <v>#REF!</v>
      </c>
      <c r="H30" s="119" t="e">
        <f>SUM(#REF!)</f>
        <v>#REF!</v>
      </c>
      <c r="I30" s="119" t="e">
        <f>SUM(#REF!)</f>
        <v>#REF!</v>
      </c>
      <c r="J30" s="119" t="e">
        <f>SUM(#REF!)</f>
        <v>#REF!</v>
      </c>
      <c r="K30" s="119" t="e">
        <f>SUM(#REF!)</f>
        <v>#REF!</v>
      </c>
      <c r="L30" s="119" t="e">
        <f>SUM(#REF!)</f>
        <v>#REF!</v>
      </c>
      <c r="M30" s="119" t="e">
        <f>SUM(#REF!)</f>
        <v>#REF!</v>
      </c>
      <c r="N30" s="119" t="e">
        <f>SUM(#REF!)</f>
        <v>#REF!</v>
      </c>
      <c r="O30" s="119" t="e">
        <f>SUM(#REF!)</f>
        <v>#REF!</v>
      </c>
      <c r="P30" s="119" t="e">
        <f>SUM(#REF!)</f>
        <v>#REF!</v>
      </c>
      <c r="Q30" s="119" t="e">
        <f>SUM(#REF!)</f>
        <v>#REF!</v>
      </c>
      <c r="R30" s="119" t="e">
        <f>SUM(#REF!)</f>
        <v>#REF!</v>
      </c>
      <c r="S30" s="327" t="e">
        <f>SUM(#REF!)</f>
        <v>#REF!</v>
      </c>
      <c r="T30" s="327" t="e">
        <f>SUM(#REF!)</f>
        <v>#REF!</v>
      </c>
      <c r="U30" s="212" t="e">
        <f>SUM(#REF!)</f>
        <v>#REF!</v>
      </c>
      <c r="V30" s="212" t="e">
        <f>SUM(#REF!)</f>
        <v>#REF!</v>
      </c>
      <c r="W30" s="119" t="e">
        <f>SUM(#REF!)</f>
        <v>#REF!</v>
      </c>
      <c r="X30" s="119" t="e">
        <f>SUM(#REF!)</f>
        <v>#REF!</v>
      </c>
      <c r="Y30" s="116" t="e">
        <f>SUM(#REF!)</f>
        <v>#REF!</v>
      </c>
      <c r="Z30" s="116" t="e">
        <f>SUM(#REF!)</f>
        <v>#REF!</v>
      </c>
      <c r="AA30" s="272">
        <f>Proyección!AE28</f>
        <v>54000</v>
      </c>
    </row>
    <row r="31" spans="1:27" ht="15.6">
      <c r="A31" s="52" t="s">
        <v>110</v>
      </c>
      <c r="B31" s="245" t="e">
        <f t="shared" si="5"/>
        <v>#REF!</v>
      </c>
      <c r="C31" s="147" t="e">
        <f>SUM(Proyección!E29)</f>
        <v>#REF!</v>
      </c>
      <c r="D31" s="32" t="e">
        <f>SUM(Proyección!F29)</f>
        <v>#REF!</v>
      </c>
      <c r="E31" s="109" t="e">
        <f>SUM(#REF!)</f>
        <v>#REF!</v>
      </c>
      <c r="F31" s="119" t="e">
        <f>SUM(#REF!)</f>
        <v>#REF!</v>
      </c>
      <c r="G31" s="119" t="e">
        <f>SUM(#REF!)</f>
        <v>#REF!</v>
      </c>
      <c r="H31" s="119" t="e">
        <f>SUM(#REF!)</f>
        <v>#REF!</v>
      </c>
      <c r="I31" s="119" t="e">
        <f>SUM(#REF!)</f>
        <v>#REF!</v>
      </c>
      <c r="J31" s="119" t="e">
        <f>SUM(#REF!)</f>
        <v>#REF!</v>
      </c>
      <c r="K31" s="119" t="e">
        <f>SUM(#REF!)</f>
        <v>#REF!</v>
      </c>
      <c r="L31" s="119" t="e">
        <f>SUM(#REF!)</f>
        <v>#REF!</v>
      </c>
      <c r="M31" s="119" t="e">
        <f>SUM(#REF!)</f>
        <v>#REF!</v>
      </c>
      <c r="N31" s="119" t="e">
        <f>SUM(#REF!)</f>
        <v>#REF!</v>
      </c>
      <c r="O31" s="119" t="e">
        <f>SUM(#REF!)</f>
        <v>#REF!</v>
      </c>
      <c r="P31" s="119" t="e">
        <f>SUM(#REF!)</f>
        <v>#REF!</v>
      </c>
      <c r="Q31" s="119" t="e">
        <f>SUM(#REF!)</f>
        <v>#REF!</v>
      </c>
      <c r="R31" s="119" t="e">
        <f>SUM(#REF!)</f>
        <v>#REF!</v>
      </c>
      <c r="S31" s="327" t="e">
        <f>SUM(#REF!)</f>
        <v>#REF!</v>
      </c>
      <c r="T31" s="327" t="e">
        <f>SUM(#REF!)</f>
        <v>#REF!</v>
      </c>
      <c r="U31" s="212" t="e">
        <f>SUM(#REF!)</f>
        <v>#REF!</v>
      </c>
      <c r="V31" s="212" t="e">
        <f>SUM(#REF!)</f>
        <v>#REF!</v>
      </c>
      <c r="W31" s="119" t="e">
        <f>SUM(#REF!)</f>
        <v>#REF!</v>
      </c>
      <c r="X31" s="119" t="e">
        <f>SUM(#REF!)</f>
        <v>#REF!</v>
      </c>
      <c r="Y31" s="116" t="e">
        <f>SUM(#REF!)</f>
        <v>#REF!</v>
      </c>
      <c r="Z31" s="116" t="e">
        <f>SUM(#REF!)</f>
        <v>#REF!</v>
      </c>
      <c r="AA31" s="272">
        <f>Proyección!AE29</f>
        <v>5000</v>
      </c>
    </row>
    <row r="32" spans="1:27" ht="15.6">
      <c r="A32" s="52" t="s">
        <v>582</v>
      </c>
      <c r="B32" s="245" t="e">
        <f t="shared" si="5"/>
        <v>#REF!</v>
      </c>
      <c r="C32" s="147" t="e">
        <f>SUM(Proyección!E30)</f>
        <v>#REF!</v>
      </c>
      <c r="D32" s="32" t="e">
        <f>SUM(Proyección!F30)</f>
        <v>#REF!</v>
      </c>
      <c r="E32" s="109" t="e">
        <f>SUM(#REF!)</f>
        <v>#REF!</v>
      </c>
      <c r="F32" s="119" t="e">
        <f>SUM(#REF!)</f>
        <v>#REF!</v>
      </c>
      <c r="G32" s="119" t="e">
        <f>SUM(#REF!)</f>
        <v>#REF!</v>
      </c>
      <c r="H32" s="119" t="e">
        <f>SUM(#REF!)</f>
        <v>#REF!</v>
      </c>
      <c r="I32" s="119" t="e">
        <f>SUM(#REF!)</f>
        <v>#REF!</v>
      </c>
      <c r="J32" s="119" t="e">
        <f>SUM(#REF!)</f>
        <v>#REF!</v>
      </c>
      <c r="K32" s="119" t="e">
        <f>SUM(#REF!)</f>
        <v>#REF!</v>
      </c>
      <c r="L32" s="119" t="e">
        <f>SUM(#REF!)</f>
        <v>#REF!</v>
      </c>
      <c r="M32" s="119" t="e">
        <f>SUM(#REF!)</f>
        <v>#REF!</v>
      </c>
      <c r="N32" s="119" t="e">
        <f>SUM(#REF!)</f>
        <v>#REF!</v>
      </c>
      <c r="O32" s="119" t="e">
        <f>SUM(#REF!)</f>
        <v>#REF!</v>
      </c>
      <c r="P32" s="119" t="e">
        <f>SUM(#REF!)</f>
        <v>#REF!</v>
      </c>
      <c r="Q32" s="119" t="e">
        <f>SUM(#REF!)</f>
        <v>#REF!</v>
      </c>
      <c r="R32" s="119" t="e">
        <f>SUM(#REF!)</f>
        <v>#REF!</v>
      </c>
      <c r="S32" s="327" t="e">
        <f>SUM(#REF!)</f>
        <v>#REF!</v>
      </c>
      <c r="T32" s="327" t="e">
        <f>SUM(#REF!)</f>
        <v>#REF!</v>
      </c>
      <c r="U32" s="212" t="e">
        <f>SUM(#REF!)</f>
        <v>#REF!</v>
      </c>
      <c r="V32" s="212" t="e">
        <f>SUM(#REF!)</f>
        <v>#REF!</v>
      </c>
      <c r="W32" s="119" t="e">
        <f>SUM(#REF!)</f>
        <v>#REF!</v>
      </c>
      <c r="X32" s="119" t="e">
        <f>SUM(#REF!)</f>
        <v>#REF!</v>
      </c>
      <c r="Y32" s="116" t="e">
        <f>SUM(#REF!)</f>
        <v>#REF!</v>
      </c>
      <c r="Z32" s="116" t="e">
        <f>SUM(#REF!)</f>
        <v>#REF!</v>
      </c>
      <c r="AA32" s="272">
        <f>Proyección!AE30</f>
        <v>2101</v>
      </c>
    </row>
    <row r="33" spans="1:27" ht="15.6">
      <c r="A33" s="52" t="s">
        <v>285</v>
      </c>
      <c r="B33" s="245" t="e">
        <f t="shared" si="5"/>
        <v>#REF!</v>
      </c>
      <c r="C33" s="147" t="e">
        <f>SUM(Proyección!E31)</f>
        <v>#REF!</v>
      </c>
      <c r="D33" s="32" t="e">
        <f>SUM(Proyección!F31)</f>
        <v>#REF!</v>
      </c>
      <c r="E33" s="109" t="e">
        <f>SUM(#REF!)</f>
        <v>#REF!</v>
      </c>
      <c r="F33" s="119" t="e">
        <f>SUM(#REF!)</f>
        <v>#REF!</v>
      </c>
      <c r="G33" s="119" t="e">
        <f>SUM(#REF!)</f>
        <v>#REF!</v>
      </c>
      <c r="H33" s="119" t="e">
        <f>SUM(#REF!)</f>
        <v>#REF!</v>
      </c>
      <c r="I33" s="119" t="e">
        <f>SUM(#REF!)</f>
        <v>#REF!</v>
      </c>
      <c r="J33" s="119" t="e">
        <f>SUM(#REF!)</f>
        <v>#REF!</v>
      </c>
      <c r="K33" s="119" t="e">
        <f>SUM(#REF!)</f>
        <v>#REF!</v>
      </c>
      <c r="L33" s="119" t="e">
        <f>SUM(#REF!)</f>
        <v>#REF!</v>
      </c>
      <c r="M33" s="119" t="e">
        <f>SUM(#REF!)</f>
        <v>#REF!</v>
      </c>
      <c r="N33" s="119" t="e">
        <f>SUM(#REF!)</f>
        <v>#REF!</v>
      </c>
      <c r="O33" s="119" t="e">
        <f>SUM(#REF!)</f>
        <v>#REF!</v>
      </c>
      <c r="P33" s="119" t="e">
        <f>SUM(#REF!)</f>
        <v>#REF!</v>
      </c>
      <c r="Q33" s="119" t="e">
        <f>SUM(#REF!)</f>
        <v>#REF!</v>
      </c>
      <c r="R33" s="119" t="e">
        <f>SUM(#REF!)</f>
        <v>#REF!</v>
      </c>
      <c r="S33" s="327" t="e">
        <f>SUM(#REF!)</f>
        <v>#REF!</v>
      </c>
      <c r="T33" s="327" t="e">
        <f>SUM(#REF!)</f>
        <v>#REF!</v>
      </c>
      <c r="U33" s="212" t="e">
        <f>SUM(#REF!)</f>
        <v>#REF!</v>
      </c>
      <c r="V33" s="212" t="e">
        <f>SUM(#REF!)</f>
        <v>#REF!</v>
      </c>
      <c r="W33" s="119" t="e">
        <f>SUM(#REF!)</f>
        <v>#REF!</v>
      </c>
      <c r="X33" s="119" t="e">
        <f>SUM(#REF!)</f>
        <v>#REF!</v>
      </c>
      <c r="Y33" s="116" t="e">
        <f>SUM(#REF!)</f>
        <v>#REF!</v>
      </c>
      <c r="Z33" s="116" t="e">
        <f>SUM(#REF!)</f>
        <v>#REF!</v>
      </c>
      <c r="AA33" s="272">
        <f>Proyección!AE31</f>
        <v>300000</v>
      </c>
    </row>
    <row r="34" spans="1:27" ht="15.6">
      <c r="A34" s="52"/>
      <c r="B34" s="245"/>
      <c r="C34" s="147"/>
      <c r="D34" s="32"/>
      <c r="E34" s="104"/>
      <c r="F34" s="129"/>
      <c r="G34" s="129"/>
      <c r="H34" s="129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325"/>
      <c r="T34" s="325"/>
      <c r="U34" s="208"/>
      <c r="V34" s="208"/>
      <c r="W34" s="93"/>
      <c r="X34" s="93"/>
      <c r="Y34" s="93"/>
      <c r="Z34" s="91"/>
      <c r="AA34" s="274"/>
    </row>
    <row r="35" spans="1:27" ht="15.6">
      <c r="A35" s="133" t="s">
        <v>720</v>
      </c>
      <c r="B35" s="244" t="e">
        <f t="shared" ref="B35:AA35" si="6">SUM(B36:B38)</f>
        <v>#REF!</v>
      </c>
      <c r="C35" s="146" t="e">
        <f t="shared" si="6"/>
        <v>#REF!</v>
      </c>
      <c r="D35" s="30" t="e">
        <f t="shared" si="6"/>
        <v>#REF!</v>
      </c>
      <c r="E35" s="88" t="e">
        <f t="shared" si="6"/>
        <v>#REF!</v>
      </c>
      <c r="F35" s="98" t="e">
        <f t="shared" si="6"/>
        <v>#REF!</v>
      </c>
      <c r="G35" s="98" t="e">
        <f t="shared" si="6"/>
        <v>#REF!</v>
      </c>
      <c r="H35" s="98" t="e">
        <f t="shared" si="6"/>
        <v>#REF!</v>
      </c>
      <c r="I35" s="122" t="e">
        <f t="shared" si="6"/>
        <v>#REF!</v>
      </c>
      <c r="J35" s="122" t="e">
        <f t="shared" si="6"/>
        <v>#REF!</v>
      </c>
      <c r="K35" s="122" t="e">
        <f t="shared" si="6"/>
        <v>#REF!</v>
      </c>
      <c r="L35" s="122" t="e">
        <f t="shared" si="6"/>
        <v>#REF!</v>
      </c>
      <c r="M35" s="122" t="e">
        <f t="shared" si="6"/>
        <v>#REF!</v>
      </c>
      <c r="N35" s="122" t="e">
        <f t="shared" si="6"/>
        <v>#REF!</v>
      </c>
      <c r="O35" s="122" t="e">
        <f t="shared" si="6"/>
        <v>#REF!</v>
      </c>
      <c r="P35" s="122" t="e">
        <f t="shared" si="6"/>
        <v>#REF!</v>
      </c>
      <c r="Q35" s="122" t="e">
        <f t="shared" si="6"/>
        <v>#REF!</v>
      </c>
      <c r="R35" s="122" t="e">
        <f t="shared" si="6"/>
        <v>#REF!</v>
      </c>
      <c r="S35" s="329" t="e">
        <f t="shared" si="6"/>
        <v>#REF!</v>
      </c>
      <c r="T35" s="329" t="e">
        <f t="shared" si="6"/>
        <v>#REF!</v>
      </c>
      <c r="U35" s="216" t="e">
        <f t="shared" si="6"/>
        <v>#REF!</v>
      </c>
      <c r="V35" s="216" t="e">
        <f t="shared" si="6"/>
        <v>#REF!</v>
      </c>
      <c r="W35" s="122" t="e">
        <f t="shared" si="6"/>
        <v>#REF!</v>
      </c>
      <c r="X35" s="122" t="e">
        <f t="shared" si="6"/>
        <v>#REF!</v>
      </c>
      <c r="Y35" s="98" t="e">
        <f t="shared" si="6"/>
        <v>#REF!</v>
      </c>
      <c r="Z35" s="98" t="e">
        <f t="shared" si="6"/>
        <v>#REF!</v>
      </c>
      <c r="AA35" s="275">
        <f t="shared" si="6"/>
        <v>45000</v>
      </c>
    </row>
    <row r="36" spans="1:27" ht="15.6">
      <c r="A36" s="52" t="s">
        <v>226</v>
      </c>
      <c r="B36" s="245" t="e">
        <f>SUM(AA36-C36)</f>
        <v>#REF!</v>
      </c>
      <c r="C36" s="147" t="e">
        <f>SUM(Proyección!E55)</f>
        <v>#REF!</v>
      </c>
      <c r="D36" s="32" t="e">
        <f>SUM(Proyección!F55)</f>
        <v>#REF!</v>
      </c>
      <c r="E36" s="109" t="e">
        <f>SUM(#REF!)</f>
        <v>#REF!</v>
      </c>
      <c r="F36" s="119" t="e">
        <f>SUM(#REF!)</f>
        <v>#REF!</v>
      </c>
      <c r="G36" s="119" t="e">
        <f>SUM(#REF!)</f>
        <v>#REF!</v>
      </c>
      <c r="H36" s="119" t="e">
        <f>SUM(#REF!)</f>
        <v>#REF!</v>
      </c>
      <c r="I36" s="119" t="e">
        <f>SUM(#REF!)</f>
        <v>#REF!</v>
      </c>
      <c r="J36" s="119" t="e">
        <f>SUM(#REF!)</f>
        <v>#REF!</v>
      </c>
      <c r="K36" s="119" t="e">
        <f>SUM(#REF!)</f>
        <v>#REF!</v>
      </c>
      <c r="L36" s="119" t="e">
        <f>SUM(#REF!)</f>
        <v>#REF!</v>
      </c>
      <c r="M36" s="119" t="e">
        <f>SUM(#REF!)</f>
        <v>#REF!</v>
      </c>
      <c r="N36" s="119" t="e">
        <f>SUM(#REF!)</f>
        <v>#REF!</v>
      </c>
      <c r="O36" s="119" t="e">
        <f>SUM(#REF!)</f>
        <v>#REF!</v>
      </c>
      <c r="P36" s="119" t="e">
        <f>SUM(#REF!)</f>
        <v>#REF!</v>
      </c>
      <c r="Q36" s="119" t="e">
        <f>SUM(#REF!)</f>
        <v>#REF!</v>
      </c>
      <c r="R36" s="119" t="e">
        <f>SUM(#REF!)</f>
        <v>#REF!</v>
      </c>
      <c r="S36" s="327" t="e">
        <f>SUM(#REF!)</f>
        <v>#REF!</v>
      </c>
      <c r="T36" s="327" t="e">
        <f>SUM(#REF!)</f>
        <v>#REF!</v>
      </c>
      <c r="U36" s="212" t="e">
        <f>SUM(#REF!)</f>
        <v>#REF!</v>
      </c>
      <c r="V36" s="212" t="e">
        <f>SUM(#REF!)</f>
        <v>#REF!</v>
      </c>
      <c r="W36" s="119" t="e">
        <f>SUM(#REF!)</f>
        <v>#REF!</v>
      </c>
      <c r="X36" s="119" t="e">
        <f>SUM(#REF!)</f>
        <v>#REF!</v>
      </c>
      <c r="Y36" s="116" t="e">
        <f>SUM(#REF!)</f>
        <v>#REF!</v>
      </c>
      <c r="Z36" s="116" t="e">
        <f>SUM(#REF!)</f>
        <v>#REF!</v>
      </c>
      <c r="AA36" s="272">
        <f>Proyección!AE55</f>
        <v>0</v>
      </c>
    </row>
    <row r="37" spans="1:27" ht="15.6">
      <c r="A37" s="52" t="s">
        <v>224</v>
      </c>
      <c r="B37" s="245" t="e">
        <f>SUM(AA37-C37)</f>
        <v>#REF!</v>
      </c>
      <c r="C37" s="147" t="e">
        <f>SUM(Proyección!E56)</f>
        <v>#REF!</v>
      </c>
      <c r="D37" s="32" t="e">
        <f>SUM(Proyección!F56)</f>
        <v>#REF!</v>
      </c>
      <c r="E37" s="109" t="e">
        <f>SUM(#REF!)</f>
        <v>#REF!</v>
      </c>
      <c r="F37" s="119" t="e">
        <f>SUM(#REF!)</f>
        <v>#REF!</v>
      </c>
      <c r="G37" s="119" t="e">
        <f>SUM(#REF!)</f>
        <v>#REF!</v>
      </c>
      <c r="H37" s="119" t="e">
        <f>SUM(#REF!)</f>
        <v>#REF!</v>
      </c>
      <c r="I37" s="119" t="e">
        <f>SUM(#REF!)</f>
        <v>#REF!</v>
      </c>
      <c r="J37" s="119" t="e">
        <f>SUM(#REF!)</f>
        <v>#REF!</v>
      </c>
      <c r="K37" s="119" t="e">
        <f>SUM(#REF!)</f>
        <v>#REF!</v>
      </c>
      <c r="L37" s="119" t="e">
        <f>SUM(#REF!)</f>
        <v>#REF!</v>
      </c>
      <c r="M37" s="119" t="e">
        <f>SUM(#REF!)</f>
        <v>#REF!</v>
      </c>
      <c r="N37" s="119" t="e">
        <f>SUM(#REF!)</f>
        <v>#REF!</v>
      </c>
      <c r="O37" s="119" t="e">
        <f>SUM(#REF!)</f>
        <v>#REF!</v>
      </c>
      <c r="P37" s="119" t="e">
        <f>SUM(#REF!)</f>
        <v>#REF!</v>
      </c>
      <c r="Q37" s="119" t="e">
        <f>SUM(#REF!)</f>
        <v>#REF!</v>
      </c>
      <c r="R37" s="119" t="e">
        <f>SUM(#REF!)</f>
        <v>#REF!</v>
      </c>
      <c r="S37" s="327" t="e">
        <f>SUM(#REF!)</f>
        <v>#REF!</v>
      </c>
      <c r="T37" s="327" t="e">
        <f>SUM(#REF!)</f>
        <v>#REF!</v>
      </c>
      <c r="U37" s="212" t="e">
        <f>SUM(#REF!)</f>
        <v>#REF!</v>
      </c>
      <c r="V37" s="212" t="e">
        <f>SUM(#REF!)</f>
        <v>#REF!</v>
      </c>
      <c r="W37" s="119" t="e">
        <f>SUM(#REF!)</f>
        <v>#REF!</v>
      </c>
      <c r="X37" s="119" t="e">
        <f>SUM(#REF!)</f>
        <v>#REF!</v>
      </c>
      <c r="Y37" s="116" t="e">
        <f>SUM(#REF!)</f>
        <v>#REF!</v>
      </c>
      <c r="Z37" s="116" t="e">
        <f>SUM(#REF!)</f>
        <v>#REF!</v>
      </c>
      <c r="AA37" s="272">
        <f>Proyección!AE56</f>
        <v>0</v>
      </c>
    </row>
    <row r="38" spans="1:27" ht="15.6">
      <c r="A38" s="52" t="s">
        <v>566</v>
      </c>
      <c r="B38" s="245" t="e">
        <f>SUM(AA38-C38)</f>
        <v>#REF!</v>
      </c>
      <c r="C38" s="147" t="e">
        <f>SUM(Proyección!E57)</f>
        <v>#REF!</v>
      </c>
      <c r="D38" s="32" t="e">
        <f>SUM(Proyección!F57)</f>
        <v>#REF!</v>
      </c>
      <c r="E38" s="109" t="e">
        <f>SUM(#REF!)</f>
        <v>#REF!</v>
      </c>
      <c r="F38" s="119" t="e">
        <f>SUM(#REF!)</f>
        <v>#REF!</v>
      </c>
      <c r="G38" s="119" t="e">
        <f>SUM(#REF!)</f>
        <v>#REF!</v>
      </c>
      <c r="H38" s="119" t="e">
        <f>SUM(#REF!)</f>
        <v>#REF!</v>
      </c>
      <c r="I38" s="119" t="e">
        <f>SUM(#REF!)</f>
        <v>#REF!</v>
      </c>
      <c r="J38" s="119" t="e">
        <f>SUM(#REF!)</f>
        <v>#REF!</v>
      </c>
      <c r="K38" s="119" t="e">
        <f>SUM(#REF!)</f>
        <v>#REF!</v>
      </c>
      <c r="L38" s="119" t="e">
        <f>SUM(#REF!)</f>
        <v>#REF!</v>
      </c>
      <c r="M38" s="119" t="e">
        <f>SUM(#REF!)</f>
        <v>#REF!</v>
      </c>
      <c r="N38" s="119" t="e">
        <f>SUM(#REF!)</f>
        <v>#REF!</v>
      </c>
      <c r="O38" s="119" t="e">
        <f>SUM(#REF!)</f>
        <v>#REF!</v>
      </c>
      <c r="P38" s="119" t="e">
        <f>SUM(#REF!)</f>
        <v>#REF!</v>
      </c>
      <c r="Q38" s="119" t="e">
        <f>SUM(#REF!)</f>
        <v>#REF!</v>
      </c>
      <c r="R38" s="119" t="e">
        <f>SUM(#REF!)</f>
        <v>#REF!</v>
      </c>
      <c r="S38" s="327" t="e">
        <f>SUM(#REF!)</f>
        <v>#REF!</v>
      </c>
      <c r="T38" s="327" t="e">
        <f>SUM(#REF!)</f>
        <v>#REF!</v>
      </c>
      <c r="U38" s="212" t="e">
        <f>SUM(#REF!)</f>
        <v>#REF!</v>
      </c>
      <c r="V38" s="212" t="e">
        <f>SUM(#REF!)</f>
        <v>#REF!</v>
      </c>
      <c r="W38" s="119" t="e">
        <f>SUM(#REF!)</f>
        <v>#REF!</v>
      </c>
      <c r="X38" s="119" t="e">
        <f>SUM(#REF!)</f>
        <v>#REF!</v>
      </c>
      <c r="Y38" s="116" t="e">
        <f>SUM(#REF!)</f>
        <v>#REF!</v>
      </c>
      <c r="Z38" s="116" t="e">
        <f>SUM(#REF!)</f>
        <v>#REF!</v>
      </c>
      <c r="AA38" s="272">
        <f>Proyección!AE57</f>
        <v>45000</v>
      </c>
    </row>
    <row r="39" spans="1:27" ht="15.6">
      <c r="A39" s="52"/>
      <c r="B39" s="245"/>
      <c r="C39" s="147"/>
      <c r="D39" s="32"/>
      <c r="E39" s="104"/>
      <c r="F39" s="129"/>
      <c r="G39" s="129"/>
      <c r="H39" s="129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325"/>
      <c r="T39" s="325"/>
      <c r="U39" s="208"/>
      <c r="V39" s="208"/>
      <c r="W39" s="93" t="s">
        <v>567</v>
      </c>
      <c r="X39" s="93"/>
      <c r="Y39" s="93" t="s">
        <v>567</v>
      </c>
      <c r="Z39" s="91"/>
      <c r="AA39" s="274"/>
    </row>
    <row r="40" spans="1:27" ht="15.6">
      <c r="A40" s="133" t="s">
        <v>568</v>
      </c>
      <c r="B40" s="244" t="e">
        <f t="shared" ref="B40:AA40" si="7">SUM(B41+B42+B43+B47+B48+B53)</f>
        <v>#REF!</v>
      </c>
      <c r="C40" s="146" t="e">
        <f t="shared" si="7"/>
        <v>#REF!</v>
      </c>
      <c r="D40" s="30" t="e">
        <f t="shared" si="7"/>
        <v>#REF!</v>
      </c>
      <c r="E40" s="88" t="e">
        <f t="shared" si="7"/>
        <v>#REF!</v>
      </c>
      <c r="F40" s="98" t="e">
        <f t="shared" si="7"/>
        <v>#REF!</v>
      </c>
      <c r="G40" s="98" t="e">
        <f t="shared" si="7"/>
        <v>#REF!</v>
      </c>
      <c r="H40" s="98" t="e">
        <f t="shared" si="7"/>
        <v>#REF!</v>
      </c>
      <c r="I40" s="122" t="e">
        <f t="shared" si="7"/>
        <v>#REF!</v>
      </c>
      <c r="J40" s="122" t="e">
        <f t="shared" si="7"/>
        <v>#REF!</v>
      </c>
      <c r="K40" s="122" t="e">
        <f t="shared" si="7"/>
        <v>#REF!</v>
      </c>
      <c r="L40" s="122" t="e">
        <f t="shared" si="7"/>
        <v>#REF!</v>
      </c>
      <c r="M40" s="122" t="e">
        <f t="shared" si="7"/>
        <v>#REF!</v>
      </c>
      <c r="N40" s="122" t="e">
        <f t="shared" si="7"/>
        <v>#REF!</v>
      </c>
      <c r="O40" s="122" t="e">
        <f t="shared" si="7"/>
        <v>#REF!</v>
      </c>
      <c r="P40" s="122" t="e">
        <f t="shared" si="7"/>
        <v>#REF!</v>
      </c>
      <c r="Q40" s="122" t="e">
        <f t="shared" si="7"/>
        <v>#REF!</v>
      </c>
      <c r="R40" s="122" t="e">
        <f t="shared" si="7"/>
        <v>#REF!</v>
      </c>
      <c r="S40" s="329" t="e">
        <f t="shared" si="7"/>
        <v>#REF!</v>
      </c>
      <c r="T40" s="329" t="e">
        <f t="shared" si="7"/>
        <v>#REF!</v>
      </c>
      <c r="U40" s="216" t="e">
        <f t="shared" si="7"/>
        <v>#REF!</v>
      </c>
      <c r="V40" s="216" t="e">
        <f t="shared" si="7"/>
        <v>#REF!</v>
      </c>
      <c r="W40" s="122" t="e">
        <f t="shared" si="7"/>
        <v>#REF!</v>
      </c>
      <c r="X40" s="122" t="e">
        <f t="shared" si="7"/>
        <v>#REF!</v>
      </c>
      <c r="Y40" s="98" t="e">
        <f t="shared" si="7"/>
        <v>#REF!</v>
      </c>
      <c r="Z40" s="98" t="e">
        <f t="shared" si="7"/>
        <v>#REF!</v>
      </c>
      <c r="AA40" s="275">
        <f t="shared" si="7"/>
        <v>198749086</v>
      </c>
    </row>
    <row r="41" spans="1:27" ht="15.6">
      <c r="A41" s="52" t="s">
        <v>577</v>
      </c>
      <c r="B41" s="245" t="e">
        <f>SUM(AA41-C41)</f>
        <v>#REF!</v>
      </c>
      <c r="C41" s="147" t="e">
        <f>SUM(Proyección!E60)</f>
        <v>#REF!</v>
      </c>
      <c r="D41" s="32" t="e">
        <f>SUM(Proyección!F60)</f>
        <v>#REF!</v>
      </c>
      <c r="E41" s="109" t="e">
        <f>SUM(#REF!)</f>
        <v>#REF!</v>
      </c>
      <c r="F41" s="119" t="e">
        <f>SUM(#REF!)</f>
        <v>#REF!</v>
      </c>
      <c r="G41" s="119" t="e">
        <f>SUM(#REF!)</f>
        <v>#REF!</v>
      </c>
      <c r="H41" s="119" t="e">
        <f>SUM(#REF!)</f>
        <v>#REF!</v>
      </c>
      <c r="I41" s="119" t="e">
        <f>SUM(#REF!)</f>
        <v>#REF!</v>
      </c>
      <c r="J41" s="119" t="e">
        <f>SUM(#REF!)</f>
        <v>#REF!</v>
      </c>
      <c r="K41" s="119" t="e">
        <f>SUM(#REF!)</f>
        <v>#REF!</v>
      </c>
      <c r="L41" s="119" t="e">
        <f>SUM(#REF!)</f>
        <v>#REF!</v>
      </c>
      <c r="M41" s="119" t="e">
        <f>SUM(#REF!)</f>
        <v>#REF!</v>
      </c>
      <c r="N41" s="119" t="e">
        <f>SUM(#REF!)</f>
        <v>#REF!</v>
      </c>
      <c r="O41" s="119" t="e">
        <f>SUM(#REF!)</f>
        <v>#REF!</v>
      </c>
      <c r="P41" s="119" t="e">
        <f>SUM(#REF!)</f>
        <v>#REF!</v>
      </c>
      <c r="Q41" s="119" t="e">
        <f>SUM(#REF!)</f>
        <v>#REF!</v>
      </c>
      <c r="R41" s="119" t="e">
        <f>SUM(#REF!)</f>
        <v>#REF!</v>
      </c>
      <c r="S41" s="327" t="e">
        <f>SUM(#REF!)</f>
        <v>#REF!</v>
      </c>
      <c r="T41" s="327" t="e">
        <f>SUM(#REF!)</f>
        <v>#REF!</v>
      </c>
      <c r="U41" s="212" t="e">
        <f>SUM(#REF!)</f>
        <v>#REF!</v>
      </c>
      <c r="V41" s="212" t="e">
        <f>SUM(#REF!)</f>
        <v>#REF!</v>
      </c>
      <c r="W41" s="119" t="e">
        <f>SUM(#REF!)</f>
        <v>#REF!</v>
      </c>
      <c r="X41" s="119" t="e">
        <f>SUM(#REF!)</f>
        <v>#REF!</v>
      </c>
      <c r="Y41" s="116" t="e">
        <f>SUM(#REF!)</f>
        <v>#REF!</v>
      </c>
      <c r="Z41" s="116" t="e">
        <f>SUM(#REF!)</f>
        <v>#REF!</v>
      </c>
      <c r="AA41" s="272">
        <f>Proyección!AE60</f>
        <v>0</v>
      </c>
    </row>
    <row r="42" spans="1:27" ht="15.6">
      <c r="A42" s="52" t="s">
        <v>569</v>
      </c>
      <c r="B42" s="245" t="e">
        <f>SUM(AA42-C42)</f>
        <v>#REF!</v>
      </c>
      <c r="C42" s="147" t="e">
        <f>SUM(Proyección!E61)</f>
        <v>#REF!</v>
      </c>
      <c r="D42" s="32" t="e">
        <f>SUM(Proyección!F61)</f>
        <v>#REF!</v>
      </c>
      <c r="E42" s="109" t="e">
        <f>SUM(#REF!)</f>
        <v>#REF!</v>
      </c>
      <c r="F42" s="119" t="e">
        <f>SUM(#REF!)</f>
        <v>#REF!</v>
      </c>
      <c r="G42" s="119" t="e">
        <f>SUM(#REF!)</f>
        <v>#REF!</v>
      </c>
      <c r="H42" s="119" t="e">
        <f>SUM(#REF!)</f>
        <v>#REF!</v>
      </c>
      <c r="I42" s="119" t="e">
        <f>SUM(#REF!)</f>
        <v>#REF!</v>
      </c>
      <c r="J42" s="119" t="e">
        <f>SUM(#REF!)</f>
        <v>#REF!</v>
      </c>
      <c r="K42" s="119" t="e">
        <f>SUM(#REF!)</f>
        <v>#REF!</v>
      </c>
      <c r="L42" s="119" t="e">
        <f>SUM(#REF!)</f>
        <v>#REF!</v>
      </c>
      <c r="M42" s="119" t="e">
        <f>SUM(#REF!)</f>
        <v>#REF!</v>
      </c>
      <c r="N42" s="119" t="e">
        <f>SUM(#REF!)</f>
        <v>#REF!</v>
      </c>
      <c r="O42" s="119" t="e">
        <f>SUM(#REF!)</f>
        <v>#REF!</v>
      </c>
      <c r="P42" s="119" t="e">
        <f>SUM(#REF!)</f>
        <v>#REF!</v>
      </c>
      <c r="Q42" s="119" t="e">
        <f>SUM(#REF!)</f>
        <v>#REF!</v>
      </c>
      <c r="R42" s="119" t="e">
        <f>SUM(#REF!)</f>
        <v>#REF!</v>
      </c>
      <c r="S42" s="327" t="e">
        <f>SUM(#REF!)</f>
        <v>#REF!</v>
      </c>
      <c r="T42" s="327" t="e">
        <f>SUM(#REF!)</f>
        <v>#REF!</v>
      </c>
      <c r="U42" s="212" t="e">
        <f>SUM(#REF!)</f>
        <v>#REF!</v>
      </c>
      <c r="V42" s="212" t="e">
        <f>SUM(#REF!)</f>
        <v>#REF!</v>
      </c>
      <c r="W42" s="119" t="e">
        <f>SUM(#REF!)</f>
        <v>#REF!</v>
      </c>
      <c r="X42" s="119" t="e">
        <f>SUM(#REF!)</f>
        <v>#REF!</v>
      </c>
      <c r="Y42" s="116" t="e">
        <f>SUM(#REF!)</f>
        <v>#REF!</v>
      </c>
      <c r="Z42" s="116" t="e">
        <f>SUM(#REF!)</f>
        <v>#REF!</v>
      </c>
      <c r="AA42" s="272">
        <f>Proyección!AE61</f>
        <v>30000</v>
      </c>
    </row>
    <row r="43" spans="1:27" ht="15.6">
      <c r="A43" s="52" t="s">
        <v>570</v>
      </c>
      <c r="B43" s="246" t="e">
        <f t="shared" ref="B43:AA43" si="8">SUM(B44:B46)</f>
        <v>#REF!</v>
      </c>
      <c r="C43" s="148" t="e">
        <f t="shared" si="8"/>
        <v>#REF!</v>
      </c>
      <c r="D43" s="33" t="e">
        <f t="shared" si="8"/>
        <v>#REF!</v>
      </c>
      <c r="E43" s="47" t="e">
        <f t="shared" si="8"/>
        <v>#REF!</v>
      </c>
      <c r="F43" s="96" t="e">
        <f t="shared" si="8"/>
        <v>#REF!</v>
      </c>
      <c r="G43" s="96" t="e">
        <f t="shared" si="8"/>
        <v>#REF!</v>
      </c>
      <c r="H43" s="96" t="e">
        <f t="shared" si="8"/>
        <v>#REF!</v>
      </c>
      <c r="I43" s="120" t="e">
        <f t="shared" si="8"/>
        <v>#REF!</v>
      </c>
      <c r="J43" s="120" t="e">
        <f t="shared" si="8"/>
        <v>#REF!</v>
      </c>
      <c r="K43" s="120" t="e">
        <f t="shared" si="8"/>
        <v>#REF!</v>
      </c>
      <c r="L43" s="120" t="e">
        <f t="shared" si="8"/>
        <v>#REF!</v>
      </c>
      <c r="M43" s="120" t="e">
        <f t="shared" si="8"/>
        <v>#REF!</v>
      </c>
      <c r="N43" s="120" t="e">
        <f t="shared" si="8"/>
        <v>#REF!</v>
      </c>
      <c r="O43" s="120" t="e">
        <f t="shared" si="8"/>
        <v>#REF!</v>
      </c>
      <c r="P43" s="120" t="e">
        <f t="shared" si="8"/>
        <v>#REF!</v>
      </c>
      <c r="Q43" s="120" t="e">
        <f t="shared" si="8"/>
        <v>#REF!</v>
      </c>
      <c r="R43" s="120" t="e">
        <f t="shared" si="8"/>
        <v>#REF!</v>
      </c>
      <c r="S43" s="328" t="e">
        <f t="shared" si="8"/>
        <v>#REF!</v>
      </c>
      <c r="T43" s="328" t="e">
        <f t="shared" si="8"/>
        <v>#REF!</v>
      </c>
      <c r="U43" s="213" t="e">
        <f t="shared" si="8"/>
        <v>#REF!</v>
      </c>
      <c r="V43" s="213" t="e">
        <f t="shared" si="8"/>
        <v>#REF!</v>
      </c>
      <c r="W43" s="120" t="e">
        <f t="shared" si="8"/>
        <v>#REF!</v>
      </c>
      <c r="X43" s="120" t="e">
        <f t="shared" si="8"/>
        <v>#REF!</v>
      </c>
      <c r="Y43" s="96" t="e">
        <f t="shared" si="8"/>
        <v>#REF!</v>
      </c>
      <c r="Z43" s="96" t="e">
        <f t="shared" si="8"/>
        <v>#REF!</v>
      </c>
      <c r="AA43" s="276">
        <f t="shared" si="8"/>
        <v>198274086</v>
      </c>
    </row>
    <row r="44" spans="1:27" ht="15.6">
      <c r="A44" s="52" t="s">
        <v>700</v>
      </c>
      <c r="B44" s="245" t="e">
        <f>SUM(AA44-C44)</f>
        <v>#REF!</v>
      </c>
      <c r="C44" s="147" t="e">
        <f>SUM(Proyección!E63)</f>
        <v>#REF!</v>
      </c>
      <c r="D44" s="32" t="e">
        <f>SUM(Proyección!F63)</f>
        <v>#REF!</v>
      </c>
      <c r="E44" s="109" t="e">
        <f>SUM(#REF!)</f>
        <v>#REF!</v>
      </c>
      <c r="F44" s="119" t="e">
        <f>SUM(#REF!)</f>
        <v>#REF!</v>
      </c>
      <c r="G44" s="119" t="e">
        <f>SUM(#REF!)</f>
        <v>#REF!</v>
      </c>
      <c r="H44" s="119" t="e">
        <f>SUM(#REF!)</f>
        <v>#REF!</v>
      </c>
      <c r="I44" s="119" t="e">
        <f>SUM(#REF!)</f>
        <v>#REF!</v>
      </c>
      <c r="J44" s="119" t="e">
        <f>SUM(#REF!)</f>
        <v>#REF!</v>
      </c>
      <c r="K44" s="119" t="e">
        <f>SUM(#REF!)</f>
        <v>#REF!</v>
      </c>
      <c r="L44" s="119" t="e">
        <f>SUM(#REF!)</f>
        <v>#REF!</v>
      </c>
      <c r="M44" s="119" t="e">
        <f>SUM(#REF!)</f>
        <v>#REF!</v>
      </c>
      <c r="N44" s="119" t="e">
        <f>SUM(#REF!)</f>
        <v>#REF!</v>
      </c>
      <c r="O44" s="119" t="e">
        <f>SUM(#REF!)</f>
        <v>#REF!</v>
      </c>
      <c r="P44" s="119" t="e">
        <f>SUM(#REF!)</f>
        <v>#REF!</v>
      </c>
      <c r="Q44" s="119" t="e">
        <f>SUM(#REF!)</f>
        <v>#REF!</v>
      </c>
      <c r="R44" s="119" t="e">
        <f>SUM(#REF!)</f>
        <v>#REF!</v>
      </c>
      <c r="S44" s="327" t="e">
        <f>SUM(#REF!)</f>
        <v>#REF!</v>
      </c>
      <c r="T44" s="327" t="e">
        <f>SUM(#REF!)</f>
        <v>#REF!</v>
      </c>
      <c r="U44" s="212" t="e">
        <f>SUM(#REF!)</f>
        <v>#REF!</v>
      </c>
      <c r="V44" s="212" t="e">
        <f>SUM(#REF!)</f>
        <v>#REF!</v>
      </c>
      <c r="W44" s="119" t="e">
        <f>SUM(#REF!)</f>
        <v>#REF!</v>
      </c>
      <c r="X44" s="119" t="e">
        <f>SUM(#REF!)</f>
        <v>#REF!</v>
      </c>
      <c r="Y44" s="116" t="e">
        <f>SUM(#REF!)</f>
        <v>#REF!</v>
      </c>
      <c r="Z44" s="116" t="e">
        <f>SUM(#REF!)</f>
        <v>#REF!</v>
      </c>
      <c r="AA44" s="272">
        <f>Proyección!AE63</f>
        <v>197250000</v>
      </c>
    </row>
    <row r="45" spans="1:27" ht="15.6">
      <c r="A45" s="52" t="s">
        <v>701</v>
      </c>
      <c r="B45" s="245" t="e">
        <f>SUM(AA45-C45)</f>
        <v>#REF!</v>
      </c>
      <c r="C45" s="147" t="e">
        <f>SUM(Proyección!E64)</f>
        <v>#REF!</v>
      </c>
      <c r="D45" s="32" t="e">
        <f>SUM(Proyección!F64)</f>
        <v>#REF!</v>
      </c>
      <c r="E45" s="109" t="e">
        <f>SUM(#REF!)</f>
        <v>#REF!</v>
      </c>
      <c r="F45" s="119" t="e">
        <f>SUM(#REF!)</f>
        <v>#REF!</v>
      </c>
      <c r="G45" s="119" t="e">
        <f>SUM(#REF!)</f>
        <v>#REF!</v>
      </c>
      <c r="H45" s="119" t="e">
        <f>SUM(#REF!)</f>
        <v>#REF!</v>
      </c>
      <c r="I45" s="119" t="e">
        <f>SUM(#REF!)</f>
        <v>#REF!</v>
      </c>
      <c r="J45" s="119" t="e">
        <f>SUM(#REF!)</f>
        <v>#REF!</v>
      </c>
      <c r="K45" s="119" t="e">
        <f>SUM(#REF!)</f>
        <v>#REF!</v>
      </c>
      <c r="L45" s="119" t="e">
        <f>SUM(#REF!)</f>
        <v>#REF!</v>
      </c>
      <c r="M45" s="119" t="e">
        <f>SUM(#REF!)</f>
        <v>#REF!</v>
      </c>
      <c r="N45" s="119" t="e">
        <f>SUM(#REF!)</f>
        <v>#REF!</v>
      </c>
      <c r="O45" s="119" t="e">
        <f>SUM(#REF!)</f>
        <v>#REF!</v>
      </c>
      <c r="P45" s="119" t="e">
        <f>SUM(#REF!)</f>
        <v>#REF!</v>
      </c>
      <c r="Q45" s="119" t="e">
        <f>SUM(#REF!)</f>
        <v>#REF!</v>
      </c>
      <c r="R45" s="119" t="e">
        <f>SUM(#REF!)</f>
        <v>#REF!</v>
      </c>
      <c r="S45" s="327" t="e">
        <f>SUM(#REF!)</f>
        <v>#REF!</v>
      </c>
      <c r="T45" s="327" t="e">
        <f>SUM(#REF!)</f>
        <v>#REF!</v>
      </c>
      <c r="U45" s="212" t="e">
        <f>SUM(#REF!)</f>
        <v>#REF!</v>
      </c>
      <c r="V45" s="212" t="e">
        <f>SUM(#REF!)</f>
        <v>#REF!</v>
      </c>
      <c r="W45" s="119" t="e">
        <f>SUM(#REF!)</f>
        <v>#REF!</v>
      </c>
      <c r="X45" s="119" t="e">
        <f>SUM(#REF!)</f>
        <v>#REF!</v>
      </c>
      <c r="Y45" s="116" t="e">
        <f>SUM(#REF!)</f>
        <v>#REF!</v>
      </c>
      <c r="Z45" s="116" t="e">
        <f>SUM(#REF!)</f>
        <v>#REF!</v>
      </c>
      <c r="AA45" s="272">
        <f>Proyección!AE64</f>
        <v>816478</v>
      </c>
    </row>
    <row r="46" spans="1:27" ht="15.6">
      <c r="A46" s="52" t="s">
        <v>244</v>
      </c>
      <c r="B46" s="245" t="e">
        <f>SUM(AA46-C46)</f>
        <v>#REF!</v>
      </c>
      <c r="C46" s="147" t="e">
        <f>SUM(Proyección!E65)</f>
        <v>#REF!</v>
      </c>
      <c r="D46" s="32" t="e">
        <f>SUM(Proyección!F65)</f>
        <v>#REF!</v>
      </c>
      <c r="E46" s="109" t="e">
        <f>SUM(#REF!)</f>
        <v>#REF!</v>
      </c>
      <c r="F46" s="119" t="e">
        <f>SUM(#REF!)</f>
        <v>#REF!</v>
      </c>
      <c r="G46" s="119" t="e">
        <f>SUM(#REF!)</f>
        <v>#REF!</v>
      </c>
      <c r="H46" s="119" t="e">
        <f>SUM(#REF!)</f>
        <v>#REF!</v>
      </c>
      <c r="I46" s="119" t="e">
        <f>SUM(#REF!)</f>
        <v>#REF!</v>
      </c>
      <c r="J46" s="119" t="e">
        <f>SUM(#REF!)</f>
        <v>#REF!</v>
      </c>
      <c r="K46" s="119" t="e">
        <f>SUM(#REF!)</f>
        <v>#REF!</v>
      </c>
      <c r="L46" s="119" t="e">
        <f>SUM(#REF!)</f>
        <v>#REF!</v>
      </c>
      <c r="M46" s="119" t="e">
        <f>SUM(#REF!)</f>
        <v>#REF!</v>
      </c>
      <c r="N46" s="119" t="e">
        <f>SUM(#REF!)</f>
        <v>#REF!</v>
      </c>
      <c r="O46" s="119" t="e">
        <f>SUM(#REF!)</f>
        <v>#REF!</v>
      </c>
      <c r="P46" s="119" t="e">
        <f>SUM(#REF!)</f>
        <v>#REF!</v>
      </c>
      <c r="Q46" s="119" t="e">
        <f>SUM(#REF!)</f>
        <v>#REF!</v>
      </c>
      <c r="R46" s="119" t="e">
        <f>SUM(#REF!)</f>
        <v>#REF!</v>
      </c>
      <c r="S46" s="327" t="e">
        <f>SUM(#REF!)</f>
        <v>#REF!</v>
      </c>
      <c r="T46" s="327" t="e">
        <f>SUM(#REF!)</f>
        <v>#REF!</v>
      </c>
      <c r="U46" s="212" t="e">
        <f>SUM(#REF!)</f>
        <v>#REF!</v>
      </c>
      <c r="V46" s="212" t="e">
        <f>SUM(#REF!)</f>
        <v>#REF!</v>
      </c>
      <c r="W46" s="119" t="e">
        <f>SUM(#REF!)</f>
        <v>#REF!</v>
      </c>
      <c r="X46" s="119" t="e">
        <f>SUM(#REF!)</f>
        <v>#REF!</v>
      </c>
      <c r="Y46" s="116" t="e">
        <f>SUM(#REF!)</f>
        <v>#REF!</v>
      </c>
      <c r="Z46" s="116" t="e">
        <f>SUM(#REF!)</f>
        <v>#REF!</v>
      </c>
      <c r="AA46" s="272">
        <f>Proyección!AE65</f>
        <v>207608</v>
      </c>
    </row>
    <row r="47" spans="1:27" ht="15.6">
      <c r="A47" s="52" t="s">
        <v>225</v>
      </c>
      <c r="B47" s="245" t="e">
        <f>SUM(AA47-C47)</f>
        <v>#REF!</v>
      </c>
      <c r="C47" s="147" t="e">
        <f>SUM(Proyección!E66)</f>
        <v>#REF!</v>
      </c>
      <c r="D47" s="32" t="e">
        <f>SUM(Proyección!F66)</f>
        <v>#REF!</v>
      </c>
      <c r="E47" s="109" t="e">
        <f>SUM(#REF!)</f>
        <v>#REF!</v>
      </c>
      <c r="F47" s="119" t="e">
        <f>SUM(#REF!)</f>
        <v>#REF!</v>
      </c>
      <c r="G47" s="119" t="e">
        <f>SUM(#REF!)</f>
        <v>#REF!</v>
      </c>
      <c r="H47" s="119" t="e">
        <f>SUM(#REF!)</f>
        <v>#REF!</v>
      </c>
      <c r="I47" s="119" t="e">
        <f>SUM(#REF!)</f>
        <v>#REF!</v>
      </c>
      <c r="J47" s="119" t="e">
        <f>SUM(#REF!)</f>
        <v>#REF!</v>
      </c>
      <c r="K47" s="119" t="e">
        <f>SUM(#REF!)</f>
        <v>#REF!</v>
      </c>
      <c r="L47" s="119" t="e">
        <f>SUM(#REF!)</f>
        <v>#REF!</v>
      </c>
      <c r="M47" s="119" t="e">
        <f>SUM(#REF!)</f>
        <v>#REF!</v>
      </c>
      <c r="N47" s="119" t="e">
        <f>SUM(#REF!)</f>
        <v>#REF!</v>
      </c>
      <c r="O47" s="119" t="e">
        <f>SUM(#REF!)</f>
        <v>#REF!</v>
      </c>
      <c r="P47" s="119" t="e">
        <f>SUM(#REF!)</f>
        <v>#REF!</v>
      </c>
      <c r="Q47" s="119" t="e">
        <f>SUM(#REF!)</f>
        <v>#REF!</v>
      </c>
      <c r="R47" s="119" t="e">
        <f>SUM(#REF!)</f>
        <v>#REF!</v>
      </c>
      <c r="S47" s="327" t="e">
        <f>SUM(#REF!)</f>
        <v>#REF!</v>
      </c>
      <c r="T47" s="327" t="e">
        <f>SUM(#REF!)</f>
        <v>#REF!</v>
      </c>
      <c r="U47" s="212" t="e">
        <f>SUM(#REF!)</f>
        <v>#REF!</v>
      </c>
      <c r="V47" s="212" t="e">
        <f>SUM(#REF!)</f>
        <v>#REF!</v>
      </c>
      <c r="W47" s="119" t="e">
        <f>SUM(#REF!)</f>
        <v>#REF!</v>
      </c>
      <c r="X47" s="119" t="e">
        <f>SUM(#REF!)</f>
        <v>#REF!</v>
      </c>
      <c r="Y47" s="116" t="e">
        <f>SUM(#REF!)</f>
        <v>#REF!</v>
      </c>
      <c r="Z47" s="116" t="e">
        <f>SUM(#REF!)</f>
        <v>#REF!</v>
      </c>
      <c r="AA47" s="272">
        <f>Proyección!AE66</f>
        <v>0</v>
      </c>
    </row>
    <row r="48" spans="1:27" ht="15.6">
      <c r="A48" s="52" t="s">
        <v>284</v>
      </c>
      <c r="B48" s="246" t="e">
        <f t="shared" ref="B48:AA48" si="9">SUM(B49:B52)</f>
        <v>#REF!</v>
      </c>
      <c r="C48" s="148" t="e">
        <f t="shared" si="9"/>
        <v>#REF!</v>
      </c>
      <c r="D48" s="33" t="e">
        <f t="shared" si="9"/>
        <v>#REF!</v>
      </c>
      <c r="E48" s="47" t="e">
        <f t="shared" si="9"/>
        <v>#REF!</v>
      </c>
      <c r="F48" s="96" t="e">
        <f t="shared" si="9"/>
        <v>#REF!</v>
      </c>
      <c r="G48" s="96" t="e">
        <f t="shared" si="9"/>
        <v>#REF!</v>
      </c>
      <c r="H48" s="96" t="e">
        <f t="shared" si="9"/>
        <v>#REF!</v>
      </c>
      <c r="I48" s="120" t="e">
        <f t="shared" si="9"/>
        <v>#REF!</v>
      </c>
      <c r="J48" s="120" t="e">
        <f t="shared" si="9"/>
        <v>#REF!</v>
      </c>
      <c r="K48" s="120" t="e">
        <f t="shared" si="9"/>
        <v>#REF!</v>
      </c>
      <c r="L48" s="120" t="e">
        <f t="shared" si="9"/>
        <v>#REF!</v>
      </c>
      <c r="M48" s="120" t="e">
        <f t="shared" si="9"/>
        <v>#REF!</v>
      </c>
      <c r="N48" s="120" t="e">
        <f t="shared" si="9"/>
        <v>#REF!</v>
      </c>
      <c r="O48" s="120" t="e">
        <f t="shared" si="9"/>
        <v>#REF!</v>
      </c>
      <c r="P48" s="120" t="e">
        <f t="shared" si="9"/>
        <v>#REF!</v>
      </c>
      <c r="Q48" s="120" t="e">
        <f t="shared" si="9"/>
        <v>#REF!</v>
      </c>
      <c r="R48" s="120" t="e">
        <f t="shared" si="9"/>
        <v>#REF!</v>
      </c>
      <c r="S48" s="328" t="e">
        <f t="shared" si="9"/>
        <v>#REF!</v>
      </c>
      <c r="T48" s="328" t="e">
        <f t="shared" si="9"/>
        <v>#REF!</v>
      </c>
      <c r="U48" s="213" t="e">
        <f t="shared" si="9"/>
        <v>#REF!</v>
      </c>
      <c r="V48" s="213" t="e">
        <f t="shared" si="9"/>
        <v>#REF!</v>
      </c>
      <c r="W48" s="120" t="e">
        <f t="shared" si="9"/>
        <v>#REF!</v>
      </c>
      <c r="X48" s="120" t="e">
        <f t="shared" si="9"/>
        <v>#REF!</v>
      </c>
      <c r="Y48" s="96" t="e">
        <f t="shared" si="9"/>
        <v>#REF!</v>
      </c>
      <c r="Z48" s="96" t="e">
        <f t="shared" si="9"/>
        <v>#REF!</v>
      </c>
      <c r="AA48" s="276">
        <f t="shared" si="9"/>
        <v>445000</v>
      </c>
    </row>
    <row r="49" spans="1:27" ht="15.6">
      <c r="A49" s="52" t="s">
        <v>583</v>
      </c>
      <c r="B49" s="245" t="e">
        <f>SUM(AA49-C49)</f>
        <v>#REF!</v>
      </c>
      <c r="C49" s="147" t="e">
        <f>SUM(Proyección!E68)</f>
        <v>#REF!</v>
      </c>
      <c r="D49" s="32" t="e">
        <f>SUM(Proyección!F68)</f>
        <v>#REF!</v>
      </c>
      <c r="E49" s="109" t="e">
        <f>SUM(#REF!)</f>
        <v>#REF!</v>
      </c>
      <c r="F49" s="119" t="e">
        <f>SUM(#REF!)</f>
        <v>#REF!</v>
      </c>
      <c r="G49" s="119" t="e">
        <f>SUM(#REF!)</f>
        <v>#REF!</v>
      </c>
      <c r="H49" s="119" t="e">
        <f>SUM(#REF!)</f>
        <v>#REF!</v>
      </c>
      <c r="I49" s="119" t="e">
        <f>SUM(#REF!)</f>
        <v>#REF!</v>
      </c>
      <c r="J49" s="119" t="e">
        <f>SUM(#REF!)</f>
        <v>#REF!</v>
      </c>
      <c r="K49" s="119" t="e">
        <f>SUM(#REF!)</f>
        <v>#REF!</v>
      </c>
      <c r="L49" s="119" t="e">
        <f>SUM(#REF!)</f>
        <v>#REF!</v>
      </c>
      <c r="M49" s="119" t="e">
        <f>SUM(#REF!)</f>
        <v>#REF!</v>
      </c>
      <c r="N49" s="119" t="e">
        <f>SUM(#REF!)</f>
        <v>#REF!</v>
      </c>
      <c r="O49" s="119" t="e">
        <f>SUM(#REF!)</f>
        <v>#REF!</v>
      </c>
      <c r="P49" s="119" t="e">
        <f>SUM(#REF!)</f>
        <v>#REF!</v>
      </c>
      <c r="Q49" s="119" t="e">
        <f>SUM(#REF!)</f>
        <v>#REF!</v>
      </c>
      <c r="R49" s="119" t="e">
        <f>SUM(#REF!)</f>
        <v>#REF!</v>
      </c>
      <c r="S49" s="327" t="e">
        <f>SUM(#REF!)</f>
        <v>#REF!</v>
      </c>
      <c r="T49" s="327" t="e">
        <f>SUM(#REF!)</f>
        <v>#REF!</v>
      </c>
      <c r="U49" s="212" t="e">
        <f>SUM(#REF!)</f>
        <v>#REF!</v>
      </c>
      <c r="V49" s="212" t="e">
        <f>SUM(#REF!)</f>
        <v>#REF!</v>
      </c>
      <c r="W49" s="119" t="e">
        <f>SUM(#REF!)</f>
        <v>#REF!</v>
      </c>
      <c r="X49" s="119" t="e">
        <f>SUM(#REF!)</f>
        <v>#REF!</v>
      </c>
      <c r="Y49" s="116" t="e">
        <f>SUM(#REF!)</f>
        <v>#REF!</v>
      </c>
      <c r="Z49" s="116" t="e">
        <f>SUM(#REF!)</f>
        <v>#REF!</v>
      </c>
      <c r="AA49" s="272">
        <f>Proyección!AE68</f>
        <v>5000</v>
      </c>
    </row>
    <row r="50" spans="1:27" ht="15.6">
      <c r="A50" s="52" t="s">
        <v>352</v>
      </c>
      <c r="B50" s="245" t="e">
        <f>SUM(AA50-C50)</f>
        <v>#REF!</v>
      </c>
      <c r="C50" s="147" t="e">
        <f>SUM(Proyección!E69)</f>
        <v>#REF!</v>
      </c>
      <c r="D50" s="32" t="e">
        <f>SUM(Proyección!F69)</f>
        <v>#REF!</v>
      </c>
      <c r="E50" s="109" t="e">
        <f>SUM(#REF!)</f>
        <v>#REF!</v>
      </c>
      <c r="F50" s="119" t="e">
        <f>SUM(#REF!)</f>
        <v>#REF!</v>
      </c>
      <c r="G50" s="119" t="e">
        <f>SUM(#REF!)</f>
        <v>#REF!</v>
      </c>
      <c r="H50" s="119" t="e">
        <f>SUM(#REF!)</f>
        <v>#REF!</v>
      </c>
      <c r="I50" s="119" t="e">
        <f>SUM(#REF!)</f>
        <v>#REF!</v>
      </c>
      <c r="J50" s="119" t="e">
        <f>SUM(#REF!)</f>
        <v>#REF!</v>
      </c>
      <c r="K50" s="119" t="e">
        <f>SUM(#REF!)</f>
        <v>#REF!</v>
      </c>
      <c r="L50" s="119" t="e">
        <f>SUM(#REF!)</f>
        <v>#REF!</v>
      </c>
      <c r="M50" s="119" t="e">
        <f>SUM(#REF!)</f>
        <v>#REF!</v>
      </c>
      <c r="N50" s="119" t="e">
        <f>SUM(#REF!)</f>
        <v>#REF!</v>
      </c>
      <c r="O50" s="119" t="e">
        <f>SUM(#REF!)</f>
        <v>#REF!</v>
      </c>
      <c r="P50" s="119" t="e">
        <f>SUM(#REF!)</f>
        <v>#REF!</v>
      </c>
      <c r="Q50" s="119" t="e">
        <f>SUM(#REF!)</f>
        <v>#REF!</v>
      </c>
      <c r="R50" s="119" t="e">
        <f>SUM(#REF!)</f>
        <v>#REF!</v>
      </c>
      <c r="S50" s="327" t="e">
        <f>SUM(#REF!)</f>
        <v>#REF!</v>
      </c>
      <c r="T50" s="327" t="e">
        <f>SUM(#REF!)</f>
        <v>#REF!</v>
      </c>
      <c r="U50" s="212" t="e">
        <f>SUM(#REF!)</f>
        <v>#REF!</v>
      </c>
      <c r="V50" s="212" t="e">
        <f>SUM(#REF!)</f>
        <v>#REF!</v>
      </c>
      <c r="W50" s="119" t="e">
        <f>SUM(#REF!)</f>
        <v>#REF!</v>
      </c>
      <c r="X50" s="119" t="e">
        <f>SUM(#REF!)</f>
        <v>#REF!</v>
      </c>
      <c r="Y50" s="116" t="e">
        <f>SUM(#REF!)</f>
        <v>#REF!</v>
      </c>
      <c r="Z50" s="116" t="e">
        <f>SUM(#REF!)</f>
        <v>#REF!</v>
      </c>
      <c r="AA50" s="272">
        <f>Proyección!AE69</f>
        <v>210000</v>
      </c>
    </row>
    <row r="51" spans="1:27" ht="15.6">
      <c r="A51" s="52" t="s">
        <v>584</v>
      </c>
      <c r="B51" s="245" t="e">
        <f>SUM(AA51-C51)</f>
        <v>#REF!</v>
      </c>
      <c r="C51" s="147" t="e">
        <f>SUM(Proyección!E70)</f>
        <v>#REF!</v>
      </c>
      <c r="D51" s="32" t="e">
        <f>SUM(Proyección!F70)</f>
        <v>#REF!</v>
      </c>
      <c r="E51" s="109" t="e">
        <f>SUM(#REF!)</f>
        <v>#REF!</v>
      </c>
      <c r="F51" s="119" t="e">
        <f>SUM(#REF!)</f>
        <v>#REF!</v>
      </c>
      <c r="G51" s="119" t="e">
        <f>SUM(#REF!)</f>
        <v>#REF!</v>
      </c>
      <c r="H51" s="119" t="e">
        <f>SUM(#REF!)</f>
        <v>#REF!</v>
      </c>
      <c r="I51" s="119" t="e">
        <f>SUM(#REF!)</f>
        <v>#REF!</v>
      </c>
      <c r="J51" s="119" t="e">
        <f>SUM(#REF!)</f>
        <v>#REF!</v>
      </c>
      <c r="K51" s="119" t="e">
        <f>SUM(#REF!)</f>
        <v>#REF!</v>
      </c>
      <c r="L51" s="119" t="e">
        <f>SUM(#REF!)</f>
        <v>#REF!</v>
      </c>
      <c r="M51" s="119" t="e">
        <f>SUM(#REF!)</f>
        <v>#REF!</v>
      </c>
      <c r="N51" s="119" t="e">
        <f>SUM(#REF!)</f>
        <v>#REF!</v>
      </c>
      <c r="O51" s="119" t="e">
        <f>SUM(#REF!)</f>
        <v>#REF!</v>
      </c>
      <c r="P51" s="119" t="e">
        <f>SUM(#REF!)</f>
        <v>#REF!</v>
      </c>
      <c r="Q51" s="119" t="e">
        <f>SUM(#REF!)</f>
        <v>#REF!</v>
      </c>
      <c r="R51" s="119" t="e">
        <f>SUM(#REF!)</f>
        <v>#REF!</v>
      </c>
      <c r="S51" s="327" t="e">
        <f>SUM(#REF!)</f>
        <v>#REF!</v>
      </c>
      <c r="T51" s="327" t="e">
        <f>SUM(#REF!)</f>
        <v>#REF!</v>
      </c>
      <c r="U51" s="212" t="e">
        <f>SUM(#REF!)</f>
        <v>#REF!</v>
      </c>
      <c r="V51" s="212" t="e">
        <f>SUM(#REF!)</f>
        <v>#REF!</v>
      </c>
      <c r="W51" s="119" t="e">
        <f>SUM(#REF!)</f>
        <v>#REF!</v>
      </c>
      <c r="X51" s="119" t="e">
        <f>SUM(#REF!)</f>
        <v>#REF!</v>
      </c>
      <c r="Y51" s="116" t="e">
        <f>SUM(#REF!)</f>
        <v>#REF!</v>
      </c>
      <c r="Z51" s="116" t="e">
        <f>SUM(#REF!)</f>
        <v>#REF!</v>
      </c>
      <c r="AA51" s="272">
        <f>Proyección!AE70</f>
        <v>80000</v>
      </c>
    </row>
    <row r="52" spans="1:27" ht="15.6">
      <c r="A52" s="52" t="s">
        <v>635</v>
      </c>
      <c r="B52" s="245" t="e">
        <f>SUM(AA52-C52)</f>
        <v>#REF!</v>
      </c>
      <c r="C52" s="147" t="e">
        <f>SUM(Proyección!E71)</f>
        <v>#REF!</v>
      </c>
      <c r="D52" s="32" t="e">
        <f>SUM(Proyección!F71)</f>
        <v>#REF!</v>
      </c>
      <c r="E52" s="109" t="e">
        <f>SUM(#REF!)</f>
        <v>#REF!</v>
      </c>
      <c r="F52" s="119" t="e">
        <f>SUM(#REF!)</f>
        <v>#REF!</v>
      </c>
      <c r="G52" s="119" t="e">
        <f>SUM(#REF!)</f>
        <v>#REF!</v>
      </c>
      <c r="H52" s="119" t="e">
        <f>SUM(#REF!)</f>
        <v>#REF!</v>
      </c>
      <c r="I52" s="119" t="e">
        <f>SUM(#REF!)</f>
        <v>#REF!</v>
      </c>
      <c r="J52" s="119" t="e">
        <f>SUM(#REF!)</f>
        <v>#REF!</v>
      </c>
      <c r="K52" s="119" t="e">
        <f>SUM(#REF!)</f>
        <v>#REF!</v>
      </c>
      <c r="L52" s="119" t="e">
        <f>SUM(#REF!)</f>
        <v>#REF!</v>
      </c>
      <c r="M52" s="119" t="e">
        <f>SUM(#REF!)</f>
        <v>#REF!</v>
      </c>
      <c r="N52" s="119" t="e">
        <f>SUM(#REF!)</f>
        <v>#REF!</v>
      </c>
      <c r="O52" s="119" t="e">
        <f>SUM(#REF!)</f>
        <v>#REF!</v>
      </c>
      <c r="P52" s="119" t="e">
        <f>SUM(#REF!)</f>
        <v>#REF!</v>
      </c>
      <c r="Q52" s="119" t="e">
        <f>SUM(#REF!)</f>
        <v>#REF!</v>
      </c>
      <c r="R52" s="119" t="e">
        <f>SUM(#REF!)</f>
        <v>#REF!</v>
      </c>
      <c r="S52" s="327" t="e">
        <f>SUM(#REF!)</f>
        <v>#REF!</v>
      </c>
      <c r="T52" s="327" t="e">
        <f>SUM(#REF!)</f>
        <v>#REF!</v>
      </c>
      <c r="U52" s="212" t="e">
        <f>SUM(#REF!)</f>
        <v>#REF!</v>
      </c>
      <c r="V52" s="212" t="e">
        <f>SUM(#REF!)</f>
        <v>#REF!</v>
      </c>
      <c r="W52" s="119" t="e">
        <f>SUM(#REF!)</f>
        <v>#REF!</v>
      </c>
      <c r="X52" s="119" t="e">
        <f>SUM(#REF!)</f>
        <v>#REF!</v>
      </c>
      <c r="Y52" s="116" t="e">
        <f>SUM(#REF!)</f>
        <v>#REF!</v>
      </c>
      <c r="Z52" s="116" t="e">
        <f>SUM(#REF!)</f>
        <v>#REF!</v>
      </c>
      <c r="AA52" s="272">
        <f>Proyección!AE71</f>
        <v>150000</v>
      </c>
    </row>
    <row r="53" spans="1:27" ht="15.6">
      <c r="A53" s="52" t="s">
        <v>722</v>
      </c>
      <c r="B53" s="245" t="e">
        <f>SUM(AA53-C53)</f>
        <v>#REF!</v>
      </c>
      <c r="C53" s="147" t="e">
        <f>SUM(Proyección!E72)</f>
        <v>#REF!</v>
      </c>
      <c r="D53" s="32" t="e">
        <f>SUM(Proyección!F72)</f>
        <v>#REF!</v>
      </c>
      <c r="E53" s="109" t="e">
        <f>SUM(#REF!)</f>
        <v>#REF!</v>
      </c>
      <c r="F53" s="119" t="e">
        <f>SUM(#REF!)</f>
        <v>#REF!</v>
      </c>
      <c r="G53" s="119" t="e">
        <f>SUM(#REF!)</f>
        <v>#REF!</v>
      </c>
      <c r="H53" s="119" t="e">
        <f>SUM(#REF!)</f>
        <v>#REF!</v>
      </c>
      <c r="I53" s="119" t="e">
        <f>SUM(#REF!)</f>
        <v>#REF!</v>
      </c>
      <c r="J53" s="119" t="e">
        <f>SUM(#REF!)</f>
        <v>#REF!</v>
      </c>
      <c r="K53" s="119" t="e">
        <f>SUM(#REF!)</f>
        <v>#REF!</v>
      </c>
      <c r="L53" s="119" t="e">
        <f>SUM(#REF!)</f>
        <v>#REF!</v>
      </c>
      <c r="M53" s="119" t="e">
        <f>SUM(#REF!)</f>
        <v>#REF!</v>
      </c>
      <c r="N53" s="119" t="e">
        <f>SUM(#REF!)</f>
        <v>#REF!</v>
      </c>
      <c r="O53" s="119" t="e">
        <f>SUM(#REF!)</f>
        <v>#REF!</v>
      </c>
      <c r="P53" s="119" t="e">
        <f>SUM(#REF!)</f>
        <v>#REF!</v>
      </c>
      <c r="Q53" s="119" t="e">
        <f>SUM(#REF!)</f>
        <v>#REF!</v>
      </c>
      <c r="R53" s="119" t="e">
        <f>SUM(#REF!)</f>
        <v>#REF!</v>
      </c>
      <c r="S53" s="327" t="e">
        <f>SUM(#REF!)</f>
        <v>#REF!</v>
      </c>
      <c r="T53" s="327" t="e">
        <f>SUM(#REF!)</f>
        <v>#REF!</v>
      </c>
      <c r="U53" s="212" t="e">
        <f>SUM(#REF!)</f>
        <v>#REF!</v>
      </c>
      <c r="V53" s="212" t="e">
        <f>SUM(#REF!)</f>
        <v>#REF!</v>
      </c>
      <c r="W53" s="119" t="e">
        <f>SUM(#REF!)</f>
        <v>#REF!</v>
      </c>
      <c r="X53" s="119" t="e">
        <f>SUM(#REF!)</f>
        <v>#REF!</v>
      </c>
      <c r="Y53" s="116" t="e">
        <f>SUM(#REF!)</f>
        <v>#REF!</v>
      </c>
      <c r="Z53" s="116" t="e">
        <f>SUM(#REF!)</f>
        <v>#REF!</v>
      </c>
      <c r="AA53" s="272">
        <f>Proyección!AE72</f>
        <v>0</v>
      </c>
    </row>
    <row r="54" spans="1:27" ht="15.6">
      <c r="A54" s="52"/>
      <c r="B54" s="245"/>
      <c r="C54" s="147"/>
      <c r="D54" s="32"/>
      <c r="E54" s="104"/>
      <c r="F54" s="129"/>
      <c r="G54" s="129"/>
      <c r="H54" s="129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325"/>
      <c r="T54" s="325"/>
      <c r="U54" s="208"/>
      <c r="V54" s="208"/>
      <c r="W54" s="93"/>
      <c r="X54" s="93"/>
      <c r="Y54" s="93"/>
      <c r="Z54" s="91"/>
      <c r="AA54" s="274"/>
    </row>
    <row r="55" spans="1:27" ht="15.6">
      <c r="A55" s="133" t="s">
        <v>723</v>
      </c>
      <c r="B55" s="244" t="e">
        <f t="shared" ref="B55:AA55" si="10">SUM(B56)</f>
        <v>#REF!</v>
      </c>
      <c r="C55" s="149" t="e">
        <f t="shared" si="10"/>
        <v>#REF!</v>
      </c>
      <c r="D55" s="30" t="e">
        <f t="shared" si="10"/>
        <v>#REF!</v>
      </c>
      <c r="E55" s="88" t="e">
        <f t="shared" si="10"/>
        <v>#REF!</v>
      </c>
      <c r="F55" s="98" t="e">
        <f t="shared" si="10"/>
        <v>#REF!</v>
      </c>
      <c r="G55" s="98" t="e">
        <f t="shared" si="10"/>
        <v>#REF!</v>
      </c>
      <c r="H55" s="98" t="e">
        <f t="shared" si="10"/>
        <v>#REF!</v>
      </c>
      <c r="I55" s="122" t="e">
        <f t="shared" si="10"/>
        <v>#REF!</v>
      </c>
      <c r="J55" s="122" t="e">
        <f t="shared" si="10"/>
        <v>#REF!</v>
      </c>
      <c r="K55" s="122" t="e">
        <f t="shared" si="10"/>
        <v>#REF!</v>
      </c>
      <c r="L55" s="122" t="e">
        <f t="shared" si="10"/>
        <v>#REF!</v>
      </c>
      <c r="M55" s="122" t="e">
        <f t="shared" si="10"/>
        <v>#REF!</v>
      </c>
      <c r="N55" s="122" t="e">
        <f t="shared" si="10"/>
        <v>#REF!</v>
      </c>
      <c r="O55" s="122" t="e">
        <f t="shared" si="10"/>
        <v>#REF!</v>
      </c>
      <c r="P55" s="122" t="e">
        <f t="shared" si="10"/>
        <v>#REF!</v>
      </c>
      <c r="Q55" s="122" t="e">
        <f t="shared" si="10"/>
        <v>#REF!</v>
      </c>
      <c r="R55" s="122" t="e">
        <f t="shared" si="10"/>
        <v>#REF!</v>
      </c>
      <c r="S55" s="329" t="e">
        <f t="shared" si="10"/>
        <v>#REF!</v>
      </c>
      <c r="T55" s="329" t="e">
        <f t="shared" si="10"/>
        <v>#REF!</v>
      </c>
      <c r="U55" s="216" t="e">
        <f t="shared" si="10"/>
        <v>#REF!</v>
      </c>
      <c r="V55" s="216" t="e">
        <f t="shared" si="10"/>
        <v>#REF!</v>
      </c>
      <c r="W55" s="122" t="e">
        <f t="shared" si="10"/>
        <v>#REF!</v>
      </c>
      <c r="X55" s="122" t="e">
        <f t="shared" si="10"/>
        <v>#REF!</v>
      </c>
      <c r="Y55" s="122" t="e">
        <f t="shared" si="10"/>
        <v>#REF!</v>
      </c>
      <c r="Z55" s="98" t="e">
        <f t="shared" si="10"/>
        <v>#REF!</v>
      </c>
      <c r="AA55" s="275">
        <f t="shared" si="10"/>
        <v>1600000</v>
      </c>
    </row>
    <row r="56" spans="1:27" ht="15.6">
      <c r="A56" s="52" t="s">
        <v>724</v>
      </c>
      <c r="B56" s="245" t="e">
        <f>SUM(AA56-C56)</f>
        <v>#REF!</v>
      </c>
      <c r="C56" s="147" t="e">
        <f>SUM(Proyección!E80)</f>
        <v>#REF!</v>
      </c>
      <c r="D56" s="32" t="e">
        <f>SUM(Proyección!F80)</f>
        <v>#REF!</v>
      </c>
      <c r="E56" s="109" t="e">
        <f>SUM(#REF!)</f>
        <v>#REF!</v>
      </c>
      <c r="F56" s="119" t="e">
        <f>SUM(#REF!)</f>
        <v>#REF!</v>
      </c>
      <c r="G56" s="119" t="e">
        <f>SUM(#REF!)</f>
        <v>#REF!</v>
      </c>
      <c r="H56" s="119" t="e">
        <f>SUM(#REF!)</f>
        <v>#REF!</v>
      </c>
      <c r="I56" s="119" t="e">
        <f>SUM(#REF!)</f>
        <v>#REF!</v>
      </c>
      <c r="J56" s="119" t="e">
        <f>SUM(#REF!)</f>
        <v>#REF!</v>
      </c>
      <c r="K56" s="119" t="e">
        <f>SUM(#REF!)</f>
        <v>#REF!</v>
      </c>
      <c r="L56" s="119" t="e">
        <f>SUM(#REF!)</f>
        <v>#REF!</v>
      </c>
      <c r="M56" s="119" t="e">
        <f>SUM(#REF!)</f>
        <v>#REF!</v>
      </c>
      <c r="N56" s="119" t="e">
        <f>SUM(#REF!)</f>
        <v>#REF!</v>
      </c>
      <c r="O56" s="119" t="e">
        <f>SUM(#REF!)</f>
        <v>#REF!</v>
      </c>
      <c r="P56" s="119" t="e">
        <f>SUM(#REF!)</f>
        <v>#REF!</v>
      </c>
      <c r="Q56" s="119" t="e">
        <f>SUM(#REF!)</f>
        <v>#REF!</v>
      </c>
      <c r="R56" s="119" t="e">
        <f>SUM(#REF!)</f>
        <v>#REF!</v>
      </c>
      <c r="S56" s="327" t="e">
        <f>SUM(#REF!)</f>
        <v>#REF!</v>
      </c>
      <c r="T56" s="327" t="e">
        <f>SUM(#REF!)</f>
        <v>#REF!</v>
      </c>
      <c r="U56" s="212" t="e">
        <f>SUM(#REF!)</f>
        <v>#REF!</v>
      </c>
      <c r="V56" s="212" t="e">
        <f>SUM(#REF!)</f>
        <v>#REF!</v>
      </c>
      <c r="W56" s="119" t="e">
        <f>SUM(#REF!)</f>
        <v>#REF!</v>
      </c>
      <c r="X56" s="119" t="e">
        <f>SUM(#REF!)</f>
        <v>#REF!</v>
      </c>
      <c r="Y56" s="119" t="e">
        <f>SUM(#REF!)</f>
        <v>#REF!</v>
      </c>
      <c r="Z56" s="116" t="e">
        <f>SUM(#REF!)</f>
        <v>#REF!</v>
      </c>
      <c r="AA56" s="272">
        <f>Proyección!AE80</f>
        <v>1600000</v>
      </c>
    </row>
    <row r="57" spans="1:27" ht="15.6">
      <c r="A57" s="52"/>
      <c r="B57" s="245"/>
      <c r="C57" s="147"/>
      <c r="D57" s="32"/>
      <c r="E57" s="104"/>
      <c r="F57" s="129"/>
      <c r="G57" s="129"/>
      <c r="H57" s="129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325"/>
      <c r="T57" s="325"/>
      <c r="U57" s="208"/>
      <c r="V57" s="208"/>
      <c r="W57" s="93" t="s">
        <v>567</v>
      </c>
      <c r="X57" s="93" t="s">
        <v>567</v>
      </c>
      <c r="Y57" s="93" t="s">
        <v>567</v>
      </c>
      <c r="Z57" s="93" t="s">
        <v>567</v>
      </c>
      <c r="AA57" s="274"/>
    </row>
    <row r="58" spans="1:27" ht="15.6">
      <c r="A58" s="133" t="s">
        <v>725</v>
      </c>
      <c r="B58" s="244" t="e">
        <f t="shared" ref="B58:AA58" si="11">SUM(B59)</f>
        <v>#REF!</v>
      </c>
      <c r="C58" s="146" t="e">
        <f t="shared" si="11"/>
        <v>#REF!</v>
      </c>
      <c r="D58" s="30" t="e">
        <f t="shared" si="11"/>
        <v>#REF!</v>
      </c>
      <c r="E58" s="88" t="e">
        <f t="shared" si="11"/>
        <v>#REF!</v>
      </c>
      <c r="F58" s="98" t="e">
        <f t="shared" si="11"/>
        <v>#REF!</v>
      </c>
      <c r="G58" s="98" t="e">
        <f t="shared" si="11"/>
        <v>#REF!</v>
      </c>
      <c r="H58" s="98" t="e">
        <f t="shared" si="11"/>
        <v>#REF!</v>
      </c>
      <c r="I58" s="122" t="e">
        <f t="shared" si="11"/>
        <v>#REF!</v>
      </c>
      <c r="J58" s="122" t="e">
        <f t="shared" si="11"/>
        <v>#REF!</v>
      </c>
      <c r="K58" s="122" t="e">
        <f t="shared" si="11"/>
        <v>#REF!</v>
      </c>
      <c r="L58" s="122" t="e">
        <f t="shared" si="11"/>
        <v>#REF!</v>
      </c>
      <c r="M58" s="122" t="e">
        <f t="shared" si="11"/>
        <v>#REF!</v>
      </c>
      <c r="N58" s="122" t="e">
        <f t="shared" si="11"/>
        <v>#REF!</v>
      </c>
      <c r="O58" s="122" t="e">
        <f t="shared" si="11"/>
        <v>#REF!</v>
      </c>
      <c r="P58" s="122" t="e">
        <f t="shared" si="11"/>
        <v>#REF!</v>
      </c>
      <c r="Q58" s="122" t="e">
        <f t="shared" si="11"/>
        <v>#REF!</v>
      </c>
      <c r="R58" s="122" t="e">
        <f t="shared" si="11"/>
        <v>#REF!</v>
      </c>
      <c r="S58" s="329" t="e">
        <f t="shared" si="11"/>
        <v>#REF!</v>
      </c>
      <c r="T58" s="329" t="e">
        <f t="shared" si="11"/>
        <v>#REF!</v>
      </c>
      <c r="U58" s="216" t="e">
        <f t="shared" si="11"/>
        <v>#REF!</v>
      </c>
      <c r="V58" s="216" t="e">
        <f t="shared" si="11"/>
        <v>#REF!</v>
      </c>
      <c r="W58" s="122" t="e">
        <f t="shared" si="11"/>
        <v>#REF!</v>
      </c>
      <c r="X58" s="122" t="e">
        <f t="shared" si="11"/>
        <v>#REF!</v>
      </c>
      <c r="Y58" s="98" t="e">
        <f t="shared" si="11"/>
        <v>#REF!</v>
      </c>
      <c r="Z58" s="98" t="e">
        <f t="shared" si="11"/>
        <v>#REF!</v>
      </c>
      <c r="AA58" s="275">
        <f t="shared" si="11"/>
        <v>107981</v>
      </c>
    </row>
    <row r="59" spans="1:27" ht="15.6">
      <c r="A59" s="52" t="s">
        <v>354</v>
      </c>
      <c r="B59" s="245" t="e">
        <f>SUM(AA59-C59)</f>
        <v>#REF!</v>
      </c>
      <c r="C59" s="147" t="e">
        <f>SUM(Proyección!E83)</f>
        <v>#REF!</v>
      </c>
      <c r="D59" s="32" t="e">
        <f>SUM(Proyección!F83)</f>
        <v>#REF!</v>
      </c>
      <c r="E59" s="109" t="e">
        <f>SUM(#REF!)</f>
        <v>#REF!</v>
      </c>
      <c r="F59" s="119" t="e">
        <f>SUM(#REF!)</f>
        <v>#REF!</v>
      </c>
      <c r="G59" s="119" t="e">
        <f>SUM(#REF!)</f>
        <v>#REF!</v>
      </c>
      <c r="H59" s="119" t="e">
        <f>SUM(#REF!)</f>
        <v>#REF!</v>
      </c>
      <c r="I59" s="119" t="e">
        <f>SUM(#REF!)</f>
        <v>#REF!</v>
      </c>
      <c r="J59" s="119" t="e">
        <f>SUM(#REF!)</f>
        <v>#REF!</v>
      </c>
      <c r="K59" s="119" t="e">
        <f>SUM(#REF!)</f>
        <v>#REF!</v>
      </c>
      <c r="L59" s="119" t="e">
        <f>SUM(#REF!)</f>
        <v>#REF!</v>
      </c>
      <c r="M59" s="119" t="e">
        <f>SUM(#REF!)</f>
        <v>#REF!</v>
      </c>
      <c r="N59" s="119" t="e">
        <f>SUM(#REF!)</f>
        <v>#REF!</v>
      </c>
      <c r="O59" s="119" t="e">
        <f>SUM(#REF!)</f>
        <v>#REF!</v>
      </c>
      <c r="P59" s="119" t="e">
        <f>SUM(#REF!)</f>
        <v>#REF!</v>
      </c>
      <c r="Q59" s="119" t="e">
        <f>SUM(#REF!)</f>
        <v>#REF!</v>
      </c>
      <c r="R59" s="119" t="e">
        <f>SUM(#REF!)</f>
        <v>#REF!</v>
      </c>
      <c r="S59" s="327" t="e">
        <f>SUM(#REF!)</f>
        <v>#REF!</v>
      </c>
      <c r="T59" s="327" t="e">
        <f>SUM(#REF!)</f>
        <v>#REF!</v>
      </c>
      <c r="U59" s="212" t="e">
        <f>SUM(#REF!)</f>
        <v>#REF!</v>
      </c>
      <c r="V59" s="212" t="e">
        <f>SUM(#REF!)</f>
        <v>#REF!</v>
      </c>
      <c r="W59" s="119" t="e">
        <f>SUM(#REF!)</f>
        <v>#REF!</v>
      </c>
      <c r="X59" s="119" t="e">
        <f>SUM(#REF!)</f>
        <v>#REF!</v>
      </c>
      <c r="Y59" s="116" t="e">
        <f>SUM(#REF!)</f>
        <v>#REF!</v>
      </c>
      <c r="Z59" s="116" t="e">
        <f>SUM(#REF!)</f>
        <v>#REF!</v>
      </c>
      <c r="AA59" s="272">
        <f>Proyección!AE83</f>
        <v>107981</v>
      </c>
    </row>
    <row r="60" spans="1:27" ht="15.6">
      <c r="A60" s="52"/>
      <c r="B60" s="245"/>
      <c r="C60" s="147"/>
      <c r="D60" s="32"/>
      <c r="E60" s="104"/>
      <c r="F60" s="129"/>
      <c r="G60" s="129"/>
      <c r="H60" s="129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325"/>
      <c r="T60" s="325"/>
      <c r="U60" s="208"/>
      <c r="V60" s="208"/>
      <c r="W60" s="93"/>
      <c r="X60" s="93"/>
      <c r="Y60" s="93"/>
      <c r="Z60" s="93"/>
      <c r="AA60" s="274"/>
    </row>
    <row r="61" spans="1:27" ht="15.6">
      <c r="A61" s="133" t="s">
        <v>427</v>
      </c>
      <c r="B61" s="244" t="e">
        <f t="shared" ref="B61:AA61" si="12">SUM(B62:B66)</f>
        <v>#REF!</v>
      </c>
      <c r="C61" s="146" t="e">
        <f t="shared" si="12"/>
        <v>#REF!</v>
      </c>
      <c r="D61" s="30" t="e">
        <f t="shared" si="12"/>
        <v>#REF!</v>
      </c>
      <c r="E61" s="105" t="e">
        <f t="shared" si="12"/>
        <v>#REF!</v>
      </c>
      <c r="F61" s="124" t="e">
        <f t="shared" si="12"/>
        <v>#REF!</v>
      </c>
      <c r="G61" s="124" t="e">
        <f t="shared" si="12"/>
        <v>#REF!</v>
      </c>
      <c r="H61" s="124" t="e">
        <f t="shared" si="12"/>
        <v>#REF!</v>
      </c>
      <c r="I61" s="123" t="e">
        <f t="shared" si="12"/>
        <v>#REF!</v>
      </c>
      <c r="J61" s="123" t="e">
        <f t="shared" si="12"/>
        <v>#REF!</v>
      </c>
      <c r="K61" s="123" t="e">
        <f t="shared" si="12"/>
        <v>#REF!</v>
      </c>
      <c r="L61" s="123" t="e">
        <f t="shared" si="12"/>
        <v>#REF!</v>
      </c>
      <c r="M61" s="123" t="e">
        <f t="shared" si="12"/>
        <v>#REF!</v>
      </c>
      <c r="N61" s="123" t="e">
        <f t="shared" si="12"/>
        <v>#REF!</v>
      </c>
      <c r="O61" s="123" t="e">
        <f t="shared" si="12"/>
        <v>#REF!</v>
      </c>
      <c r="P61" s="123" t="e">
        <f t="shared" si="12"/>
        <v>#REF!</v>
      </c>
      <c r="Q61" s="123" t="e">
        <f t="shared" si="12"/>
        <v>#REF!</v>
      </c>
      <c r="R61" s="123" t="e">
        <f t="shared" si="12"/>
        <v>#REF!</v>
      </c>
      <c r="S61" s="330" t="e">
        <f t="shared" si="12"/>
        <v>#REF!</v>
      </c>
      <c r="T61" s="330" t="e">
        <f t="shared" si="12"/>
        <v>#REF!</v>
      </c>
      <c r="U61" s="217" t="e">
        <f t="shared" si="12"/>
        <v>#REF!</v>
      </c>
      <c r="V61" s="217" t="e">
        <f t="shared" si="12"/>
        <v>#REF!</v>
      </c>
      <c r="W61" s="123" t="e">
        <f t="shared" si="12"/>
        <v>#REF!</v>
      </c>
      <c r="X61" s="123" t="e">
        <f t="shared" si="12"/>
        <v>#REF!</v>
      </c>
      <c r="Y61" s="124" t="e">
        <f t="shared" si="12"/>
        <v>#REF!</v>
      </c>
      <c r="Z61" s="124" t="e">
        <f t="shared" si="12"/>
        <v>#REF!</v>
      </c>
      <c r="AA61" s="277">
        <f t="shared" si="12"/>
        <v>179619</v>
      </c>
    </row>
    <row r="62" spans="1:27" ht="15.6">
      <c r="A62" s="52" t="s">
        <v>428</v>
      </c>
      <c r="B62" s="245" t="e">
        <f>SUM(AA62-C62)</f>
        <v>#REF!</v>
      </c>
      <c r="C62" s="147" t="e">
        <f>SUM(Proyección!E86)</f>
        <v>#REF!</v>
      </c>
      <c r="D62" s="32" t="e">
        <f>SUM(Proyección!F86)</f>
        <v>#REF!</v>
      </c>
      <c r="E62" s="109" t="e">
        <f>SUM(#REF!)</f>
        <v>#REF!</v>
      </c>
      <c r="F62" s="119" t="e">
        <f>SUM(#REF!)</f>
        <v>#REF!</v>
      </c>
      <c r="G62" s="119" t="e">
        <f>SUM(#REF!)</f>
        <v>#REF!</v>
      </c>
      <c r="H62" s="119" t="e">
        <f>SUM(#REF!)</f>
        <v>#REF!</v>
      </c>
      <c r="I62" s="119" t="e">
        <f>SUM(#REF!)</f>
        <v>#REF!</v>
      </c>
      <c r="J62" s="119" t="e">
        <f>SUM(#REF!)</f>
        <v>#REF!</v>
      </c>
      <c r="K62" s="119" t="e">
        <f>SUM(#REF!)</f>
        <v>#REF!</v>
      </c>
      <c r="L62" s="119" t="e">
        <f>SUM(#REF!)</f>
        <v>#REF!</v>
      </c>
      <c r="M62" s="119" t="e">
        <f>SUM(#REF!)</f>
        <v>#REF!</v>
      </c>
      <c r="N62" s="119" t="e">
        <f>SUM(#REF!)</f>
        <v>#REF!</v>
      </c>
      <c r="O62" s="119" t="e">
        <f>SUM(#REF!)</f>
        <v>#REF!</v>
      </c>
      <c r="P62" s="119" t="e">
        <f>SUM(#REF!)</f>
        <v>#REF!</v>
      </c>
      <c r="Q62" s="119" t="e">
        <f>SUM(#REF!)</f>
        <v>#REF!</v>
      </c>
      <c r="R62" s="119" t="e">
        <f>SUM(#REF!)</f>
        <v>#REF!</v>
      </c>
      <c r="S62" s="327" t="e">
        <f>SUM(#REF!)</f>
        <v>#REF!</v>
      </c>
      <c r="T62" s="327" t="e">
        <f>SUM(#REF!)</f>
        <v>#REF!</v>
      </c>
      <c r="U62" s="212" t="e">
        <f>SUM(#REF!)</f>
        <v>#REF!</v>
      </c>
      <c r="V62" s="212" t="e">
        <f>SUM(#REF!)</f>
        <v>#REF!</v>
      </c>
      <c r="W62" s="119" t="e">
        <f>SUM(#REF!)</f>
        <v>#REF!</v>
      </c>
      <c r="X62" s="119" t="e">
        <f>SUM(#REF!)</f>
        <v>#REF!</v>
      </c>
      <c r="Y62" s="116" t="e">
        <f>SUM(#REF!)</f>
        <v>#REF!</v>
      </c>
      <c r="Z62" s="116" t="e">
        <f>SUM(#REF!)</f>
        <v>#REF!</v>
      </c>
      <c r="AA62" s="272">
        <f>Proyección!AE86</f>
        <v>47571</v>
      </c>
    </row>
    <row r="63" spans="1:27" ht="15.6">
      <c r="A63" s="52" t="s">
        <v>355</v>
      </c>
      <c r="B63" s="245" t="e">
        <f>SUM(AA63-C63)</f>
        <v>#REF!</v>
      </c>
      <c r="C63" s="147" t="e">
        <f>SUM(Proyección!E87)</f>
        <v>#REF!</v>
      </c>
      <c r="D63" s="32" t="e">
        <f>SUM(Proyección!F87)</f>
        <v>#REF!</v>
      </c>
      <c r="E63" s="109" t="e">
        <f>SUM(#REF!)</f>
        <v>#REF!</v>
      </c>
      <c r="F63" s="119" t="e">
        <f>SUM(#REF!)</f>
        <v>#REF!</v>
      </c>
      <c r="G63" s="119" t="e">
        <f>SUM(#REF!)</f>
        <v>#REF!</v>
      </c>
      <c r="H63" s="119" t="e">
        <f>SUM(#REF!)</f>
        <v>#REF!</v>
      </c>
      <c r="I63" s="119" t="e">
        <f>SUM(#REF!)</f>
        <v>#REF!</v>
      </c>
      <c r="J63" s="119" t="e">
        <f>SUM(#REF!)</f>
        <v>#REF!</v>
      </c>
      <c r="K63" s="119" t="e">
        <f>SUM(#REF!)</f>
        <v>#REF!</v>
      </c>
      <c r="L63" s="119" t="e">
        <f>SUM(#REF!)</f>
        <v>#REF!</v>
      </c>
      <c r="M63" s="119" t="e">
        <f>SUM(#REF!)</f>
        <v>#REF!</v>
      </c>
      <c r="N63" s="119" t="e">
        <f>SUM(#REF!)</f>
        <v>#REF!</v>
      </c>
      <c r="O63" s="119" t="e">
        <f>SUM(#REF!)</f>
        <v>#REF!</v>
      </c>
      <c r="P63" s="119" t="e">
        <f>SUM(#REF!)</f>
        <v>#REF!</v>
      </c>
      <c r="Q63" s="119" t="e">
        <f>SUM(#REF!)</f>
        <v>#REF!</v>
      </c>
      <c r="R63" s="119" t="e">
        <f>SUM(#REF!)</f>
        <v>#REF!</v>
      </c>
      <c r="S63" s="327" t="e">
        <f>SUM(#REF!)</f>
        <v>#REF!</v>
      </c>
      <c r="T63" s="327" t="e">
        <f>SUM(#REF!)</f>
        <v>#REF!</v>
      </c>
      <c r="U63" s="212" t="e">
        <f>SUM(#REF!)</f>
        <v>#REF!</v>
      </c>
      <c r="V63" s="212" t="e">
        <f>SUM(#REF!)</f>
        <v>#REF!</v>
      </c>
      <c r="W63" s="119" t="e">
        <f>SUM(#REF!)</f>
        <v>#REF!</v>
      </c>
      <c r="X63" s="119" t="e">
        <f>SUM(#REF!)</f>
        <v>#REF!</v>
      </c>
      <c r="Y63" s="116" t="e">
        <f>SUM(#REF!)</f>
        <v>#REF!</v>
      </c>
      <c r="Z63" s="116" t="e">
        <f>SUM(#REF!)</f>
        <v>#REF!</v>
      </c>
      <c r="AA63" s="272">
        <f>Proyección!AE87</f>
        <v>60398</v>
      </c>
    </row>
    <row r="64" spans="1:27" ht="15.6">
      <c r="A64" s="52" t="s">
        <v>356</v>
      </c>
      <c r="B64" s="245" t="e">
        <f>SUM(AA64-C64)</f>
        <v>#REF!</v>
      </c>
      <c r="C64" s="147" t="e">
        <f>SUM(Proyección!E88)</f>
        <v>#REF!</v>
      </c>
      <c r="D64" s="32" t="e">
        <f>SUM(Proyección!F88)</f>
        <v>#REF!</v>
      </c>
      <c r="E64" s="109" t="e">
        <f>SUM(#REF!)</f>
        <v>#REF!</v>
      </c>
      <c r="F64" s="119" t="e">
        <f>SUM(#REF!)</f>
        <v>#REF!</v>
      </c>
      <c r="G64" s="119" t="e">
        <f>SUM(#REF!)</f>
        <v>#REF!</v>
      </c>
      <c r="H64" s="119" t="e">
        <f>SUM(#REF!)</f>
        <v>#REF!</v>
      </c>
      <c r="I64" s="119" t="e">
        <f>SUM(#REF!)</f>
        <v>#REF!</v>
      </c>
      <c r="J64" s="119" t="e">
        <f>SUM(#REF!)</f>
        <v>#REF!</v>
      </c>
      <c r="K64" s="119" t="e">
        <f>SUM(#REF!)</f>
        <v>#REF!</v>
      </c>
      <c r="L64" s="119" t="e">
        <f>SUM(#REF!)</f>
        <v>#REF!</v>
      </c>
      <c r="M64" s="119" t="e">
        <f>SUM(#REF!)</f>
        <v>#REF!</v>
      </c>
      <c r="N64" s="119" t="e">
        <f>SUM(#REF!)</f>
        <v>#REF!</v>
      </c>
      <c r="O64" s="119" t="e">
        <f>SUM(#REF!)</f>
        <v>#REF!</v>
      </c>
      <c r="P64" s="119" t="e">
        <f>SUM(#REF!)</f>
        <v>#REF!</v>
      </c>
      <c r="Q64" s="119" t="e">
        <f>SUM(#REF!)</f>
        <v>#REF!</v>
      </c>
      <c r="R64" s="119" t="e">
        <f>SUM(#REF!)</f>
        <v>#REF!</v>
      </c>
      <c r="S64" s="327" t="e">
        <f>SUM(#REF!)</f>
        <v>#REF!</v>
      </c>
      <c r="T64" s="327" t="e">
        <f>SUM(#REF!)</f>
        <v>#REF!</v>
      </c>
      <c r="U64" s="212" t="e">
        <f>SUM(#REF!)</f>
        <v>#REF!</v>
      </c>
      <c r="V64" s="212" t="e">
        <f>SUM(#REF!)</f>
        <v>#REF!</v>
      </c>
      <c r="W64" s="119" t="e">
        <f>SUM(#REF!)</f>
        <v>#REF!</v>
      </c>
      <c r="X64" s="119" t="e">
        <f>SUM(#REF!)</f>
        <v>#REF!</v>
      </c>
      <c r="Y64" s="116" t="e">
        <f>SUM(#REF!)</f>
        <v>#REF!</v>
      </c>
      <c r="Z64" s="116" t="e">
        <f>SUM(#REF!)</f>
        <v>#REF!</v>
      </c>
      <c r="AA64" s="272">
        <f>Proyección!AE88</f>
        <v>5000</v>
      </c>
    </row>
    <row r="65" spans="1:27" ht="15.6">
      <c r="A65" s="52" t="s">
        <v>357</v>
      </c>
      <c r="B65" s="245" t="e">
        <f>SUM(AA65-C65)</f>
        <v>#REF!</v>
      </c>
      <c r="C65" s="147" t="e">
        <f>SUM(Proyección!E89)</f>
        <v>#REF!</v>
      </c>
      <c r="D65" s="32" t="e">
        <f>SUM(Proyección!F89)</f>
        <v>#REF!</v>
      </c>
      <c r="E65" s="109" t="e">
        <f>SUM(#REF!)</f>
        <v>#REF!</v>
      </c>
      <c r="F65" s="119" t="e">
        <f>SUM(#REF!)</f>
        <v>#REF!</v>
      </c>
      <c r="G65" s="119" t="e">
        <f>SUM(#REF!)</f>
        <v>#REF!</v>
      </c>
      <c r="H65" s="119" t="e">
        <f>SUM(#REF!)</f>
        <v>#REF!</v>
      </c>
      <c r="I65" s="119" t="e">
        <f>SUM(#REF!)</f>
        <v>#REF!</v>
      </c>
      <c r="J65" s="119" t="e">
        <f>SUM(#REF!)</f>
        <v>#REF!</v>
      </c>
      <c r="K65" s="119" t="e">
        <f>SUM(#REF!)</f>
        <v>#REF!</v>
      </c>
      <c r="L65" s="119" t="e">
        <f>SUM(#REF!)</f>
        <v>#REF!</v>
      </c>
      <c r="M65" s="119" t="e">
        <f>SUM(#REF!)</f>
        <v>#REF!</v>
      </c>
      <c r="N65" s="119" t="e">
        <f>SUM(#REF!)</f>
        <v>#REF!</v>
      </c>
      <c r="O65" s="119" t="e">
        <f>SUM(#REF!)</f>
        <v>#REF!</v>
      </c>
      <c r="P65" s="119" t="e">
        <f>SUM(#REF!)</f>
        <v>#REF!</v>
      </c>
      <c r="Q65" s="119" t="e">
        <f>SUM(#REF!)</f>
        <v>#REF!</v>
      </c>
      <c r="R65" s="119" t="e">
        <f>SUM(#REF!)</f>
        <v>#REF!</v>
      </c>
      <c r="S65" s="327" t="e">
        <f>SUM(#REF!)</f>
        <v>#REF!</v>
      </c>
      <c r="T65" s="327" t="e">
        <f>SUM(#REF!)</f>
        <v>#REF!</v>
      </c>
      <c r="U65" s="212" t="e">
        <f>SUM(#REF!)</f>
        <v>#REF!</v>
      </c>
      <c r="V65" s="212" t="e">
        <f>SUM(#REF!)</f>
        <v>#REF!</v>
      </c>
      <c r="W65" s="119" t="e">
        <f>SUM(#REF!)</f>
        <v>#REF!</v>
      </c>
      <c r="X65" s="119" t="e">
        <f>SUM(#REF!)</f>
        <v>#REF!</v>
      </c>
      <c r="Y65" s="116" t="e">
        <f>SUM(#REF!)</f>
        <v>#REF!</v>
      </c>
      <c r="Z65" s="116" t="e">
        <f>SUM(#REF!)</f>
        <v>#REF!</v>
      </c>
      <c r="AA65" s="272">
        <f>Proyección!AE89</f>
        <v>1000</v>
      </c>
    </row>
    <row r="66" spans="1:27" ht="15.6">
      <c r="A66" s="52" t="s">
        <v>739</v>
      </c>
      <c r="B66" s="245" t="e">
        <f>SUM(AA66-C66)</f>
        <v>#REF!</v>
      </c>
      <c r="C66" s="147" t="e">
        <f>SUM(Proyección!E90)</f>
        <v>#REF!</v>
      </c>
      <c r="D66" s="32" t="e">
        <f>SUM(Proyección!F90)</f>
        <v>#REF!</v>
      </c>
      <c r="E66" s="109" t="e">
        <f>SUM(#REF!)</f>
        <v>#REF!</v>
      </c>
      <c r="F66" s="119" t="e">
        <f>SUM(#REF!)</f>
        <v>#REF!</v>
      </c>
      <c r="G66" s="119" t="e">
        <f>SUM(#REF!)</f>
        <v>#REF!</v>
      </c>
      <c r="H66" s="119" t="e">
        <f>SUM(#REF!)</f>
        <v>#REF!</v>
      </c>
      <c r="I66" s="119" t="e">
        <f>SUM(#REF!)</f>
        <v>#REF!</v>
      </c>
      <c r="J66" s="119" t="e">
        <f>SUM(#REF!)</f>
        <v>#REF!</v>
      </c>
      <c r="K66" s="119" t="e">
        <f>SUM(#REF!)</f>
        <v>#REF!</v>
      </c>
      <c r="L66" s="119" t="e">
        <f>SUM(#REF!)</f>
        <v>#REF!</v>
      </c>
      <c r="M66" s="119" t="e">
        <f>SUM(#REF!)</f>
        <v>#REF!</v>
      </c>
      <c r="N66" s="119" t="e">
        <f>SUM(#REF!)</f>
        <v>#REF!</v>
      </c>
      <c r="O66" s="119" t="e">
        <f>SUM(#REF!)</f>
        <v>#REF!</v>
      </c>
      <c r="P66" s="119" t="e">
        <f>SUM(#REF!)</f>
        <v>#REF!</v>
      </c>
      <c r="Q66" s="119" t="e">
        <f>SUM(#REF!)</f>
        <v>#REF!</v>
      </c>
      <c r="R66" s="119" t="e">
        <f>SUM(#REF!)</f>
        <v>#REF!</v>
      </c>
      <c r="S66" s="327" t="e">
        <f>SUM(#REF!)</f>
        <v>#REF!</v>
      </c>
      <c r="T66" s="327" t="e">
        <f>SUM(#REF!)</f>
        <v>#REF!</v>
      </c>
      <c r="U66" s="212" t="e">
        <f>SUM(#REF!)</f>
        <v>#REF!</v>
      </c>
      <c r="V66" s="212" t="e">
        <f>SUM(#REF!)</f>
        <v>#REF!</v>
      </c>
      <c r="W66" s="119" t="e">
        <f>SUM(#REF!)</f>
        <v>#REF!</v>
      </c>
      <c r="X66" s="119" t="e">
        <f>SUM(#REF!)</f>
        <v>#REF!</v>
      </c>
      <c r="Y66" s="116" t="e">
        <f>SUM(#REF!)</f>
        <v>#REF!</v>
      </c>
      <c r="Z66" s="116" t="e">
        <f>SUM(#REF!)</f>
        <v>#REF!</v>
      </c>
      <c r="AA66" s="272">
        <f>Proyección!AE90</f>
        <v>65650</v>
      </c>
    </row>
    <row r="67" spans="1:27" ht="15.6">
      <c r="A67" s="52"/>
      <c r="B67" s="245"/>
      <c r="C67" s="147"/>
      <c r="D67" s="32"/>
      <c r="E67" s="104"/>
      <c r="F67" s="129"/>
      <c r="G67" s="129"/>
      <c r="H67" s="129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325"/>
      <c r="T67" s="325"/>
      <c r="U67" s="208"/>
      <c r="V67" s="208"/>
      <c r="W67" s="99"/>
      <c r="X67" s="99"/>
      <c r="Y67" s="99"/>
      <c r="Z67" s="99"/>
      <c r="AA67" s="274"/>
    </row>
    <row r="68" spans="1:27" ht="15.6">
      <c r="A68" s="133" t="s">
        <v>571</v>
      </c>
      <c r="B68" s="244" t="e">
        <f t="shared" ref="B68:AA68" si="13">SUM(B69:B71)</f>
        <v>#REF!</v>
      </c>
      <c r="C68" s="146" t="e">
        <f t="shared" si="13"/>
        <v>#REF!</v>
      </c>
      <c r="D68" s="30" t="e">
        <f t="shared" si="13"/>
        <v>#REF!</v>
      </c>
      <c r="E68" s="105" t="e">
        <f t="shared" si="13"/>
        <v>#REF!</v>
      </c>
      <c r="F68" s="124" t="e">
        <f t="shared" si="13"/>
        <v>#REF!</v>
      </c>
      <c r="G68" s="124" t="e">
        <f t="shared" si="13"/>
        <v>#REF!</v>
      </c>
      <c r="H68" s="124" t="e">
        <f t="shared" si="13"/>
        <v>#REF!</v>
      </c>
      <c r="I68" s="123" t="e">
        <f t="shared" si="13"/>
        <v>#REF!</v>
      </c>
      <c r="J68" s="123" t="e">
        <f t="shared" si="13"/>
        <v>#REF!</v>
      </c>
      <c r="K68" s="123" t="e">
        <f t="shared" si="13"/>
        <v>#REF!</v>
      </c>
      <c r="L68" s="123" t="e">
        <f t="shared" si="13"/>
        <v>#REF!</v>
      </c>
      <c r="M68" s="123" t="e">
        <f t="shared" si="13"/>
        <v>#REF!</v>
      </c>
      <c r="N68" s="123" t="e">
        <f t="shared" si="13"/>
        <v>#REF!</v>
      </c>
      <c r="O68" s="123" t="e">
        <f t="shared" si="13"/>
        <v>#REF!</v>
      </c>
      <c r="P68" s="123" t="e">
        <f t="shared" si="13"/>
        <v>#REF!</v>
      </c>
      <c r="Q68" s="123" t="e">
        <f t="shared" si="13"/>
        <v>#REF!</v>
      </c>
      <c r="R68" s="123" t="e">
        <f t="shared" si="13"/>
        <v>#REF!</v>
      </c>
      <c r="S68" s="330" t="e">
        <f t="shared" si="13"/>
        <v>#REF!</v>
      </c>
      <c r="T68" s="330" t="e">
        <f t="shared" si="13"/>
        <v>#REF!</v>
      </c>
      <c r="U68" s="217" t="e">
        <f t="shared" si="13"/>
        <v>#REF!</v>
      </c>
      <c r="V68" s="217" t="e">
        <f t="shared" si="13"/>
        <v>#REF!</v>
      </c>
      <c r="W68" s="123" t="e">
        <f t="shared" si="13"/>
        <v>#REF!</v>
      </c>
      <c r="X68" s="123" t="e">
        <f t="shared" si="13"/>
        <v>#REF!</v>
      </c>
      <c r="Y68" s="124" t="e">
        <f t="shared" si="13"/>
        <v>#REF!</v>
      </c>
      <c r="Z68" s="124" t="e">
        <f t="shared" si="13"/>
        <v>#REF!</v>
      </c>
      <c r="AA68" s="277">
        <f t="shared" si="13"/>
        <v>1000</v>
      </c>
    </row>
    <row r="69" spans="1:27" ht="15.6">
      <c r="A69" s="52" t="s">
        <v>413</v>
      </c>
      <c r="B69" s="245" t="e">
        <f>SUM(AA69-C69)</f>
        <v>#REF!</v>
      </c>
      <c r="C69" s="147" t="e">
        <f>SUM(Proyección!E93)</f>
        <v>#REF!</v>
      </c>
      <c r="D69" s="32" t="e">
        <f>SUM(Proyección!F93)</f>
        <v>#REF!</v>
      </c>
      <c r="E69" s="109" t="e">
        <f>SUM(#REF!)</f>
        <v>#REF!</v>
      </c>
      <c r="F69" s="119" t="e">
        <f>SUM(#REF!)</f>
        <v>#REF!</v>
      </c>
      <c r="G69" s="119" t="e">
        <f>SUM(#REF!)</f>
        <v>#REF!</v>
      </c>
      <c r="H69" s="119" t="e">
        <f>SUM(#REF!)</f>
        <v>#REF!</v>
      </c>
      <c r="I69" s="119" t="e">
        <f>SUM(#REF!)</f>
        <v>#REF!</v>
      </c>
      <c r="J69" s="119" t="e">
        <f>SUM(#REF!)</f>
        <v>#REF!</v>
      </c>
      <c r="K69" s="119" t="e">
        <f>SUM(#REF!)</f>
        <v>#REF!</v>
      </c>
      <c r="L69" s="119" t="e">
        <f>SUM(#REF!)</f>
        <v>#REF!</v>
      </c>
      <c r="M69" s="119" t="e">
        <f>SUM(#REF!)</f>
        <v>#REF!</v>
      </c>
      <c r="N69" s="119" t="e">
        <f>SUM(#REF!)</f>
        <v>#REF!</v>
      </c>
      <c r="O69" s="119" t="e">
        <f>SUM(#REF!)</f>
        <v>#REF!</v>
      </c>
      <c r="P69" s="119" t="e">
        <f>SUM(#REF!)</f>
        <v>#REF!</v>
      </c>
      <c r="Q69" s="119" t="e">
        <f>SUM(#REF!)</f>
        <v>#REF!</v>
      </c>
      <c r="R69" s="119" t="e">
        <f>SUM(#REF!)</f>
        <v>#REF!</v>
      </c>
      <c r="S69" s="327" t="e">
        <f>SUM(#REF!)</f>
        <v>#REF!</v>
      </c>
      <c r="T69" s="327" t="e">
        <f>SUM(#REF!)</f>
        <v>#REF!</v>
      </c>
      <c r="U69" s="212" t="e">
        <f>SUM(#REF!)</f>
        <v>#REF!</v>
      </c>
      <c r="V69" s="212" t="e">
        <f>SUM(#REF!)</f>
        <v>#REF!</v>
      </c>
      <c r="W69" s="119" t="e">
        <f>SUM(#REF!)</f>
        <v>#REF!</v>
      </c>
      <c r="X69" s="119" t="e">
        <f>SUM(#REF!)</f>
        <v>#REF!</v>
      </c>
      <c r="Y69" s="116" t="e">
        <f>SUM(#REF!)</f>
        <v>#REF!</v>
      </c>
      <c r="Z69" s="116" t="e">
        <f>SUM(#REF!)</f>
        <v>#REF!</v>
      </c>
      <c r="AA69" s="272">
        <f>Proyección!AE93</f>
        <v>1000</v>
      </c>
    </row>
    <row r="70" spans="1:27" ht="15.6">
      <c r="A70" s="52" t="s">
        <v>438</v>
      </c>
      <c r="B70" s="245" t="e">
        <f>SUM(AA70-C70)</f>
        <v>#REF!</v>
      </c>
      <c r="C70" s="147" t="e">
        <f>SUM(Proyección!E94)</f>
        <v>#REF!</v>
      </c>
      <c r="D70" s="32" t="e">
        <f>SUM(Proyección!F94)</f>
        <v>#REF!</v>
      </c>
      <c r="E70" s="109" t="e">
        <f>SUM(#REF!)</f>
        <v>#REF!</v>
      </c>
      <c r="F70" s="119" t="e">
        <f>SUM(#REF!)</f>
        <v>#REF!</v>
      </c>
      <c r="G70" s="119" t="e">
        <f>SUM(#REF!)</f>
        <v>#REF!</v>
      </c>
      <c r="H70" s="119" t="e">
        <f>SUM(#REF!)</f>
        <v>#REF!</v>
      </c>
      <c r="I70" s="119" t="e">
        <f>SUM(#REF!)</f>
        <v>#REF!</v>
      </c>
      <c r="J70" s="119" t="e">
        <f>SUM(#REF!)</f>
        <v>#REF!</v>
      </c>
      <c r="K70" s="119" t="e">
        <f>SUM(#REF!)</f>
        <v>#REF!</v>
      </c>
      <c r="L70" s="119" t="e">
        <f>SUM(#REF!)</f>
        <v>#REF!</v>
      </c>
      <c r="M70" s="119" t="e">
        <f>SUM(#REF!)</f>
        <v>#REF!</v>
      </c>
      <c r="N70" s="119" t="e">
        <f>SUM(#REF!)</f>
        <v>#REF!</v>
      </c>
      <c r="O70" s="119" t="e">
        <f>SUM(#REF!)</f>
        <v>#REF!</v>
      </c>
      <c r="P70" s="119" t="e">
        <f>SUM(#REF!)</f>
        <v>#REF!</v>
      </c>
      <c r="Q70" s="119" t="e">
        <f>SUM(#REF!)</f>
        <v>#REF!</v>
      </c>
      <c r="R70" s="119" t="e">
        <f>SUM(#REF!)</f>
        <v>#REF!</v>
      </c>
      <c r="S70" s="327" t="e">
        <f>SUM(#REF!)</f>
        <v>#REF!</v>
      </c>
      <c r="T70" s="327" t="e">
        <f>SUM(#REF!)</f>
        <v>#REF!</v>
      </c>
      <c r="U70" s="212" t="e">
        <f>SUM(#REF!)</f>
        <v>#REF!</v>
      </c>
      <c r="V70" s="212" t="e">
        <f>SUM(#REF!)</f>
        <v>#REF!</v>
      </c>
      <c r="W70" s="119" t="e">
        <f>SUM(#REF!)</f>
        <v>#REF!</v>
      </c>
      <c r="X70" s="119" t="e">
        <f>SUM(#REF!)</f>
        <v>#REF!</v>
      </c>
      <c r="Y70" s="116" t="e">
        <f>SUM(#REF!)</f>
        <v>#REF!</v>
      </c>
      <c r="Z70" s="116" t="e">
        <f>SUM(#REF!)</f>
        <v>#REF!</v>
      </c>
      <c r="AA70" s="272">
        <f>Proyección!AE94</f>
        <v>0</v>
      </c>
    </row>
    <row r="71" spans="1:27" ht="15.6">
      <c r="A71" s="52" t="s">
        <v>371</v>
      </c>
      <c r="B71" s="245" t="e">
        <f>SUM(AA71-C71)</f>
        <v>#REF!</v>
      </c>
      <c r="C71" s="147" t="e">
        <f>SUM(Proyección!E95)</f>
        <v>#REF!</v>
      </c>
      <c r="D71" s="32" t="e">
        <f>SUM(Proyección!F95)</f>
        <v>#REF!</v>
      </c>
      <c r="E71" s="109" t="e">
        <f>SUM(#REF!)</f>
        <v>#REF!</v>
      </c>
      <c r="F71" s="119" t="e">
        <f>SUM(#REF!)</f>
        <v>#REF!</v>
      </c>
      <c r="G71" s="119" t="e">
        <f>SUM(#REF!)</f>
        <v>#REF!</v>
      </c>
      <c r="H71" s="119" t="e">
        <f>SUM(#REF!)</f>
        <v>#REF!</v>
      </c>
      <c r="I71" s="119" t="e">
        <f>SUM(#REF!)</f>
        <v>#REF!</v>
      </c>
      <c r="J71" s="119" t="e">
        <f>SUM(#REF!)</f>
        <v>#REF!</v>
      </c>
      <c r="K71" s="119" t="e">
        <f>SUM(#REF!)</f>
        <v>#REF!</v>
      </c>
      <c r="L71" s="119" t="e">
        <f>SUM(#REF!)</f>
        <v>#REF!</v>
      </c>
      <c r="M71" s="119" t="e">
        <f>SUM(#REF!)</f>
        <v>#REF!</v>
      </c>
      <c r="N71" s="119" t="e">
        <f>SUM(#REF!)</f>
        <v>#REF!</v>
      </c>
      <c r="O71" s="119" t="e">
        <f>SUM(#REF!)</f>
        <v>#REF!</v>
      </c>
      <c r="P71" s="119" t="e">
        <f>SUM(#REF!)</f>
        <v>#REF!</v>
      </c>
      <c r="Q71" s="119" t="e">
        <f>SUM(#REF!)</f>
        <v>#REF!</v>
      </c>
      <c r="R71" s="119" t="e">
        <f>SUM(#REF!)</f>
        <v>#REF!</v>
      </c>
      <c r="S71" s="327" t="e">
        <f>SUM(#REF!)</f>
        <v>#REF!</v>
      </c>
      <c r="T71" s="327" t="e">
        <f>SUM(#REF!)</f>
        <v>#REF!</v>
      </c>
      <c r="U71" s="212" t="e">
        <f>SUM(#REF!)</f>
        <v>#REF!</v>
      </c>
      <c r="V71" s="212" t="e">
        <f>SUM(#REF!)</f>
        <v>#REF!</v>
      </c>
      <c r="W71" s="119" t="e">
        <f>SUM(#REF!)</f>
        <v>#REF!</v>
      </c>
      <c r="X71" s="119" t="e">
        <f>SUM(#REF!)</f>
        <v>#REF!</v>
      </c>
      <c r="Y71" s="116" t="e">
        <f>SUM(#REF!)</f>
        <v>#REF!</v>
      </c>
      <c r="Z71" s="116" t="e">
        <f>SUM(#REF!)</f>
        <v>#REF!</v>
      </c>
      <c r="AA71" s="272">
        <f>Proyección!AE95</f>
        <v>0</v>
      </c>
    </row>
    <row r="72" spans="1:27" ht="15.6">
      <c r="A72" s="52"/>
      <c r="B72" s="245"/>
      <c r="C72" s="32"/>
      <c r="D72" s="156"/>
      <c r="E72" s="104"/>
      <c r="F72" s="129"/>
      <c r="G72" s="129"/>
      <c r="H72" s="129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325"/>
      <c r="T72" s="325"/>
      <c r="U72" s="208"/>
      <c r="V72" s="208"/>
      <c r="W72" s="93" t="s">
        <v>567</v>
      </c>
      <c r="X72" s="93" t="s">
        <v>567</v>
      </c>
      <c r="Y72" s="93" t="s">
        <v>567</v>
      </c>
      <c r="Z72" s="93" t="s">
        <v>567</v>
      </c>
      <c r="AA72" s="274"/>
    </row>
    <row r="73" spans="1:27" ht="15.6">
      <c r="A73" s="31" t="s">
        <v>153</v>
      </c>
      <c r="B73" s="247" t="e">
        <f t="shared" ref="B73:AA73" si="14">SUM(B74)</f>
        <v>#REF!</v>
      </c>
      <c r="C73" s="132" t="e">
        <f t="shared" si="14"/>
        <v>#REF!</v>
      </c>
      <c r="D73" s="35" t="e">
        <f t="shared" si="14"/>
        <v>#REF!</v>
      </c>
      <c r="E73" s="105" t="e">
        <f t="shared" si="14"/>
        <v>#REF!</v>
      </c>
      <c r="F73" s="124" t="e">
        <f t="shared" si="14"/>
        <v>#REF!</v>
      </c>
      <c r="G73" s="124" t="e">
        <f t="shared" si="14"/>
        <v>#REF!</v>
      </c>
      <c r="H73" s="124" t="e">
        <f t="shared" si="14"/>
        <v>#REF!</v>
      </c>
      <c r="I73" s="123" t="e">
        <f t="shared" si="14"/>
        <v>#REF!</v>
      </c>
      <c r="J73" s="123" t="e">
        <f t="shared" si="14"/>
        <v>#REF!</v>
      </c>
      <c r="K73" s="123" t="e">
        <f t="shared" si="14"/>
        <v>#REF!</v>
      </c>
      <c r="L73" s="123" t="e">
        <f t="shared" si="14"/>
        <v>#REF!</v>
      </c>
      <c r="M73" s="123" t="e">
        <f t="shared" si="14"/>
        <v>#REF!</v>
      </c>
      <c r="N73" s="123" t="e">
        <f t="shared" si="14"/>
        <v>#REF!</v>
      </c>
      <c r="O73" s="123" t="e">
        <f t="shared" si="14"/>
        <v>#REF!</v>
      </c>
      <c r="P73" s="123" t="e">
        <f t="shared" si="14"/>
        <v>#REF!</v>
      </c>
      <c r="Q73" s="123" t="e">
        <f t="shared" si="14"/>
        <v>#REF!</v>
      </c>
      <c r="R73" s="123" t="e">
        <f t="shared" si="14"/>
        <v>#REF!</v>
      </c>
      <c r="S73" s="330" t="e">
        <f t="shared" si="14"/>
        <v>#REF!</v>
      </c>
      <c r="T73" s="330" t="e">
        <f t="shared" si="14"/>
        <v>#REF!</v>
      </c>
      <c r="U73" s="217" t="e">
        <f t="shared" si="14"/>
        <v>#REF!</v>
      </c>
      <c r="V73" s="217" t="e">
        <f t="shared" si="14"/>
        <v>#REF!</v>
      </c>
      <c r="W73" s="123" t="e">
        <f t="shared" si="14"/>
        <v>#REF!</v>
      </c>
      <c r="X73" s="123" t="e">
        <f t="shared" si="14"/>
        <v>#REF!</v>
      </c>
      <c r="Y73" s="124" t="e">
        <f t="shared" si="14"/>
        <v>#REF!</v>
      </c>
      <c r="Z73" s="124" t="e">
        <f t="shared" si="14"/>
        <v>#REF!</v>
      </c>
      <c r="AA73" s="277">
        <f t="shared" si="14"/>
        <v>0</v>
      </c>
    </row>
    <row r="74" spans="1:27" ht="15.6">
      <c r="A74" s="52" t="s">
        <v>716</v>
      </c>
      <c r="B74" s="245" t="e">
        <f>SUM(AA74-C74)</f>
        <v>#REF!</v>
      </c>
      <c r="C74" s="32" t="e">
        <f>SUM(Proyección!E98)</f>
        <v>#REF!</v>
      </c>
      <c r="D74" s="156" t="e">
        <f>SUM(Proyección!F98)</f>
        <v>#REF!</v>
      </c>
      <c r="E74" s="109" t="e">
        <f>SUM(#REF!)</f>
        <v>#REF!</v>
      </c>
      <c r="F74" s="119" t="e">
        <f>SUM(#REF!)</f>
        <v>#REF!</v>
      </c>
      <c r="G74" s="119" t="e">
        <f>SUM(#REF!)</f>
        <v>#REF!</v>
      </c>
      <c r="H74" s="119" t="e">
        <f>SUM(#REF!)</f>
        <v>#REF!</v>
      </c>
      <c r="I74" s="119" t="e">
        <f>SUM(#REF!)</f>
        <v>#REF!</v>
      </c>
      <c r="J74" s="119" t="e">
        <f>SUM(#REF!)</f>
        <v>#REF!</v>
      </c>
      <c r="K74" s="119" t="e">
        <f>SUM(#REF!)</f>
        <v>#REF!</v>
      </c>
      <c r="L74" s="119" t="e">
        <f>SUM(#REF!)</f>
        <v>#REF!</v>
      </c>
      <c r="M74" s="119" t="e">
        <f>SUM(#REF!)</f>
        <v>#REF!</v>
      </c>
      <c r="N74" s="119" t="e">
        <f>SUM(#REF!)</f>
        <v>#REF!</v>
      </c>
      <c r="O74" s="119" t="e">
        <f>SUM(#REF!)</f>
        <v>#REF!</v>
      </c>
      <c r="P74" s="119" t="e">
        <f>SUM(#REF!)</f>
        <v>#REF!</v>
      </c>
      <c r="Q74" s="119" t="e">
        <f>SUM(#REF!)</f>
        <v>#REF!</v>
      </c>
      <c r="R74" s="119" t="e">
        <f>SUM(#REF!)</f>
        <v>#REF!</v>
      </c>
      <c r="S74" s="327" t="e">
        <f>SUM(#REF!)</f>
        <v>#REF!</v>
      </c>
      <c r="T74" s="327" t="e">
        <f>SUM(#REF!)</f>
        <v>#REF!</v>
      </c>
      <c r="U74" s="212" t="e">
        <f>SUM(#REF!)</f>
        <v>#REF!</v>
      </c>
      <c r="V74" s="212" t="e">
        <f>SUM(#REF!)</f>
        <v>#REF!</v>
      </c>
      <c r="W74" s="119" t="e">
        <f>SUM(#REF!)</f>
        <v>#REF!</v>
      </c>
      <c r="X74" s="119" t="e">
        <f>SUM(#REF!)</f>
        <v>#REF!</v>
      </c>
      <c r="Y74" s="116" t="e">
        <f>SUM(#REF!)</f>
        <v>#REF!</v>
      </c>
      <c r="Z74" s="116" t="e">
        <f>SUM(#REF!)</f>
        <v>#REF!</v>
      </c>
      <c r="AA74" s="272">
        <f>Proyección!AE98</f>
        <v>0</v>
      </c>
    </row>
    <row r="75" spans="1:27" ht="15.6">
      <c r="A75" s="52"/>
      <c r="B75" s="245"/>
      <c r="C75" s="147"/>
      <c r="D75" s="32"/>
      <c r="E75" s="104"/>
      <c r="F75" s="129"/>
      <c r="G75" s="129"/>
      <c r="H75" s="129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325"/>
      <c r="T75" s="325"/>
      <c r="U75" s="208"/>
      <c r="V75" s="208"/>
      <c r="W75" s="93"/>
      <c r="X75" s="93"/>
      <c r="Y75" s="93"/>
      <c r="Z75" s="91"/>
      <c r="AA75" s="274"/>
    </row>
    <row r="76" spans="1:27" ht="15.6">
      <c r="A76" s="133" t="s">
        <v>329</v>
      </c>
      <c r="B76" s="244" t="e">
        <f t="shared" ref="B76:AA76" si="15">SUM(B77:B80)+B85+B91+B92+B93+B94</f>
        <v>#REF!</v>
      </c>
      <c r="C76" s="146" t="e">
        <f t="shared" si="15"/>
        <v>#REF!</v>
      </c>
      <c r="D76" s="30" t="e">
        <f t="shared" si="15"/>
        <v>#REF!</v>
      </c>
      <c r="E76" s="105" t="e">
        <f t="shared" si="15"/>
        <v>#REF!</v>
      </c>
      <c r="F76" s="124" t="e">
        <f t="shared" si="15"/>
        <v>#REF!</v>
      </c>
      <c r="G76" s="124" t="e">
        <f t="shared" si="15"/>
        <v>#REF!</v>
      </c>
      <c r="H76" s="124" t="e">
        <f t="shared" si="15"/>
        <v>#REF!</v>
      </c>
      <c r="I76" s="123" t="e">
        <f t="shared" si="15"/>
        <v>#REF!</v>
      </c>
      <c r="J76" s="123" t="e">
        <f t="shared" si="15"/>
        <v>#REF!</v>
      </c>
      <c r="K76" s="123" t="e">
        <f t="shared" si="15"/>
        <v>#REF!</v>
      </c>
      <c r="L76" s="123" t="e">
        <f t="shared" si="15"/>
        <v>#REF!</v>
      </c>
      <c r="M76" s="123" t="e">
        <f t="shared" si="15"/>
        <v>#REF!</v>
      </c>
      <c r="N76" s="123" t="e">
        <f t="shared" si="15"/>
        <v>#REF!</v>
      </c>
      <c r="O76" s="123" t="e">
        <f t="shared" si="15"/>
        <v>#REF!</v>
      </c>
      <c r="P76" s="123" t="e">
        <f t="shared" si="15"/>
        <v>#REF!</v>
      </c>
      <c r="Q76" s="123" t="e">
        <f t="shared" si="15"/>
        <v>#REF!</v>
      </c>
      <c r="R76" s="123" t="e">
        <f t="shared" si="15"/>
        <v>#REF!</v>
      </c>
      <c r="S76" s="330" t="e">
        <f t="shared" si="15"/>
        <v>#REF!</v>
      </c>
      <c r="T76" s="330" t="e">
        <f t="shared" si="15"/>
        <v>#REF!</v>
      </c>
      <c r="U76" s="217" t="e">
        <f t="shared" si="15"/>
        <v>#REF!</v>
      </c>
      <c r="V76" s="217" t="e">
        <f t="shared" si="15"/>
        <v>#REF!</v>
      </c>
      <c r="W76" s="123" t="e">
        <f t="shared" si="15"/>
        <v>#REF!</v>
      </c>
      <c r="X76" s="123" t="e">
        <f t="shared" si="15"/>
        <v>#REF!</v>
      </c>
      <c r="Y76" s="124" t="e">
        <f t="shared" si="15"/>
        <v>#REF!</v>
      </c>
      <c r="Z76" s="124" t="e">
        <f t="shared" si="15"/>
        <v>#REF!</v>
      </c>
      <c r="AA76" s="277">
        <f t="shared" si="15"/>
        <v>80999000</v>
      </c>
    </row>
    <row r="77" spans="1:27" ht="15.6">
      <c r="A77" s="52" t="s">
        <v>330</v>
      </c>
      <c r="B77" s="245" t="e">
        <f>SUM(AA77-C77)</f>
        <v>#REF!</v>
      </c>
      <c r="C77" s="147" t="e">
        <f>SUM(Proyección!E101)</f>
        <v>#REF!</v>
      </c>
      <c r="D77" s="32" t="e">
        <f>SUM(Proyección!F101)</f>
        <v>#REF!</v>
      </c>
      <c r="E77" s="109" t="e">
        <f>SUM(#REF!)</f>
        <v>#REF!</v>
      </c>
      <c r="F77" s="119" t="e">
        <f>SUM(#REF!)</f>
        <v>#REF!</v>
      </c>
      <c r="G77" s="119" t="e">
        <f>SUM(#REF!)</f>
        <v>#REF!</v>
      </c>
      <c r="H77" s="119" t="e">
        <f>SUM(#REF!)</f>
        <v>#REF!</v>
      </c>
      <c r="I77" s="119" t="e">
        <f>SUM(#REF!)</f>
        <v>#REF!</v>
      </c>
      <c r="J77" s="119" t="e">
        <f>SUM(#REF!)</f>
        <v>#REF!</v>
      </c>
      <c r="K77" s="119" t="e">
        <f>SUM(#REF!)</f>
        <v>#REF!</v>
      </c>
      <c r="L77" s="119" t="e">
        <f>SUM(#REF!)</f>
        <v>#REF!</v>
      </c>
      <c r="M77" s="119" t="e">
        <f>SUM(#REF!)</f>
        <v>#REF!</v>
      </c>
      <c r="N77" s="119" t="e">
        <f>SUM(#REF!)</f>
        <v>#REF!</v>
      </c>
      <c r="O77" s="119" t="e">
        <f>SUM(#REF!)</f>
        <v>#REF!</v>
      </c>
      <c r="P77" s="119" t="e">
        <f>SUM(#REF!)</f>
        <v>#REF!</v>
      </c>
      <c r="Q77" s="119" t="e">
        <f>SUM(#REF!)</f>
        <v>#REF!</v>
      </c>
      <c r="R77" s="119" t="e">
        <f>SUM(#REF!)</f>
        <v>#REF!</v>
      </c>
      <c r="S77" s="327" t="e">
        <f>SUM(#REF!)</f>
        <v>#REF!</v>
      </c>
      <c r="T77" s="327" t="e">
        <f>SUM(#REF!)</f>
        <v>#REF!</v>
      </c>
      <c r="U77" s="212" t="e">
        <f>SUM(#REF!)</f>
        <v>#REF!</v>
      </c>
      <c r="V77" s="212" t="e">
        <f>SUM(#REF!)</f>
        <v>#REF!</v>
      </c>
      <c r="W77" s="119" t="e">
        <f>SUM(#REF!)</f>
        <v>#REF!</v>
      </c>
      <c r="X77" s="119" t="e">
        <f>SUM(#REF!)</f>
        <v>#REF!</v>
      </c>
      <c r="Y77" s="116" t="e">
        <f>SUM(#REF!)</f>
        <v>#REF!</v>
      </c>
      <c r="Z77" s="116" t="e">
        <f>SUM(#REF!)</f>
        <v>#REF!</v>
      </c>
      <c r="AA77" s="272">
        <f>Proyección!AE101</f>
        <v>1800000</v>
      </c>
    </row>
    <row r="78" spans="1:27" ht="15.6">
      <c r="A78" s="52" t="s">
        <v>500</v>
      </c>
      <c r="B78" s="245" t="e">
        <f>SUM(AA78-C78)</f>
        <v>#REF!</v>
      </c>
      <c r="C78" s="147" t="e">
        <f>SUM(Proyección!E102)</f>
        <v>#REF!</v>
      </c>
      <c r="D78" s="32" t="e">
        <f>SUM(Proyección!F102)</f>
        <v>#REF!</v>
      </c>
      <c r="E78" s="109" t="e">
        <f>SUM(#REF!)</f>
        <v>#REF!</v>
      </c>
      <c r="F78" s="119" t="e">
        <f>SUM(#REF!)</f>
        <v>#REF!</v>
      </c>
      <c r="G78" s="119" t="e">
        <f>SUM(#REF!)</f>
        <v>#REF!</v>
      </c>
      <c r="H78" s="119" t="e">
        <f>SUM(#REF!)</f>
        <v>#REF!</v>
      </c>
      <c r="I78" s="119" t="e">
        <f>SUM(#REF!)</f>
        <v>#REF!</v>
      </c>
      <c r="J78" s="119" t="e">
        <f>SUM(#REF!)</f>
        <v>#REF!</v>
      </c>
      <c r="K78" s="119" t="e">
        <f>SUM(#REF!)</f>
        <v>#REF!</v>
      </c>
      <c r="L78" s="119" t="e">
        <f>SUM(#REF!)</f>
        <v>#REF!</v>
      </c>
      <c r="M78" s="119" t="e">
        <f>SUM(#REF!)</f>
        <v>#REF!</v>
      </c>
      <c r="N78" s="119" t="e">
        <f>SUM(#REF!)</f>
        <v>#REF!</v>
      </c>
      <c r="O78" s="119" t="e">
        <f>SUM(#REF!)</f>
        <v>#REF!</v>
      </c>
      <c r="P78" s="119" t="e">
        <f>SUM(#REF!)</f>
        <v>#REF!</v>
      </c>
      <c r="Q78" s="119" t="e">
        <f>SUM(#REF!)</f>
        <v>#REF!</v>
      </c>
      <c r="R78" s="119" t="e">
        <f>SUM(#REF!)</f>
        <v>#REF!</v>
      </c>
      <c r="S78" s="327" t="e">
        <f>SUM(#REF!)</f>
        <v>#REF!</v>
      </c>
      <c r="T78" s="327" t="e">
        <f>SUM(#REF!)</f>
        <v>#REF!</v>
      </c>
      <c r="U78" s="212" t="e">
        <f>SUM(#REF!)</f>
        <v>#REF!</v>
      </c>
      <c r="V78" s="212" t="e">
        <f>SUM(#REF!)</f>
        <v>#REF!</v>
      </c>
      <c r="W78" s="119" t="e">
        <f>SUM(#REF!)</f>
        <v>#REF!</v>
      </c>
      <c r="X78" s="119" t="e">
        <f>SUM(#REF!)</f>
        <v>#REF!</v>
      </c>
      <c r="Y78" s="116" t="e">
        <f>SUM(#REF!)</f>
        <v>#REF!</v>
      </c>
      <c r="Z78" s="116" t="e">
        <f>SUM(#REF!)</f>
        <v>#REF!</v>
      </c>
      <c r="AA78" s="272">
        <f>Proyección!AE102</f>
        <v>4000000</v>
      </c>
    </row>
    <row r="79" spans="1:27" ht="15.6">
      <c r="A79" s="52" t="s">
        <v>501</v>
      </c>
      <c r="B79" s="245" t="e">
        <f>SUM(AA79-C79)</f>
        <v>#REF!</v>
      </c>
      <c r="C79" s="147" t="e">
        <f>SUM(Proyección!E103)</f>
        <v>#REF!</v>
      </c>
      <c r="D79" s="32" t="e">
        <f>SUM(Proyección!F103)</f>
        <v>#REF!</v>
      </c>
      <c r="E79" s="109" t="e">
        <f>SUM(#REF!)</f>
        <v>#REF!</v>
      </c>
      <c r="F79" s="119" t="e">
        <f>SUM(#REF!)</f>
        <v>#REF!</v>
      </c>
      <c r="G79" s="119" t="e">
        <f>SUM(#REF!)</f>
        <v>#REF!</v>
      </c>
      <c r="H79" s="119" t="e">
        <f>SUM(#REF!)</f>
        <v>#REF!</v>
      </c>
      <c r="I79" s="119" t="e">
        <f>SUM(#REF!)</f>
        <v>#REF!</v>
      </c>
      <c r="J79" s="119" t="e">
        <f>SUM(#REF!)</f>
        <v>#REF!</v>
      </c>
      <c r="K79" s="119" t="e">
        <f>SUM(#REF!)</f>
        <v>#REF!</v>
      </c>
      <c r="L79" s="119" t="e">
        <f>SUM(#REF!)</f>
        <v>#REF!</v>
      </c>
      <c r="M79" s="119" t="e">
        <f>SUM(#REF!)</f>
        <v>#REF!</v>
      </c>
      <c r="N79" s="119" t="e">
        <f>SUM(#REF!)</f>
        <v>#REF!</v>
      </c>
      <c r="O79" s="119" t="e">
        <f>SUM(#REF!)</f>
        <v>#REF!</v>
      </c>
      <c r="P79" s="119" t="e">
        <f>SUM(#REF!)</f>
        <v>#REF!</v>
      </c>
      <c r="Q79" s="119" t="e">
        <f>SUM(#REF!)</f>
        <v>#REF!</v>
      </c>
      <c r="R79" s="119" t="e">
        <f>SUM(#REF!)</f>
        <v>#REF!</v>
      </c>
      <c r="S79" s="327" t="e">
        <f>SUM(#REF!)</f>
        <v>#REF!</v>
      </c>
      <c r="T79" s="327" t="e">
        <f>SUM(#REF!)</f>
        <v>#REF!</v>
      </c>
      <c r="U79" s="212" t="e">
        <f>SUM(#REF!)</f>
        <v>#REF!</v>
      </c>
      <c r="V79" s="212" t="e">
        <f>SUM(#REF!)</f>
        <v>#REF!</v>
      </c>
      <c r="W79" s="119" t="e">
        <f>SUM(#REF!)</f>
        <v>#REF!</v>
      </c>
      <c r="X79" s="119" t="e">
        <f>SUM(#REF!)</f>
        <v>#REF!</v>
      </c>
      <c r="Y79" s="116" t="e">
        <f>SUM(#REF!)</f>
        <v>#REF!</v>
      </c>
      <c r="Z79" s="116" t="e">
        <f>SUM(#REF!)</f>
        <v>#REF!</v>
      </c>
      <c r="AA79" s="272">
        <f>Proyección!AE103</f>
        <v>0</v>
      </c>
    </row>
    <row r="80" spans="1:27" ht="15.6">
      <c r="A80" s="52" t="s">
        <v>502</v>
      </c>
      <c r="B80" s="246" t="e">
        <f t="shared" ref="B80:AA80" si="16">SUM(B81:B84)</f>
        <v>#REF!</v>
      </c>
      <c r="C80" s="148" t="e">
        <f t="shared" si="16"/>
        <v>#REF!</v>
      </c>
      <c r="D80" s="33" t="e">
        <f t="shared" si="16"/>
        <v>#REF!</v>
      </c>
      <c r="E80" s="47" t="e">
        <f t="shared" si="16"/>
        <v>#REF!</v>
      </c>
      <c r="F80" s="96" t="e">
        <f t="shared" si="16"/>
        <v>#REF!</v>
      </c>
      <c r="G80" s="96" t="e">
        <f t="shared" si="16"/>
        <v>#REF!</v>
      </c>
      <c r="H80" s="96" t="e">
        <f t="shared" si="16"/>
        <v>#REF!</v>
      </c>
      <c r="I80" s="120" t="e">
        <f t="shared" si="16"/>
        <v>#REF!</v>
      </c>
      <c r="J80" s="120" t="e">
        <f t="shared" si="16"/>
        <v>#REF!</v>
      </c>
      <c r="K80" s="120" t="e">
        <f t="shared" si="16"/>
        <v>#REF!</v>
      </c>
      <c r="L80" s="120" t="e">
        <f t="shared" si="16"/>
        <v>#REF!</v>
      </c>
      <c r="M80" s="120" t="e">
        <f t="shared" si="16"/>
        <v>#REF!</v>
      </c>
      <c r="N80" s="120" t="e">
        <f t="shared" si="16"/>
        <v>#REF!</v>
      </c>
      <c r="O80" s="120" t="e">
        <f t="shared" si="16"/>
        <v>#REF!</v>
      </c>
      <c r="P80" s="120" t="e">
        <f t="shared" si="16"/>
        <v>#REF!</v>
      </c>
      <c r="Q80" s="120" t="e">
        <f t="shared" si="16"/>
        <v>#REF!</v>
      </c>
      <c r="R80" s="120" t="e">
        <f t="shared" si="16"/>
        <v>#REF!</v>
      </c>
      <c r="S80" s="328" t="e">
        <f t="shared" si="16"/>
        <v>#REF!</v>
      </c>
      <c r="T80" s="328" t="e">
        <f t="shared" si="16"/>
        <v>#REF!</v>
      </c>
      <c r="U80" s="213" t="e">
        <f t="shared" si="16"/>
        <v>#REF!</v>
      </c>
      <c r="V80" s="213" t="e">
        <f t="shared" si="16"/>
        <v>#REF!</v>
      </c>
      <c r="W80" s="120" t="e">
        <f t="shared" si="16"/>
        <v>#REF!</v>
      </c>
      <c r="X80" s="120" t="e">
        <f t="shared" si="16"/>
        <v>#REF!</v>
      </c>
      <c r="Y80" s="96" t="e">
        <f t="shared" si="16"/>
        <v>#REF!</v>
      </c>
      <c r="Z80" s="96" t="e">
        <f t="shared" si="16"/>
        <v>#REF!</v>
      </c>
      <c r="AA80" s="276">
        <f t="shared" si="16"/>
        <v>10525000</v>
      </c>
    </row>
    <row r="81" spans="1:27" ht="15.6">
      <c r="A81" s="52" t="s">
        <v>353</v>
      </c>
      <c r="B81" s="245" t="e">
        <f>SUM(AA81-C81)</f>
        <v>#REF!</v>
      </c>
      <c r="C81" s="147" t="e">
        <f>SUM(Proyección!E105)</f>
        <v>#REF!</v>
      </c>
      <c r="D81" s="32" t="e">
        <f>SUM(Proyección!F105)</f>
        <v>#REF!</v>
      </c>
      <c r="E81" s="109" t="e">
        <f>SUM(#REF!)</f>
        <v>#REF!</v>
      </c>
      <c r="F81" s="119" t="e">
        <f>SUM(#REF!)</f>
        <v>#REF!</v>
      </c>
      <c r="G81" s="119" t="e">
        <f>SUM(#REF!)</f>
        <v>#REF!</v>
      </c>
      <c r="H81" s="119" t="e">
        <f>SUM(#REF!)</f>
        <v>#REF!</v>
      </c>
      <c r="I81" s="119" t="e">
        <f>SUM(#REF!)</f>
        <v>#REF!</v>
      </c>
      <c r="J81" s="119" t="e">
        <f>SUM(#REF!)</f>
        <v>#REF!</v>
      </c>
      <c r="K81" s="119" t="e">
        <f>SUM(#REF!)</f>
        <v>#REF!</v>
      </c>
      <c r="L81" s="119" t="e">
        <f>SUM(#REF!)</f>
        <v>#REF!</v>
      </c>
      <c r="M81" s="119" t="e">
        <f>SUM(#REF!)</f>
        <v>#REF!</v>
      </c>
      <c r="N81" s="119" t="e">
        <f>SUM(#REF!)</f>
        <v>#REF!</v>
      </c>
      <c r="O81" s="119" t="e">
        <f>SUM(#REF!)</f>
        <v>#REF!</v>
      </c>
      <c r="P81" s="119" t="e">
        <f>SUM(#REF!)</f>
        <v>#REF!</v>
      </c>
      <c r="Q81" s="119" t="e">
        <f>SUM(#REF!)</f>
        <v>#REF!</v>
      </c>
      <c r="R81" s="119" t="e">
        <f>SUM(#REF!)</f>
        <v>#REF!</v>
      </c>
      <c r="S81" s="327" t="e">
        <f>SUM(#REF!)</f>
        <v>#REF!</v>
      </c>
      <c r="T81" s="327" t="e">
        <f>SUM(#REF!)</f>
        <v>#REF!</v>
      </c>
      <c r="U81" s="212" t="e">
        <f>SUM(#REF!)</f>
        <v>#REF!</v>
      </c>
      <c r="V81" s="212" t="e">
        <f>SUM(#REF!)</f>
        <v>#REF!</v>
      </c>
      <c r="W81" s="119" t="e">
        <f>SUM(#REF!)</f>
        <v>#REF!</v>
      </c>
      <c r="X81" s="119" t="e">
        <f>SUM(#REF!)</f>
        <v>#REF!</v>
      </c>
      <c r="Y81" s="116" t="e">
        <f>SUM(#REF!)</f>
        <v>#REF!</v>
      </c>
      <c r="Z81" s="116" t="e">
        <f>SUM(#REF!)</f>
        <v>#REF!</v>
      </c>
      <c r="AA81" s="272">
        <f>Proyección!AE105</f>
        <v>0</v>
      </c>
    </row>
    <row r="82" spans="1:27" ht="15.6">
      <c r="A82" s="52" t="s">
        <v>721</v>
      </c>
      <c r="B82" s="245" t="e">
        <f>SUM(AA82-C82)</f>
        <v>#REF!</v>
      </c>
      <c r="C82" s="147" t="e">
        <f>SUM(Proyección!E106)</f>
        <v>#REF!</v>
      </c>
      <c r="D82" s="32" t="e">
        <f>SUM(Proyección!F106)</f>
        <v>#REF!</v>
      </c>
      <c r="E82" s="109" t="e">
        <f>SUM(#REF!)</f>
        <v>#REF!</v>
      </c>
      <c r="F82" s="119" t="e">
        <f>SUM(#REF!)</f>
        <v>#REF!</v>
      </c>
      <c r="G82" s="119" t="e">
        <f>SUM(#REF!)</f>
        <v>#REF!</v>
      </c>
      <c r="H82" s="119" t="e">
        <f>SUM(#REF!)</f>
        <v>#REF!</v>
      </c>
      <c r="I82" s="119" t="e">
        <f>SUM(#REF!)</f>
        <v>#REF!</v>
      </c>
      <c r="J82" s="119" t="e">
        <f>SUM(#REF!)</f>
        <v>#REF!</v>
      </c>
      <c r="K82" s="119" t="e">
        <f>SUM(#REF!)</f>
        <v>#REF!</v>
      </c>
      <c r="L82" s="119" t="e">
        <f>SUM(#REF!)</f>
        <v>#REF!</v>
      </c>
      <c r="M82" s="119" t="e">
        <f>SUM(#REF!)</f>
        <v>#REF!</v>
      </c>
      <c r="N82" s="119" t="e">
        <f>SUM(#REF!)</f>
        <v>#REF!</v>
      </c>
      <c r="O82" s="119" t="e">
        <f>SUM(#REF!)</f>
        <v>#REF!</v>
      </c>
      <c r="P82" s="119" t="e">
        <f>SUM(#REF!)</f>
        <v>#REF!</v>
      </c>
      <c r="Q82" s="119" t="e">
        <f>SUM(#REF!)</f>
        <v>#REF!</v>
      </c>
      <c r="R82" s="119" t="e">
        <f>SUM(#REF!)</f>
        <v>#REF!</v>
      </c>
      <c r="S82" s="327" t="e">
        <f>SUM(#REF!)</f>
        <v>#REF!</v>
      </c>
      <c r="T82" s="327" t="e">
        <f>SUM(#REF!)</f>
        <v>#REF!</v>
      </c>
      <c r="U82" s="212" t="e">
        <f>SUM(#REF!)</f>
        <v>#REF!</v>
      </c>
      <c r="V82" s="212" t="e">
        <f>SUM(#REF!)</f>
        <v>#REF!</v>
      </c>
      <c r="W82" s="119" t="e">
        <f>SUM(#REF!)</f>
        <v>#REF!</v>
      </c>
      <c r="X82" s="119" t="e">
        <f>SUM(#REF!)</f>
        <v>#REF!</v>
      </c>
      <c r="Y82" s="116" t="e">
        <f>SUM(#REF!)</f>
        <v>#REF!</v>
      </c>
      <c r="Z82" s="116" t="e">
        <f>SUM(#REF!)</f>
        <v>#REF!</v>
      </c>
      <c r="AA82" s="272">
        <f>Proyección!AE106</f>
        <v>0</v>
      </c>
    </row>
    <row r="83" spans="1:27" ht="15.6">
      <c r="A83" s="52" t="s">
        <v>278</v>
      </c>
      <c r="B83" s="245" t="e">
        <f>SUM(AA83-C83)</f>
        <v>#REF!</v>
      </c>
      <c r="C83" s="147" t="e">
        <f>SUM(Proyección!E107)</f>
        <v>#REF!</v>
      </c>
      <c r="D83" s="32" t="e">
        <f>SUM(Proyección!F107)</f>
        <v>#REF!</v>
      </c>
      <c r="E83" s="109" t="e">
        <f>SUM(#REF!)</f>
        <v>#REF!</v>
      </c>
      <c r="F83" s="119" t="e">
        <f>SUM(#REF!)</f>
        <v>#REF!</v>
      </c>
      <c r="G83" s="119" t="e">
        <f>SUM(#REF!)</f>
        <v>#REF!</v>
      </c>
      <c r="H83" s="119" t="e">
        <f>SUM(#REF!)</f>
        <v>#REF!</v>
      </c>
      <c r="I83" s="119" t="e">
        <f>SUM(#REF!)</f>
        <v>#REF!</v>
      </c>
      <c r="J83" s="119" t="e">
        <f>SUM(#REF!)</f>
        <v>#REF!</v>
      </c>
      <c r="K83" s="119" t="e">
        <f>SUM(#REF!)</f>
        <v>#REF!</v>
      </c>
      <c r="L83" s="119" t="e">
        <f>SUM(#REF!)</f>
        <v>#REF!</v>
      </c>
      <c r="M83" s="119" t="e">
        <f>SUM(#REF!)</f>
        <v>#REF!</v>
      </c>
      <c r="N83" s="119" t="e">
        <f>SUM(#REF!)</f>
        <v>#REF!</v>
      </c>
      <c r="O83" s="119" t="e">
        <f>SUM(#REF!)</f>
        <v>#REF!</v>
      </c>
      <c r="P83" s="119" t="e">
        <f>SUM(#REF!)</f>
        <v>#REF!</v>
      </c>
      <c r="Q83" s="119" t="e">
        <f>SUM(#REF!)</f>
        <v>#REF!</v>
      </c>
      <c r="R83" s="119" t="e">
        <f>SUM(#REF!)</f>
        <v>#REF!</v>
      </c>
      <c r="S83" s="327" t="e">
        <f>SUM(#REF!)</f>
        <v>#REF!</v>
      </c>
      <c r="T83" s="327" t="e">
        <f>SUM(#REF!)</f>
        <v>#REF!</v>
      </c>
      <c r="U83" s="212" t="e">
        <f>SUM(#REF!)</f>
        <v>#REF!</v>
      </c>
      <c r="V83" s="212" t="e">
        <f>SUM(#REF!)</f>
        <v>#REF!</v>
      </c>
      <c r="W83" s="119" t="e">
        <f>SUM(#REF!)</f>
        <v>#REF!</v>
      </c>
      <c r="X83" s="119" t="e">
        <f>SUM(#REF!)</f>
        <v>#REF!</v>
      </c>
      <c r="Y83" s="116" t="e">
        <f>SUM(#REF!)</f>
        <v>#REF!</v>
      </c>
      <c r="Z83" s="116" t="e">
        <f>SUM(#REF!)</f>
        <v>#REF!</v>
      </c>
      <c r="AA83" s="272">
        <f>Proyección!AE107</f>
        <v>0</v>
      </c>
    </row>
    <row r="84" spans="1:27" ht="15.6">
      <c r="A84" s="52" t="s">
        <v>313</v>
      </c>
      <c r="B84" s="245" t="e">
        <f>SUM(AA84-C84)</f>
        <v>#REF!</v>
      </c>
      <c r="C84" s="147" t="e">
        <f>SUM(Proyección!E108)</f>
        <v>#REF!</v>
      </c>
      <c r="D84" s="32" t="e">
        <f>SUM(Proyección!F108)</f>
        <v>#REF!</v>
      </c>
      <c r="E84" s="109" t="e">
        <f>SUM(#REF!)</f>
        <v>#REF!</v>
      </c>
      <c r="F84" s="119" t="e">
        <f>SUM(#REF!)</f>
        <v>#REF!</v>
      </c>
      <c r="G84" s="119" t="e">
        <f>SUM(#REF!)</f>
        <v>#REF!</v>
      </c>
      <c r="H84" s="119" t="e">
        <f>SUM(#REF!)</f>
        <v>#REF!</v>
      </c>
      <c r="I84" s="119" t="e">
        <f>SUM(#REF!)</f>
        <v>#REF!</v>
      </c>
      <c r="J84" s="119" t="e">
        <f>SUM(#REF!)</f>
        <v>#REF!</v>
      </c>
      <c r="K84" s="119" t="e">
        <f>SUM(#REF!)</f>
        <v>#REF!</v>
      </c>
      <c r="L84" s="119" t="e">
        <f>SUM(#REF!)</f>
        <v>#REF!</v>
      </c>
      <c r="M84" s="119" t="e">
        <f>SUM(#REF!)</f>
        <v>#REF!</v>
      </c>
      <c r="N84" s="119" t="e">
        <f>SUM(#REF!)</f>
        <v>#REF!</v>
      </c>
      <c r="O84" s="119" t="e">
        <f>SUM(#REF!)</f>
        <v>#REF!</v>
      </c>
      <c r="P84" s="119" t="e">
        <f>SUM(#REF!)</f>
        <v>#REF!</v>
      </c>
      <c r="Q84" s="119" t="e">
        <f>SUM(#REF!)</f>
        <v>#REF!</v>
      </c>
      <c r="R84" s="119" t="e">
        <f>SUM(#REF!)</f>
        <v>#REF!</v>
      </c>
      <c r="S84" s="327" t="e">
        <f>SUM(#REF!)</f>
        <v>#REF!</v>
      </c>
      <c r="T84" s="327" t="e">
        <f>SUM(#REF!)</f>
        <v>#REF!</v>
      </c>
      <c r="U84" s="212" t="e">
        <f>SUM(#REF!)</f>
        <v>#REF!</v>
      </c>
      <c r="V84" s="212" t="e">
        <f>SUM(#REF!)</f>
        <v>#REF!</v>
      </c>
      <c r="W84" s="119" t="e">
        <f>SUM(#REF!)</f>
        <v>#REF!</v>
      </c>
      <c r="X84" s="119" t="e">
        <f>SUM(#REF!)</f>
        <v>#REF!</v>
      </c>
      <c r="Y84" s="116" t="e">
        <f>SUM(#REF!)</f>
        <v>#REF!</v>
      </c>
      <c r="Z84" s="116" t="e">
        <f>SUM(#REF!)</f>
        <v>#REF!</v>
      </c>
      <c r="AA84" s="272">
        <f>Proyección!AE108</f>
        <v>10525000</v>
      </c>
    </row>
    <row r="85" spans="1:27" ht="15.6">
      <c r="A85" s="52" t="s">
        <v>503</v>
      </c>
      <c r="B85" s="246" t="e">
        <f t="shared" ref="B85:AA85" si="17">SUM(B86:B90)</f>
        <v>#REF!</v>
      </c>
      <c r="C85" s="148" t="e">
        <f t="shared" si="17"/>
        <v>#REF!</v>
      </c>
      <c r="D85" s="33" t="e">
        <f t="shared" si="17"/>
        <v>#REF!</v>
      </c>
      <c r="E85" s="47" t="e">
        <f t="shared" si="17"/>
        <v>#REF!</v>
      </c>
      <c r="F85" s="96" t="e">
        <f t="shared" si="17"/>
        <v>#REF!</v>
      </c>
      <c r="G85" s="96" t="e">
        <f t="shared" si="17"/>
        <v>#REF!</v>
      </c>
      <c r="H85" s="96" t="e">
        <f t="shared" si="17"/>
        <v>#REF!</v>
      </c>
      <c r="I85" s="120" t="e">
        <f t="shared" si="17"/>
        <v>#REF!</v>
      </c>
      <c r="J85" s="120" t="e">
        <f t="shared" si="17"/>
        <v>#REF!</v>
      </c>
      <c r="K85" s="120" t="e">
        <f t="shared" si="17"/>
        <v>#REF!</v>
      </c>
      <c r="L85" s="120" t="e">
        <f t="shared" si="17"/>
        <v>#REF!</v>
      </c>
      <c r="M85" s="120" t="e">
        <f t="shared" si="17"/>
        <v>#REF!</v>
      </c>
      <c r="N85" s="120" t="e">
        <f t="shared" si="17"/>
        <v>#REF!</v>
      </c>
      <c r="O85" s="120" t="e">
        <f t="shared" si="17"/>
        <v>#REF!</v>
      </c>
      <c r="P85" s="120" t="e">
        <f t="shared" si="17"/>
        <v>#REF!</v>
      </c>
      <c r="Q85" s="120" t="e">
        <f t="shared" si="17"/>
        <v>#REF!</v>
      </c>
      <c r="R85" s="120" t="e">
        <f t="shared" si="17"/>
        <v>#REF!</v>
      </c>
      <c r="S85" s="328" t="e">
        <f t="shared" si="17"/>
        <v>#REF!</v>
      </c>
      <c r="T85" s="328" t="e">
        <f t="shared" si="17"/>
        <v>#REF!</v>
      </c>
      <c r="U85" s="213" t="e">
        <f t="shared" si="17"/>
        <v>#REF!</v>
      </c>
      <c r="V85" s="213" t="e">
        <f t="shared" si="17"/>
        <v>#REF!</v>
      </c>
      <c r="W85" s="120" t="e">
        <f t="shared" si="17"/>
        <v>#REF!</v>
      </c>
      <c r="X85" s="120" t="e">
        <f t="shared" si="17"/>
        <v>#REF!</v>
      </c>
      <c r="Y85" s="96" t="e">
        <f t="shared" si="17"/>
        <v>#REF!</v>
      </c>
      <c r="Z85" s="96" t="e">
        <f t="shared" si="17"/>
        <v>#REF!</v>
      </c>
      <c r="AA85" s="276">
        <f t="shared" si="17"/>
        <v>64174000</v>
      </c>
    </row>
    <row r="86" spans="1:27" ht="15.6">
      <c r="A86" s="52" t="s">
        <v>114</v>
      </c>
      <c r="B86" s="245" t="e">
        <f t="shared" ref="B86:B93" si="18">SUM(AA86-C86)</f>
        <v>#REF!</v>
      </c>
      <c r="C86" s="147" t="e">
        <f>SUM(Proyección!E110)</f>
        <v>#REF!</v>
      </c>
      <c r="D86" s="32" t="e">
        <f>SUM(Proyección!F110)</f>
        <v>#REF!</v>
      </c>
      <c r="E86" s="109" t="e">
        <f>SUM(#REF!)</f>
        <v>#REF!</v>
      </c>
      <c r="F86" s="119" t="e">
        <f>SUM(#REF!)</f>
        <v>#REF!</v>
      </c>
      <c r="G86" s="119" t="e">
        <f>SUM(#REF!)</f>
        <v>#REF!</v>
      </c>
      <c r="H86" s="119" t="e">
        <f>SUM(#REF!)</f>
        <v>#REF!</v>
      </c>
      <c r="I86" s="119" t="e">
        <f>SUM(#REF!)</f>
        <v>#REF!</v>
      </c>
      <c r="J86" s="119" t="e">
        <f>SUM(#REF!)</f>
        <v>#REF!</v>
      </c>
      <c r="K86" s="119" t="e">
        <f>SUM(#REF!)</f>
        <v>#REF!</v>
      </c>
      <c r="L86" s="119" t="e">
        <f>SUM(#REF!)</f>
        <v>#REF!</v>
      </c>
      <c r="M86" s="119" t="e">
        <f>SUM(#REF!)</f>
        <v>#REF!</v>
      </c>
      <c r="N86" s="119" t="e">
        <f>SUM(#REF!)</f>
        <v>#REF!</v>
      </c>
      <c r="O86" s="119" t="e">
        <f>SUM(#REF!)</f>
        <v>#REF!</v>
      </c>
      <c r="P86" s="119" t="e">
        <f>SUM(#REF!)</f>
        <v>#REF!</v>
      </c>
      <c r="Q86" s="119" t="e">
        <f>SUM(#REF!)</f>
        <v>#REF!</v>
      </c>
      <c r="R86" s="119" t="e">
        <f>SUM(#REF!)</f>
        <v>#REF!</v>
      </c>
      <c r="S86" s="327" t="e">
        <f>SUM(#REF!)</f>
        <v>#REF!</v>
      </c>
      <c r="T86" s="327" t="e">
        <f>SUM(#REF!)</f>
        <v>#REF!</v>
      </c>
      <c r="U86" s="212" t="e">
        <f>SUM(#REF!)</f>
        <v>#REF!</v>
      </c>
      <c r="V86" s="212" t="e">
        <f>SUM(#REF!)</f>
        <v>#REF!</v>
      </c>
      <c r="W86" s="119" t="e">
        <f>SUM(#REF!)</f>
        <v>#REF!</v>
      </c>
      <c r="X86" s="119" t="e">
        <f>SUM(#REF!)</f>
        <v>#REF!</v>
      </c>
      <c r="Y86" s="116" t="e">
        <f>SUM(#REF!)</f>
        <v>#REF!</v>
      </c>
      <c r="Z86" s="116" t="e">
        <f>SUM(#REF!)</f>
        <v>#REF!</v>
      </c>
      <c r="AA86" s="272">
        <f>Proyección!AE110</f>
        <v>0</v>
      </c>
    </row>
    <row r="87" spans="1:27" ht="15.6">
      <c r="A87" s="52" t="s">
        <v>279</v>
      </c>
      <c r="B87" s="245" t="e">
        <f t="shared" si="18"/>
        <v>#REF!</v>
      </c>
      <c r="C87" s="147" t="e">
        <f>SUM(Proyección!E111)</f>
        <v>#REF!</v>
      </c>
      <c r="D87" s="32" t="e">
        <f>SUM(Proyección!F111)</f>
        <v>#REF!</v>
      </c>
      <c r="E87" s="109" t="e">
        <f>SUM(#REF!)</f>
        <v>#REF!</v>
      </c>
      <c r="F87" s="119" t="e">
        <f>SUM(#REF!)</f>
        <v>#REF!</v>
      </c>
      <c r="G87" s="119" t="e">
        <f>SUM(#REF!)</f>
        <v>#REF!</v>
      </c>
      <c r="H87" s="119" t="e">
        <f>SUM(#REF!)</f>
        <v>#REF!</v>
      </c>
      <c r="I87" s="119" t="e">
        <f>SUM(#REF!)</f>
        <v>#REF!</v>
      </c>
      <c r="J87" s="119" t="e">
        <f>SUM(#REF!)</f>
        <v>#REF!</v>
      </c>
      <c r="K87" s="119" t="e">
        <f>SUM(#REF!)</f>
        <v>#REF!</v>
      </c>
      <c r="L87" s="119" t="e">
        <f>SUM(#REF!)</f>
        <v>#REF!</v>
      </c>
      <c r="M87" s="119" t="e">
        <f>SUM(#REF!)</f>
        <v>#REF!</v>
      </c>
      <c r="N87" s="119" t="e">
        <f>SUM(#REF!)</f>
        <v>#REF!</v>
      </c>
      <c r="O87" s="119" t="e">
        <f>SUM(#REF!)</f>
        <v>#REF!</v>
      </c>
      <c r="P87" s="119" t="e">
        <f>SUM(#REF!)</f>
        <v>#REF!</v>
      </c>
      <c r="Q87" s="119" t="e">
        <f>SUM(#REF!)</f>
        <v>#REF!</v>
      </c>
      <c r="R87" s="119" t="e">
        <f>SUM(#REF!)</f>
        <v>#REF!</v>
      </c>
      <c r="S87" s="327" t="e">
        <f>SUM(#REF!)</f>
        <v>#REF!</v>
      </c>
      <c r="T87" s="327" t="e">
        <f>SUM(#REF!)</f>
        <v>#REF!</v>
      </c>
      <c r="U87" s="212" t="e">
        <f>SUM(#REF!)</f>
        <v>#REF!</v>
      </c>
      <c r="V87" s="212" t="e">
        <f>SUM(#REF!)</f>
        <v>#REF!</v>
      </c>
      <c r="W87" s="119" t="e">
        <f>SUM(#REF!)</f>
        <v>#REF!</v>
      </c>
      <c r="X87" s="119" t="e">
        <f>SUM(#REF!)</f>
        <v>#REF!</v>
      </c>
      <c r="Y87" s="116" t="e">
        <f>SUM(#REF!)</f>
        <v>#REF!</v>
      </c>
      <c r="Z87" s="116" t="e">
        <f>SUM(#REF!)</f>
        <v>#REF!</v>
      </c>
      <c r="AA87" s="272">
        <f>Proyección!AE111</f>
        <v>0</v>
      </c>
    </row>
    <row r="88" spans="1:27" ht="15.6">
      <c r="A88" s="52" t="s">
        <v>608</v>
      </c>
      <c r="B88" s="245" t="e">
        <f t="shared" si="18"/>
        <v>#REF!</v>
      </c>
      <c r="C88" s="147" t="e">
        <f>SUM(Proyección!E112)</f>
        <v>#REF!</v>
      </c>
      <c r="D88" s="32" t="e">
        <f>SUM(Proyección!F112)</f>
        <v>#REF!</v>
      </c>
      <c r="E88" s="109" t="e">
        <f>SUM(#REF!)</f>
        <v>#REF!</v>
      </c>
      <c r="F88" s="119" t="e">
        <f>SUM(#REF!)</f>
        <v>#REF!</v>
      </c>
      <c r="G88" s="119" t="e">
        <f>SUM(#REF!)</f>
        <v>#REF!</v>
      </c>
      <c r="H88" s="119" t="e">
        <f>SUM(#REF!)</f>
        <v>#REF!</v>
      </c>
      <c r="I88" s="119" t="e">
        <f>SUM(#REF!)</f>
        <v>#REF!</v>
      </c>
      <c r="J88" s="119" t="e">
        <f>SUM(#REF!)</f>
        <v>#REF!</v>
      </c>
      <c r="K88" s="119" t="e">
        <f>SUM(#REF!)</f>
        <v>#REF!</v>
      </c>
      <c r="L88" s="119" t="e">
        <f>SUM(#REF!)</f>
        <v>#REF!</v>
      </c>
      <c r="M88" s="119" t="e">
        <f>SUM(#REF!)</f>
        <v>#REF!</v>
      </c>
      <c r="N88" s="119" t="e">
        <f>SUM(#REF!)</f>
        <v>#REF!</v>
      </c>
      <c r="O88" s="119" t="e">
        <f>SUM(#REF!)</f>
        <v>#REF!</v>
      </c>
      <c r="P88" s="119" t="e">
        <f>SUM(#REF!)</f>
        <v>#REF!</v>
      </c>
      <c r="Q88" s="119" t="e">
        <f>SUM(#REF!)</f>
        <v>#REF!</v>
      </c>
      <c r="R88" s="119" t="e">
        <f>SUM(#REF!)</f>
        <v>#REF!</v>
      </c>
      <c r="S88" s="327" t="e">
        <f>SUM(#REF!)</f>
        <v>#REF!</v>
      </c>
      <c r="T88" s="327" t="e">
        <f>SUM(#REF!)</f>
        <v>#REF!</v>
      </c>
      <c r="U88" s="212" t="e">
        <f>SUM(#REF!)</f>
        <v>#REF!</v>
      </c>
      <c r="V88" s="212" t="e">
        <f>SUM(#REF!)</f>
        <v>#REF!</v>
      </c>
      <c r="W88" s="119" t="e">
        <f>SUM(#REF!)</f>
        <v>#REF!</v>
      </c>
      <c r="X88" s="119" t="e">
        <f>SUM(#REF!)</f>
        <v>#REF!</v>
      </c>
      <c r="Y88" s="116" t="e">
        <f>SUM(#REF!)</f>
        <v>#REF!</v>
      </c>
      <c r="Z88" s="116" t="e">
        <f>SUM(#REF!)</f>
        <v>#REF!</v>
      </c>
      <c r="AA88" s="272">
        <f>Proyección!AE112</f>
        <v>0</v>
      </c>
    </row>
    <row r="89" spans="1:27" ht="15.6">
      <c r="A89" s="52" t="s">
        <v>609</v>
      </c>
      <c r="B89" s="245" t="e">
        <f t="shared" si="18"/>
        <v>#REF!</v>
      </c>
      <c r="C89" s="147" t="e">
        <f>SUM(Proyección!E113)</f>
        <v>#REF!</v>
      </c>
      <c r="D89" s="32" t="e">
        <f>SUM(Proyección!F113)</f>
        <v>#REF!</v>
      </c>
      <c r="E89" s="109" t="e">
        <f>SUM(#REF!)</f>
        <v>#REF!</v>
      </c>
      <c r="F89" s="119" t="e">
        <f>SUM(#REF!)</f>
        <v>#REF!</v>
      </c>
      <c r="G89" s="119" t="e">
        <f>SUM(#REF!)</f>
        <v>#REF!</v>
      </c>
      <c r="H89" s="119" t="e">
        <f>SUM(#REF!)</f>
        <v>#REF!</v>
      </c>
      <c r="I89" s="119" t="e">
        <f>SUM(#REF!)</f>
        <v>#REF!</v>
      </c>
      <c r="J89" s="119" t="e">
        <f>SUM(#REF!)</f>
        <v>#REF!</v>
      </c>
      <c r="K89" s="119" t="e">
        <f>SUM(#REF!)</f>
        <v>#REF!</v>
      </c>
      <c r="L89" s="119" t="e">
        <f>SUM(#REF!)</f>
        <v>#REF!</v>
      </c>
      <c r="M89" s="119" t="e">
        <f>SUM(#REF!)</f>
        <v>#REF!</v>
      </c>
      <c r="N89" s="119" t="e">
        <f>SUM(#REF!)</f>
        <v>#REF!</v>
      </c>
      <c r="O89" s="119" t="e">
        <f>SUM(#REF!)</f>
        <v>#REF!</v>
      </c>
      <c r="P89" s="119" t="e">
        <f>SUM(#REF!)</f>
        <v>#REF!</v>
      </c>
      <c r="Q89" s="119" t="e">
        <f>SUM(#REF!)</f>
        <v>#REF!</v>
      </c>
      <c r="R89" s="119" t="e">
        <f>SUM(#REF!)</f>
        <v>#REF!</v>
      </c>
      <c r="S89" s="327" t="e">
        <f>SUM(#REF!)</f>
        <v>#REF!</v>
      </c>
      <c r="T89" s="327" t="e">
        <f>SUM(#REF!)</f>
        <v>#REF!</v>
      </c>
      <c r="U89" s="212" t="e">
        <f>SUM(#REF!)</f>
        <v>#REF!</v>
      </c>
      <c r="V89" s="212" t="e">
        <f>SUM(#REF!)</f>
        <v>#REF!</v>
      </c>
      <c r="W89" s="119" t="e">
        <f>SUM(#REF!)</f>
        <v>#REF!</v>
      </c>
      <c r="X89" s="119" t="e">
        <f>SUM(#REF!)</f>
        <v>#REF!</v>
      </c>
      <c r="Y89" s="116" t="e">
        <f>SUM(#REF!)</f>
        <v>#REF!</v>
      </c>
      <c r="Z89" s="116" t="e">
        <f>SUM(#REF!)</f>
        <v>#REF!</v>
      </c>
      <c r="AA89" s="272">
        <f>Proyección!AE113</f>
        <v>63914000</v>
      </c>
    </row>
    <row r="90" spans="1:27" ht="15.6">
      <c r="A90" s="52" t="s">
        <v>276</v>
      </c>
      <c r="B90" s="245" t="e">
        <f t="shared" si="18"/>
        <v>#REF!</v>
      </c>
      <c r="C90" s="147" t="e">
        <f>SUM(Proyección!E114)</f>
        <v>#REF!</v>
      </c>
      <c r="D90" s="32" t="e">
        <f>SUM(Proyección!F114)</f>
        <v>#REF!</v>
      </c>
      <c r="E90" s="109" t="e">
        <f>SUM(#REF!)</f>
        <v>#REF!</v>
      </c>
      <c r="F90" s="119" t="e">
        <f>SUM(#REF!)</f>
        <v>#REF!</v>
      </c>
      <c r="G90" s="119" t="e">
        <f>SUM(#REF!)</f>
        <v>#REF!</v>
      </c>
      <c r="H90" s="119" t="e">
        <f>SUM(#REF!)</f>
        <v>#REF!</v>
      </c>
      <c r="I90" s="119" t="e">
        <f>SUM(#REF!)</f>
        <v>#REF!</v>
      </c>
      <c r="J90" s="119" t="e">
        <f>SUM(#REF!)</f>
        <v>#REF!</v>
      </c>
      <c r="K90" s="119" t="e">
        <f>SUM(#REF!)</f>
        <v>#REF!</v>
      </c>
      <c r="L90" s="119" t="e">
        <f>SUM(#REF!)</f>
        <v>#REF!</v>
      </c>
      <c r="M90" s="119" t="e">
        <f>SUM(#REF!)</f>
        <v>#REF!</v>
      </c>
      <c r="N90" s="119" t="e">
        <f>SUM(#REF!)</f>
        <v>#REF!</v>
      </c>
      <c r="O90" s="119" t="e">
        <f>SUM(#REF!)</f>
        <v>#REF!</v>
      </c>
      <c r="P90" s="119" t="e">
        <f>SUM(#REF!)</f>
        <v>#REF!</v>
      </c>
      <c r="Q90" s="119" t="e">
        <f>SUM(#REF!)</f>
        <v>#REF!</v>
      </c>
      <c r="R90" s="119" t="e">
        <f>SUM(#REF!)</f>
        <v>#REF!</v>
      </c>
      <c r="S90" s="327" t="e">
        <f>SUM(#REF!)</f>
        <v>#REF!</v>
      </c>
      <c r="T90" s="327" t="e">
        <f>SUM(#REF!)</f>
        <v>#REF!</v>
      </c>
      <c r="U90" s="212" t="e">
        <f>SUM(#REF!)</f>
        <v>#REF!</v>
      </c>
      <c r="V90" s="212" t="e">
        <f>SUM(#REF!)</f>
        <v>#REF!</v>
      </c>
      <c r="W90" s="119" t="e">
        <f>SUM(#REF!)</f>
        <v>#REF!</v>
      </c>
      <c r="X90" s="119" t="e">
        <f>SUM(#REF!)</f>
        <v>#REF!</v>
      </c>
      <c r="Y90" s="116" t="e">
        <f>SUM(#REF!)</f>
        <v>#REF!</v>
      </c>
      <c r="Z90" s="116" t="e">
        <f>SUM(#REF!)</f>
        <v>#REF!</v>
      </c>
      <c r="AA90" s="272">
        <f>Proyección!AE114</f>
        <v>260000</v>
      </c>
    </row>
    <row r="91" spans="1:27" ht="15.6">
      <c r="A91" s="52" t="s">
        <v>504</v>
      </c>
      <c r="B91" s="245" t="e">
        <f t="shared" si="18"/>
        <v>#REF!</v>
      </c>
      <c r="C91" s="147" t="e">
        <f>SUM(Proyección!E115)</f>
        <v>#REF!</v>
      </c>
      <c r="D91" s="32" t="e">
        <f>SUM(Proyección!F115)</f>
        <v>#REF!</v>
      </c>
      <c r="E91" s="109" t="e">
        <f>SUM(#REF!)</f>
        <v>#REF!</v>
      </c>
      <c r="F91" s="119" t="e">
        <f>SUM(#REF!)</f>
        <v>#REF!</v>
      </c>
      <c r="G91" s="119" t="e">
        <f>SUM(#REF!)</f>
        <v>#REF!</v>
      </c>
      <c r="H91" s="119" t="e">
        <f>SUM(#REF!)</f>
        <v>#REF!</v>
      </c>
      <c r="I91" s="119" t="e">
        <f>SUM(#REF!)</f>
        <v>#REF!</v>
      </c>
      <c r="J91" s="119" t="e">
        <f>SUM(#REF!)</f>
        <v>#REF!</v>
      </c>
      <c r="K91" s="119" t="e">
        <f>SUM(#REF!)</f>
        <v>#REF!</v>
      </c>
      <c r="L91" s="119" t="e">
        <f>SUM(#REF!)</f>
        <v>#REF!</v>
      </c>
      <c r="M91" s="119" t="e">
        <f>SUM(#REF!)</f>
        <v>#REF!</v>
      </c>
      <c r="N91" s="119" t="e">
        <f>SUM(#REF!)</f>
        <v>#REF!</v>
      </c>
      <c r="O91" s="119" t="e">
        <f>SUM(#REF!)</f>
        <v>#REF!</v>
      </c>
      <c r="P91" s="119" t="e">
        <f>SUM(#REF!)</f>
        <v>#REF!</v>
      </c>
      <c r="Q91" s="119" t="e">
        <f>SUM(#REF!)</f>
        <v>#REF!</v>
      </c>
      <c r="R91" s="119" t="e">
        <f>SUM(#REF!)</f>
        <v>#REF!</v>
      </c>
      <c r="S91" s="327" t="e">
        <f>SUM(#REF!)</f>
        <v>#REF!</v>
      </c>
      <c r="T91" s="327" t="e">
        <f>SUM(#REF!)</f>
        <v>#REF!</v>
      </c>
      <c r="U91" s="212" t="e">
        <f>SUM(#REF!)</f>
        <v>#REF!</v>
      </c>
      <c r="V91" s="212" t="e">
        <f>SUM(#REF!)</f>
        <v>#REF!</v>
      </c>
      <c r="W91" s="119" t="e">
        <f>SUM(#REF!)</f>
        <v>#REF!</v>
      </c>
      <c r="X91" s="119" t="e">
        <f>SUM(#REF!)</f>
        <v>#REF!</v>
      </c>
      <c r="Y91" s="116" t="e">
        <f>SUM(#REF!)</f>
        <v>#REF!</v>
      </c>
      <c r="Z91" s="116" t="e">
        <f>SUM(#REF!)</f>
        <v>#REF!</v>
      </c>
      <c r="AA91" s="272">
        <f>Proyección!AE115</f>
        <v>0</v>
      </c>
    </row>
    <row r="92" spans="1:27" ht="15.6">
      <c r="A92" s="52" t="s">
        <v>398</v>
      </c>
      <c r="B92" s="245" t="e">
        <f t="shared" si="18"/>
        <v>#REF!</v>
      </c>
      <c r="C92" s="147" t="e">
        <f>SUM(Proyección!E116)</f>
        <v>#REF!</v>
      </c>
      <c r="D92" s="32" t="e">
        <f>SUM(Proyección!F116)</f>
        <v>#REF!</v>
      </c>
      <c r="E92" s="109" t="e">
        <f>SUM(#REF!)</f>
        <v>#REF!</v>
      </c>
      <c r="F92" s="119" t="e">
        <f>SUM(#REF!)</f>
        <v>#REF!</v>
      </c>
      <c r="G92" s="119" t="e">
        <f>SUM(#REF!)</f>
        <v>#REF!</v>
      </c>
      <c r="H92" s="119" t="e">
        <f>SUM(#REF!)</f>
        <v>#REF!</v>
      </c>
      <c r="I92" s="119" t="e">
        <f>SUM(#REF!)</f>
        <v>#REF!</v>
      </c>
      <c r="J92" s="119" t="e">
        <f>SUM(#REF!)</f>
        <v>#REF!</v>
      </c>
      <c r="K92" s="119" t="e">
        <f>SUM(#REF!)</f>
        <v>#REF!</v>
      </c>
      <c r="L92" s="119" t="e">
        <f>SUM(#REF!)</f>
        <v>#REF!</v>
      </c>
      <c r="M92" s="119" t="e">
        <f>SUM(#REF!)</f>
        <v>#REF!</v>
      </c>
      <c r="N92" s="119" t="e">
        <f>SUM(#REF!)</f>
        <v>#REF!</v>
      </c>
      <c r="O92" s="119" t="e">
        <f>SUM(#REF!)</f>
        <v>#REF!</v>
      </c>
      <c r="P92" s="119" t="e">
        <f>SUM(#REF!)</f>
        <v>#REF!</v>
      </c>
      <c r="Q92" s="119" t="e">
        <f>SUM(#REF!)</f>
        <v>#REF!</v>
      </c>
      <c r="R92" s="119" t="e">
        <f>SUM(#REF!)</f>
        <v>#REF!</v>
      </c>
      <c r="S92" s="327" t="e">
        <f>SUM(#REF!)</f>
        <v>#REF!</v>
      </c>
      <c r="T92" s="327" t="e">
        <f>SUM(#REF!)</f>
        <v>#REF!</v>
      </c>
      <c r="U92" s="212" t="e">
        <f>SUM(#REF!)</f>
        <v>#REF!</v>
      </c>
      <c r="V92" s="212" t="e">
        <f>SUM(#REF!)</f>
        <v>#REF!</v>
      </c>
      <c r="W92" s="119" t="e">
        <f>SUM(#REF!)</f>
        <v>#REF!</v>
      </c>
      <c r="X92" s="119" t="e">
        <f>SUM(#REF!)</f>
        <v>#REF!</v>
      </c>
      <c r="Y92" s="116" t="e">
        <f>SUM(#REF!)</f>
        <v>#REF!</v>
      </c>
      <c r="Z92" s="116" t="e">
        <f>SUM(#REF!)</f>
        <v>#REF!</v>
      </c>
      <c r="AA92" s="272">
        <f>Proyección!AE116</f>
        <v>0</v>
      </c>
    </row>
    <row r="93" spans="1:27" ht="15.6">
      <c r="A93" s="52" t="s">
        <v>399</v>
      </c>
      <c r="B93" s="245" t="e">
        <f t="shared" si="18"/>
        <v>#REF!</v>
      </c>
      <c r="C93" s="147" t="e">
        <f>SUM(Proyección!E117)</f>
        <v>#REF!</v>
      </c>
      <c r="D93" s="32" t="e">
        <f>SUM(Proyección!F117)</f>
        <v>#REF!</v>
      </c>
      <c r="E93" s="109" t="e">
        <f>SUM(#REF!)</f>
        <v>#REF!</v>
      </c>
      <c r="F93" s="119" t="e">
        <f>SUM(#REF!)</f>
        <v>#REF!</v>
      </c>
      <c r="G93" s="119" t="e">
        <f>SUM(#REF!)</f>
        <v>#REF!</v>
      </c>
      <c r="H93" s="119" t="e">
        <f>SUM(#REF!)</f>
        <v>#REF!</v>
      </c>
      <c r="I93" s="119" t="e">
        <f>SUM(#REF!)</f>
        <v>#REF!</v>
      </c>
      <c r="J93" s="119" t="e">
        <f>SUM(#REF!)</f>
        <v>#REF!</v>
      </c>
      <c r="K93" s="119" t="e">
        <f>SUM(#REF!)</f>
        <v>#REF!</v>
      </c>
      <c r="L93" s="119" t="e">
        <f>SUM(#REF!)</f>
        <v>#REF!</v>
      </c>
      <c r="M93" s="119" t="e">
        <f>SUM(#REF!)</f>
        <v>#REF!</v>
      </c>
      <c r="N93" s="119" t="e">
        <f>SUM(#REF!)</f>
        <v>#REF!</v>
      </c>
      <c r="O93" s="119" t="e">
        <f>SUM(#REF!)</f>
        <v>#REF!</v>
      </c>
      <c r="P93" s="119" t="e">
        <f>SUM(#REF!)</f>
        <v>#REF!</v>
      </c>
      <c r="Q93" s="119" t="e">
        <f>SUM(#REF!)</f>
        <v>#REF!</v>
      </c>
      <c r="R93" s="119" t="e">
        <f>SUM(#REF!)</f>
        <v>#REF!</v>
      </c>
      <c r="S93" s="327" t="e">
        <f>SUM(#REF!)</f>
        <v>#REF!</v>
      </c>
      <c r="T93" s="327" t="e">
        <f>SUM(#REF!)</f>
        <v>#REF!</v>
      </c>
      <c r="U93" s="212" t="e">
        <f>SUM(#REF!)</f>
        <v>#REF!</v>
      </c>
      <c r="V93" s="212" t="e">
        <f>SUM(#REF!)</f>
        <v>#REF!</v>
      </c>
      <c r="W93" s="119" t="e">
        <f>SUM(#REF!)</f>
        <v>#REF!</v>
      </c>
      <c r="X93" s="119" t="e">
        <f>SUM(#REF!)</f>
        <v>#REF!</v>
      </c>
      <c r="Y93" s="116" t="e">
        <f>SUM(#REF!)</f>
        <v>#REF!</v>
      </c>
      <c r="Z93" s="116" t="e">
        <f>SUM(#REF!)</f>
        <v>#REF!</v>
      </c>
      <c r="AA93" s="272">
        <f>Proyección!AE117</f>
        <v>0</v>
      </c>
    </row>
    <row r="94" spans="1:27" ht="15.6">
      <c r="A94" s="52" t="s">
        <v>25</v>
      </c>
      <c r="B94" s="245" t="e">
        <f>SUM(AA94-C94)</f>
        <v>#REF!</v>
      </c>
      <c r="C94" s="147" t="e">
        <f>SUM(Proyección!E119)</f>
        <v>#REF!</v>
      </c>
      <c r="D94" s="32" t="e">
        <f>SUM(Proyección!F119)</f>
        <v>#REF!</v>
      </c>
      <c r="E94" s="109" t="e">
        <f>SUM(#REF!)</f>
        <v>#REF!</v>
      </c>
      <c r="F94" s="119" t="e">
        <f>SUM(#REF!)</f>
        <v>#REF!</v>
      </c>
      <c r="G94" s="119" t="e">
        <f>SUM(#REF!)</f>
        <v>#REF!</v>
      </c>
      <c r="H94" s="119" t="e">
        <f>SUM(#REF!)</f>
        <v>#REF!</v>
      </c>
      <c r="I94" s="119" t="e">
        <f>SUM(#REF!)</f>
        <v>#REF!</v>
      </c>
      <c r="J94" s="119" t="e">
        <f>SUM(#REF!)</f>
        <v>#REF!</v>
      </c>
      <c r="K94" s="119" t="e">
        <f>SUM(#REF!)</f>
        <v>#REF!</v>
      </c>
      <c r="L94" s="119" t="e">
        <f>SUM(#REF!)</f>
        <v>#REF!</v>
      </c>
      <c r="M94" s="119" t="e">
        <f>SUM(#REF!)</f>
        <v>#REF!</v>
      </c>
      <c r="N94" s="119" t="e">
        <f>SUM(#REF!)</f>
        <v>#REF!</v>
      </c>
      <c r="O94" s="119" t="e">
        <f>SUM(#REF!)</f>
        <v>#REF!</v>
      </c>
      <c r="P94" s="119" t="e">
        <f>SUM(#REF!)</f>
        <v>#REF!</v>
      </c>
      <c r="Q94" s="119" t="e">
        <f>SUM(#REF!)</f>
        <v>#REF!</v>
      </c>
      <c r="R94" s="119" t="e">
        <f>SUM(#REF!)</f>
        <v>#REF!</v>
      </c>
      <c r="S94" s="327" t="e">
        <f>SUM(#REF!)</f>
        <v>#REF!</v>
      </c>
      <c r="T94" s="327" t="e">
        <f>SUM(#REF!)</f>
        <v>#REF!</v>
      </c>
      <c r="U94" s="212" t="e">
        <f>SUM(#REF!)</f>
        <v>#REF!</v>
      </c>
      <c r="V94" s="212" t="e">
        <f>SUM(#REF!)</f>
        <v>#REF!</v>
      </c>
      <c r="W94" s="119" t="e">
        <f>SUM(#REF!)</f>
        <v>#REF!</v>
      </c>
      <c r="X94" s="119" t="e">
        <f>SUM(#REF!)</f>
        <v>#REF!</v>
      </c>
      <c r="Y94" s="116" t="e">
        <f>SUM(#REF!)</f>
        <v>#REF!</v>
      </c>
      <c r="Z94" s="116" t="e">
        <f>SUM(#REF!)</f>
        <v>#REF!</v>
      </c>
      <c r="AA94" s="272">
        <f>Proyección!AE119</f>
        <v>500000</v>
      </c>
    </row>
    <row r="95" spans="1:27" ht="18">
      <c r="A95" s="52"/>
      <c r="B95" s="245"/>
      <c r="C95" s="263"/>
      <c r="D95" s="302"/>
      <c r="E95" s="303"/>
      <c r="F95" s="304"/>
      <c r="G95" s="305"/>
      <c r="H95" s="304"/>
      <c r="I95" s="305"/>
      <c r="J95" s="304"/>
      <c r="K95" s="305"/>
      <c r="L95" s="304"/>
      <c r="M95" s="305"/>
      <c r="N95" s="306"/>
      <c r="O95" s="304"/>
      <c r="P95" s="306"/>
      <c r="Q95" s="304"/>
      <c r="R95" s="304"/>
      <c r="S95" s="331"/>
      <c r="T95" s="332"/>
      <c r="U95" s="312"/>
      <c r="V95" s="312"/>
      <c r="W95" s="93"/>
      <c r="X95" s="93"/>
      <c r="Y95" s="91"/>
      <c r="Z95" s="91"/>
      <c r="AA95" s="278"/>
    </row>
    <row r="96" spans="1:27" ht="15.6">
      <c r="A96" s="133" t="s">
        <v>36</v>
      </c>
      <c r="B96" s="244" t="e">
        <f>SUM(B97:B115)+B116+B125+B126+B127+B128+B129+B130+B138+B139+B140</f>
        <v>#REF!</v>
      </c>
      <c r="C96" s="150" t="e">
        <f>SUM(C97:C115)+C116+C125+C126+C127+C128+C129+C130+C138+C139+C140</f>
        <v>#REF!</v>
      </c>
      <c r="D96" s="80" t="e">
        <f>SUM(D97:D115)+D116+D125+D126+D127+D128+D129+D130+D138+D139+D140</f>
        <v>#REF!</v>
      </c>
      <c r="E96" s="88" t="e">
        <f t="shared" ref="E96:J96" si="19">SUM(E97:E115)+E116+E125+E126+E127+E128+E129+E130+E140</f>
        <v>#REF!</v>
      </c>
      <c r="F96" s="98" t="e">
        <f t="shared" si="19"/>
        <v>#REF!</v>
      </c>
      <c r="G96" s="98" t="e">
        <f t="shared" si="19"/>
        <v>#REF!</v>
      </c>
      <c r="H96" s="98" t="e">
        <f t="shared" si="19"/>
        <v>#REF!</v>
      </c>
      <c r="I96" s="122" t="e">
        <f t="shared" si="19"/>
        <v>#REF!</v>
      </c>
      <c r="J96" s="122" t="e">
        <f t="shared" si="19"/>
        <v>#REF!</v>
      </c>
      <c r="K96" s="117" t="e">
        <f>SUM(K97:K115)+K116+K125+K126+K127+K128+K129+K130+K138+K139+K140</f>
        <v>#REF!</v>
      </c>
      <c r="L96" s="122" t="e">
        <f>SUM(L97:L115)+L116+L125+L126+L127+L128+L129+L130+L140</f>
        <v>#REF!</v>
      </c>
      <c r="M96" s="117" t="e">
        <f t="shared" ref="M96:AA96" si="20">SUM(M97:M115)+M116+M125+M126+M127+M128+M129+M130+M138+M139+M140</f>
        <v>#REF!</v>
      </c>
      <c r="N96" s="117" t="e">
        <f t="shared" si="20"/>
        <v>#REF!</v>
      </c>
      <c r="O96" s="98" t="e">
        <f t="shared" si="20"/>
        <v>#REF!</v>
      </c>
      <c r="P96" s="117" t="e">
        <f t="shared" si="20"/>
        <v>#REF!</v>
      </c>
      <c r="Q96" s="98" t="e">
        <f t="shared" si="20"/>
        <v>#REF!</v>
      </c>
      <c r="R96" s="117" t="e">
        <f t="shared" si="20"/>
        <v>#REF!</v>
      </c>
      <c r="S96" s="326" t="e">
        <f t="shared" si="20"/>
        <v>#REF!</v>
      </c>
      <c r="T96" s="326" t="e">
        <f t="shared" si="20"/>
        <v>#REF!</v>
      </c>
      <c r="U96" s="209" t="e">
        <f t="shared" si="20"/>
        <v>#REF!</v>
      </c>
      <c r="V96" s="209" t="e">
        <f t="shared" si="20"/>
        <v>#REF!</v>
      </c>
      <c r="W96" s="98" t="e">
        <f t="shared" si="20"/>
        <v>#REF!</v>
      </c>
      <c r="X96" s="117" t="e">
        <f t="shared" si="20"/>
        <v>#REF!</v>
      </c>
      <c r="Y96" s="98" t="e">
        <f t="shared" si="20"/>
        <v>#REF!</v>
      </c>
      <c r="Z96" s="117" t="e">
        <f t="shared" si="20"/>
        <v>#REF!</v>
      </c>
      <c r="AA96" s="279">
        <f t="shared" si="20"/>
        <v>10087800</v>
      </c>
    </row>
    <row r="97" spans="1:27" ht="15.6">
      <c r="A97" s="52" t="s">
        <v>750</v>
      </c>
      <c r="B97" s="245" t="e">
        <f t="shared" ref="B97:B115" si="21">SUM(AA97-C97)</f>
        <v>#REF!</v>
      </c>
      <c r="C97" s="147" t="e">
        <f>SUM(Proyección!E138)</f>
        <v>#REF!</v>
      </c>
      <c r="D97" s="32" t="e">
        <f>SUM(Proyección!F138)</f>
        <v>#REF!</v>
      </c>
      <c r="E97" s="109" t="e">
        <f>SUM(#REF!)</f>
        <v>#REF!</v>
      </c>
      <c r="F97" s="119" t="e">
        <f>SUM(#REF!)</f>
        <v>#REF!</v>
      </c>
      <c r="G97" s="119" t="e">
        <f>SUM(#REF!)</f>
        <v>#REF!</v>
      </c>
      <c r="H97" s="119" t="e">
        <f>SUM(#REF!)</f>
        <v>#REF!</v>
      </c>
      <c r="I97" s="119" t="e">
        <f>SUM(#REF!)</f>
        <v>#REF!</v>
      </c>
      <c r="J97" s="119" t="e">
        <f>SUM(#REF!)</f>
        <v>#REF!</v>
      </c>
      <c r="K97" s="119" t="e">
        <f>SUM(#REF!)</f>
        <v>#REF!</v>
      </c>
      <c r="L97" s="119" t="e">
        <f>SUM(#REF!)</f>
        <v>#REF!</v>
      </c>
      <c r="M97" s="119" t="e">
        <f>SUM(#REF!)</f>
        <v>#REF!</v>
      </c>
      <c r="N97" s="119" t="e">
        <f>SUM(#REF!)</f>
        <v>#REF!</v>
      </c>
      <c r="O97" s="119" t="e">
        <f>SUM(#REF!)</f>
        <v>#REF!</v>
      </c>
      <c r="P97" s="119" t="e">
        <f>SUM(#REF!)</f>
        <v>#REF!</v>
      </c>
      <c r="Q97" s="119" t="e">
        <f>SUM(#REF!)</f>
        <v>#REF!</v>
      </c>
      <c r="R97" s="119" t="e">
        <f>SUM(#REF!)</f>
        <v>#REF!</v>
      </c>
      <c r="S97" s="327" t="e">
        <f>SUM(#REF!)</f>
        <v>#REF!</v>
      </c>
      <c r="T97" s="327" t="e">
        <f>SUM(#REF!)</f>
        <v>#REF!</v>
      </c>
      <c r="U97" s="212" t="e">
        <f>SUM(#REF!)</f>
        <v>#REF!</v>
      </c>
      <c r="V97" s="212" t="e">
        <f>SUM(#REF!)</f>
        <v>#REF!</v>
      </c>
      <c r="W97" s="119" t="e">
        <f>SUM(#REF!)</f>
        <v>#REF!</v>
      </c>
      <c r="X97" s="119" t="e">
        <f>SUM(#REF!)</f>
        <v>#REF!</v>
      </c>
      <c r="Y97" s="116" t="e">
        <f>SUM(#REF!)</f>
        <v>#REF!</v>
      </c>
      <c r="Z97" s="116" t="e">
        <f>SUM(#REF!)</f>
        <v>#REF!</v>
      </c>
      <c r="AA97" s="272">
        <f>Proyección!AE138</f>
        <v>50702</v>
      </c>
    </row>
    <row r="98" spans="1:27" ht="15.6">
      <c r="A98" s="52" t="s">
        <v>751</v>
      </c>
      <c r="B98" s="245" t="e">
        <f t="shared" si="21"/>
        <v>#REF!</v>
      </c>
      <c r="C98" s="147" t="e">
        <f>SUM(Proyección!E142)</f>
        <v>#REF!</v>
      </c>
      <c r="D98" s="32" t="e">
        <f>SUM(Proyección!F142)</f>
        <v>#REF!</v>
      </c>
      <c r="E98" s="109" t="e">
        <f>SUM(#REF!)</f>
        <v>#REF!</v>
      </c>
      <c r="F98" s="119" t="e">
        <f>SUM(#REF!)</f>
        <v>#REF!</v>
      </c>
      <c r="G98" s="119" t="e">
        <f>SUM(#REF!)</f>
        <v>#REF!</v>
      </c>
      <c r="H98" s="119" t="e">
        <f>SUM(#REF!)</f>
        <v>#REF!</v>
      </c>
      <c r="I98" s="119" t="e">
        <f>SUM(#REF!)</f>
        <v>#REF!</v>
      </c>
      <c r="J98" s="119" t="e">
        <f>SUM(#REF!)</f>
        <v>#REF!</v>
      </c>
      <c r="K98" s="119" t="e">
        <f>SUM(#REF!)</f>
        <v>#REF!</v>
      </c>
      <c r="L98" s="119" t="e">
        <f>SUM(#REF!)</f>
        <v>#REF!</v>
      </c>
      <c r="M98" s="119" t="e">
        <f>SUM(#REF!)</f>
        <v>#REF!</v>
      </c>
      <c r="N98" s="119" t="e">
        <f>SUM(#REF!)</f>
        <v>#REF!</v>
      </c>
      <c r="O98" s="119" t="e">
        <f>SUM(#REF!)</f>
        <v>#REF!</v>
      </c>
      <c r="P98" s="119" t="e">
        <f>SUM(#REF!)</f>
        <v>#REF!</v>
      </c>
      <c r="Q98" s="119" t="e">
        <f>SUM(#REF!)</f>
        <v>#REF!</v>
      </c>
      <c r="R98" s="119" t="e">
        <f>SUM(#REF!)</f>
        <v>#REF!</v>
      </c>
      <c r="S98" s="327" t="e">
        <f>SUM(#REF!)</f>
        <v>#REF!</v>
      </c>
      <c r="T98" s="327" t="e">
        <f>SUM(#REF!)</f>
        <v>#REF!</v>
      </c>
      <c r="U98" s="212" t="e">
        <f>SUM(#REF!)</f>
        <v>#REF!</v>
      </c>
      <c r="V98" s="212" t="e">
        <f>SUM(#REF!)</f>
        <v>#REF!</v>
      </c>
      <c r="W98" s="119" t="e">
        <f>SUM(#REF!)</f>
        <v>#REF!</v>
      </c>
      <c r="X98" s="119" t="e">
        <f>SUM(#REF!)</f>
        <v>#REF!</v>
      </c>
      <c r="Y98" s="116" t="e">
        <f>SUM(#REF!)</f>
        <v>#REF!</v>
      </c>
      <c r="Z98" s="116" t="e">
        <f>SUM(#REF!)</f>
        <v>#REF!</v>
      </c>
      <c r="AA98" s="272">
        <f>Proyección!AE142</f>
        <v>300579</v>
      </c>
    </row>
    <row r="99" spans="1:27" ht="15.6">
      <c r="A99" s="52" t="s">
        <v>752</v>
      </c>
      <c r="B99" s="245" t="e">
        <f t="shared" si="21"/>
        <v>#REF!</v>
      </c>
      <c r="C99" s="147" t="e">
        <f>SUM(Proyección!E143)</f>
        <v>#REF!</v>
      </c>
      <c r="D99" s="32" t="e">
        <f>SUM(Proyección!F143)</f>
        <v>#REF!</v>
      </c>
      <c r="E99" s="109" t="e">
        <f>SUM(#REF!)</f>
        <v>#REF!</v>
      </c>
      <c r="F99" s="119" t="e">
        <f>SUM(#REF!)</f>
        <v>#REF!</v>
      </c>
      <c r="G99" s="119" t="e">
        <f>SUM(#REF!)</f>
        <v>#REF!</v>
      </c>
      <c r="H99" s="119" t="e">
        <f>SUM(#REF!)</f>
        <v>#REF!</v>
      </c>
      <c r="I99" s="119" t="e">
        <f>SUM(#REF!)</f>
        <v>#REF!</v>
      </c>
      <c r="J99" s="119" t="e">
        <f>SUM(#REF!)</f>
        <v>#REF!</v>
      </c>
      <c r="K99" s="119" t="e">
        <f>SUM(#REF!)</f>
        <v>#REF!</v>
      </c>
      <c r="L99" s="119" t="e">
        <f>SUM(#REF!)</f>
        <v>#REF!</v>
      </c>
      <c r="M99" s="119" t="e">
        <f>SUM(#REF!)</f>
        <v>#REF!</v>
      </c>
      <c r="N99" s="119" t="e">
        <f>SUM(#REF!)</f>
        <v>#REF!</v>
      </c>
      <c r="O99" s="119" t="e">
        <f>SUM(#REF!)</f>
        <v>#REF!</v>
      </c>
      <c r="P99" s="119" t="e">
        <f>SUM(#REF!)</f>
        <v>#REF!</v>
      </c>
      <c r="Q99" s="119" t="e">
        <f>SUM(#REF!)</f>
        <v>#REF!</v>
      </c>
      <c r="R99" s="119" t="e">
        <f>SUM(#REF!)</f>
        <v>#REF!</v>
      </c>
      <c r="S99" s="327" t="e">
        <f>SUM(#REF!)</f>
        <v>#REF!</v>
      </c>
      <c r="T99" s="327" t="e">
        <f>SUM(#REF!)</f>
        <v>#REF!</v>
      </c>
      <c r="U99" s="212" t="e">
        <f>SUM(#REF!)</f>
        <v>#REF!</v>
      </c>
      <c r="V99" s="212" t="e">
        <f>SUM(#REF!)</f>
        <v>#REF!</v>
      </c>
      <c r="W99" s="119" t="e">
        <f>SUM(#REF!)</f>
        <v>#REF!</v>
      </c>
      <c r="X99" s="119" t="e">
        <f>SUM(#REF!)</f>
        <v>#REF!</v>
      </c>
      <c r="Y99" s="116" t="e">
        <f>SUM(#REF!)</f>
        <v>#REF!</v>
      </c>
      <c r="Z99" s="116" t="e">
        <f>SUM(#REF!)</f>
        <v>#REF!</v>
      </c>
      <c r="AA99" s="272">
        <f>Proyección!AE143</f>
        <v>100000</v>
      </c>
    </row>
    <row r="100" spans="1:27" ht="15.6">
      <c r="A100" s="52" t="s">
        <v>754</v>
      </c>
      <c r="B100" s="245" t="e">
        <f t="shared" si="21"/>
        <v>#REF!</v>
      </c>
      <c r="C100" s="147" t="e">
        <f>SUM(Proyección!E149)</f>
        <v>#REF!</v>
      </c>
      <c r="D100" s="32" t="e">
        <f>SUM(Proyección!F149)</f>
        <v>#REF!</v>
      </c>
      <c r="E100" s="109" t="e">
        <f>SUM(#REF!)</f>
        <v>#REF!</v>
      </c>
      <c r="F100" s="119" t="e">
        <f>SUM(#REF!)</f>
        <v>#REF!</v>
      </c>
      <c r="G100" s="119" t="e">
        <f>SUM(#REF!)</f>
        <v>#REF!</v>
      </c>
      <c r="H100" s="119" t="e">
        <f>SUM(#REF!)</f>
        <v>#REF!</v>
      </c>
      <c r="I100" s="119" t="e">
        <f>SUM(#REF!)</f>
        <v>#REF!</v>
      </c>
      <c r="J100" s="119" t="e">
        <f>SUM(#REF!)</f>
        <v>#REF!</v>
      </c>
      <c r="K100" s="119" t="e">
        <f>SUM(#REF!)</f>
        <v>#REF!</v>
      </c>
      <c r="L100" s="119" t="e">
        <f>SUM(#REF!)</f>
        <v>#REF!</v>
      </c>
      <c r="M100" s="119" t="e">
        <f>SUM(#REF!)</f>
        <v>#REF!</v>
      </c>
      <c r="N100" s="119" t="e">
        <f>SUM(#REF!)</f>
        <v>#REF!</v>
      </c>
      <c r="O100" s="119" t="e">
        <f>SUM(#REF!)</f>
        <v>#REF!</v>
      </c>
      <c r="P100" s="119" t="e">
        <f>SUM(#REF!)</f>
        <v>#REF!</v>
      </c>
      <c r="Q100" s="119" t="e">
        <f>SUM(#REF!)</f>
        <v>#REF!</v>
      </c>
      <c r="R100" s="119" t="e">
        <f>SUM(#REF!)</f>
        <v>#REF!</v>
      </c>
      <c r="S100" s="327" t="e">
        <f>SUM(#REF!)</f>
        <v>#REF!</v>
      </c>
      <c r="T100" s="327" t="e">
        <f>SUM(#REF!)</f>
        <v>#REF!</v>
      </c>
      <c r="U100" s="212" t="e">
        <f>SUM(#REF!)</f>
        <v>#REF!</v>
      </c>
      <c r="V100" s="212" t="e">
        <f>SUM(#REF!)</f>
        <v>#REF!</v>
      </c>
      <c r="W100" s="119" t="e">
        <f>SUM(#REF!)</f>
        <v>#REF!</v>
      </c>
      <c r="X100" s="119" t="e">
        <f>SUM(#REF!)</f>
        <v>#REF!</v>
      </c>
      <c r="Y100" s="116" t="e">
        <f>SUM(#REF!)</f>
        <v>#REF!</v>
      </c>
      <c r="Z100" s="116" t="e">
        <f>SUM(#REF!)</f>
        <v>#REF!</v>
      </c>
      <c r="AA100" s="272">
        <f>Proyección!AE149</f>
        <v>832846</v>
      </c>
    </row>
    <row r="101" spans="1:27" ht="15.6">
      <c r="A101" s="52" t="s">
        <v>95</v>
      </c>
      <c r="B101" s="245" t="e">
        <f t="shared" si="21"/>
        <v>#REF!</v>
      </c>
      <c r="C101" s="147" t="e">
        <f>SUM(Proyección!E150)</f>
        <v>#REF!</v>
      </c>
      <c r="D101" s="32" t="e">
        <f>SUM(Proyección!F150)</f>
        <v>#REF!</v>
      </c>
      <c r="E101" s="109" t="e">
        <f>SUM(#REF!)</f>
        <v>#REF!</v>
      </c>
      <c r="F101" s="119" t="e">
        <f>SUM(#REF!)</f>
        <v>#REF!</v>
      </c>
      <c r="G101" s="119" t="e">
        <f>SUM(#REF!)</f>
        <v>#REF!</v>
      </c>
      <c r="H101" s="119" t="e">
        <f>SUM(#REF!)</f>
        <v>#REF!</v>
      </c>
      <c r="I101" s="119" t="e">
        <f>SUM(#REF!)</f>
        <v>#REF!</v>
      </c>
      <c r="J101" s="119" t="e">
        <f>SUM(#REF!)</f>
        <v>#REF!</v>
      </c>
      <c r="K101" s="119" t="e">
        <f>SUM(#REF!)</f>
        <v>#REF!</v>
      </c>
      <c r="L101" s="119" t="e">
        <f>SUM(#REF!)</f>
        <v>#REF!</v>
      </c>
      <c r="M101" s="119" t="e">
        <f>SUM(#REF!)</f>
        <v>#REF!</v>
      </c>
      <c r="N101" s="119" t="e">
        <f>SUM(#REF!)</f>
        <v>#REF!</v>
      </c>
      <c r="O101" s="119" t="e">
        <f>SUM(#REF!)</f>
        <v>#REF!</v>
      </c>
      <c r="P101" s="119" t="e">
        <f>SUM(#REF!)</f>
        <v>#REF!</v>
      </c>
      <c r="Q101" s="119" t="e">
        <f>SUM(#REF!)</f>
        <v>#REF!</v>
      </c>
      <c r="R101" s="119" t="e">
        <f>SUM(#REF!)</f>
        <v>#REF!</v>
      </c>
      <c r="S101" s="327" t="e">
        <f>SUM(#REF!)</f>
        <v>#REF!</v>
      </c>
      <c r="T101" s="327" t="e">
        <f>SUM(#REF!)</f>
        <v>#REF!</v>
      </c>
      <c r="U101" s="212" t="e">
        <f>SUM(#REF!)</f>
        <v>#REF!</v>
      </c>
      <c r="V101" s="212" t="e">
        <f>SUM(#REF!)</f>
        <v>#REF!</v>
      </c>
      <c r="W101" s="119" t="e">
        <f>SUM(#REF!)</f>
        <v>#REF!</v>
      </c>
      <c r="X101" s="119" t="e">
        <f>SUM(#REF!)</f>
        <v>#REF!</v>
      </c>
      <c r="Y101" s="116" t="e">
        <f>SUM(#REF!)</f>
        <v>#REF!</v>
      </c>
      <c r="Z101" s="116" t="e">
        <f>SUM(#REF!)</f>
        <v>#REF!</v>
      </c>
      <c r="AA101" s="272">
        <f>Proyección!AE150</f>
        <v>656702</v>
      </c>
    </row>
    <row r="102" spans="1:27" ht="15.6">
      <c r="A102" s="52" t="s">
        <v>150</v>
      </c>
      <c r="B102" s="245" t="e">
        <f t="shared" si="21"/>
        <v>#REF!</v>
      </c>
      <c r="C102" s="147" t="e">
        <f>SUM(Proyección!E151)</f>
        <v>#REF!</v>
      </c>
      <c r="D102" s="32" t="e">
        <f>SUM(Proyección!F151)</f>
        <v>#REF!</v>
      </c>
      <c r="E102" s="109" t="e">
        <f>SUM(#REF!)</f>
        <v>#REF!</v>
      </c>
      <c r="F102" s="119" t="e">
        <f>SUM(#REF!)</f>
        <v>#REF!</v>
      </c>
      <c r="G102" s="119" t="e">
        <f>SUM(#REF!)</f>
        <v>#REF!</v>
      </c>
      <c r="H102" s="119" t="e">
        <f>SUM(#REF!)</f>
        <v>#REF!</v>
      </c>
      <c r="I102" s="119" t="e">
        <f>SUM(#REF!)</f>
        <v>#REF!</v>
      </c>
      <c r="J102" s="119" t="e">
        <f>SUM(#REF!)</f>
        <v>#REF!</v>
      </c>
      <c r="K102" s="119" t="e">
        <f>SUM(#REF!)</f>
        <v>#REF!</v>
      </c>
      <c r="L102" s="119" t="e">
        <f>SUM(#REF!)</f>
        <v>#REF!</v>
      </c>
      <c r="M102" s="119" t="e">
        <f>SUM(#REF!)</f>
        <v>#REF!</v>
      </c>
      <c r="N102" s="119" t="e">
        <f>SUM(#REF!)</f>
        <v>#REF!</v>
      </c>
      <c r="O102" s="119" t="e">
        <f>SUM(#REF!)</f>
        <v>#REF!</v>
      </c>
      <c r="P102" s="119" t="e">
        <f>SUM(#REF!)</f>
        <v>#REF!</v>
      </c>
      <c r="Q102" s="119" t="e">
        <f>SUM(#REF!)</f>
        <v>#REF!</v>
      </c>
      <c r="R102" s="119" t="e">
        <f>SUM(#REF!)</f>
        <v>#REF!</v>
      </c>
      <c r="S102" s="327" t="e">
        <f>SUM(#REF!)</f>
        <v>#REF!</v>
      </c>
      <c r="T102" s="327" t="e">
        <f>SUM(#REF!)</f>
        <v>#REF!</v>
      </c>
      <c r="U102" s="212" t="e">
        <f>SUM(#REF!)</f>
        <v>#REF!</v>
      </c>
      <c r="V102" s="212" t="e">
        <f>SUM(#REF!)</f>
        <v>#REF!</v>
      </c>
      <c r="W102" s="119" t="e">
        <f>SUM(#REF!)</f>
        <v>#REF!</v>
      </c>
      <c r="X102" s="119" t="e">
        <f>SUM(#REF!)</f>
        <v>#REF!</v>
      </c>
      <c r="Y102" s="116" t="e">
        <f>SUM(#REF!)</f>
        <v>#REF!</v>
      </c>
      <c r="Z102" s="116" t="e">
        <f>SUM(#REF!)</f>
        <v>#REF!</v>
      </c>
      <c r="AA102" s="272">
        <f>Proyección!AE151</f>
        <v>11817</v>
      </c>
    </row>
    <row r="103" spans="1:27" ht="15.6">
      <c r="A103" s="52" t="s">
        <v>491</v>
      </c>
      <c r="B103" s="245" t="e">
        <f t="shared" si="21"/>
        <v>#REF!</v>
      </c>
      <c r="C103" s="147" t="e">
        <f>SUM(Proyección!E152)</f>
        <v>#REF!</v>
      </c>
      <c r="D103" s="32" t="e">
        <f>SUM(Proyección!F152)</f>
        <v>#REF!</v>
      </c>
      <c r="E103" s="109" t="e">
        <f>SUM(#REF!)</f>
        <v>#REF!</v>
      </c>
      <c r="F103" s="119" t="e">
        <f>SUM(#REF!)</f>
        <v>#REF!</v>
      </c>
      <c r="G103" s="119" t="e">
        <f>SUM(#REF!)</f>
        <v>#REF!</v>
      </c>
      <c r="H103" s="119" t="e">
        <f>SUM(#REF!)</f>
        <v>#REF!</v>
      </c>
      <c r="I103" s="119" t="e">
        <f>SUM(#REF!)</f>
        <v>#REF!</v>
      </c>
      <c r="J103" s="119" t="e">
        <f>SUM(#REF!)</f>
        <v>#REF!</v>
      </c>
      <c r="K103" s="119" t="e">
        <f>SUM(#REF!)</f>
        <v>#REF!</v>
      </c>
      <c r="L103" s="119" t="e">
        <f>SUM(#REF!)</f>
        <v>#REF!</v>
      </c>
      <c r="M103" s="119" t="e">
        <f>SUM(#REF!)</f>
        <v>#REF!</v>
      </c>
      <c r="N103" s="119" t="e">
        <f>SUM(#REF!)</f>
        <v>#REF!</v>
      </c>
      <c r="O103" s="119" t="e">
        <f>SUM(#REF!)</f>
        <v>#REF!</v>
      </c>
      <c r="P103" s="119" t="e">
        <f>SUM(#REF!)</f>
        <v>#REF!</v>
      </c>
      <c r="Q103" s="119" t="e">
        <f>SUM(#REF!)</f>
        <v>#REF!</v>
      </c>
      <c r="R103" s="119" t="e">
        <f>SUM(#REF!)</f>
        <v>#REF!</v>
      </c>
      <c r="S103" s="327" t="e">
        <f>SUM(#REF!)</f>
        <v>#REF!</v>
      </c>
      <c r="T103" s="327" t="e">
        <f>SUM(#REF!)</f>
        <v>#REF!</v>
      </c>
      <c r="U103" s="212" t="e">
        <f>SUM(#REF!)</f>
        <v>#REF!</v>
      </c>
      <c r="V103" s="212" t="e">
        <f>SUM(#REF!)</f>
        <v>#REF!</v>
      </c>
      <c r="W103" s="119" t="e">
        <f>SUM(#REF!)</f>
        <v>#REF!</v>
      </c>
      <c r="X103" s="119" t="e">
        <f>SUM(#REF!)</f>
        <v>#REF!</v>
      </c>
      <c r="Y103" s="116" t="e">
        <f>SUM(#REF!)</f>
        <v>#REF!</v>
      </c>
      <c r="Z103" s="116" t="e">
        <f>SUM(#REF!)</f>
        <v>#REF!</v>
      </c>
      <c r="AA103" s="272">
        <f>Proyección!AE152</f>
        <v>50505</v>
      </c>
    </row>
    <row r="104" spans="1:27" ht="15.6">
      <c r="A104" s="52" t="s">
        <v>40</v>
      </c>
      <c r="B104" s="245" t="e">
        <f t="shared" si="21"/>
        <v>#REF!</v>
      </c>
      <c r="C104" s="147" t="e">
        <f>SUM(Proyección!E153)</f>
        <v>#REF!</v>
      </c>
      <c r="D104" s="32" t="e">
        <f>SUM(Proyección!F153)</f>
        <v>#REF!</v>
      </c>
      <c r="E104" s="109" t="e">
        <f>SUM(#REF!)</f>
        <v>#REF!</v>
      </c>
      <c r="F104" s="119" t="e">
        <f>SUM(#REF!)</f>
        <v>#REF!</v>
      </c>
      <c r="G104" s="119" t="e">
        <f>SUM(#REF!)</f>
        <v>#REF!</v>
      </c>
      <c r="H104" s="119" t="e">
        <f>SUM(#REF!)</f>
        <v>#REF!</v>
      </c>
      <c r="I104" s="119" t="e">
        <f>SUM(#REF!)</f>
        <v>#REF!</v>
      </c>
      <c r="J104" s="119" t="e">
        <f>SUM(#REF!)</f>
        <v>#REF!</v>
      </c>
      <c r="K104" s="119" t="e">
        <f>SUM(#REF!)</f>
        <v>#REF!</v>
      </c>
      <c r="L104" s="119" t="e">
        <f>SUM(#REF!)</f>
        <v>#REF!</v>
      </c>
      <c r="M104" s="119" t="e">
        <f>SUM(#REF!)</f>
        <v>#REF!</v>
      </c>
      <c r="N104" s="119" t="e">
        <f>SUM(#REF!)</f>
        <v>#REF!</v>
      </c>
      <c r="O104" s="119" t="e">
        <f>SUM(#REF!)</f>
        <v>#REF!</v>
      </c>
      <c r="P104" s="119" t="e">
        <f>SUM(#REF!)</f>
        <v>#REF!</v>
      </c>
      <c r="Q104" s="119" t="e">
        <f>SUM(#REF!)</f>
        <v>#REF!</v>
      </c>
      <c r="R104" s="119" t="e">
        <f>SUM(#REF!)</f>
        <v>#REF!</v>
      </c>
      <c r="S104" s="327" t="e">
        <f>SUM(#REF!)</f>
        <v>#REF!</v>
      </c>
      <c r="T104" s="327" t="e">
        <f>SUM(#REF!)</f>
        <v>#REF!</v>
      </c>
      <c r="U104" s="212" t="e">
        <f>SUM(#REF!)</f>
        <v>#REF!</v>
      </c>
      <c r="V104" s="212" t="e">
        <f>SUM(#REF!)</f>
        <v>#REF!</v>
      </c>
      <c r="W104" s="119" t="e">
        <f>SUM(#REF!)</f>
        <v>#REF!</v>
      </c>
      <c r="X104" s="119" t="e">
        <f>SUM(#REF!)</f>
        <v>#REF!</v>
      </c>
      <c r="Y104" s="116" t="e">
        <f>SUM(#REF!)</f>
        <v>#REF!</v>
      </c>
      <c r="Z104" s="116" t="e">
        <f>SUM(#REF!)</f>
        <v>#REF!</v>
      </c>
      <c r="AA104" s="272">
        <f>Proyección!AE153</f>
        <v>513423</v>
      </c>
    </row>
    <row r="105" spans="1:27" ht="15.6">
      <c r="A105" s="52" t="s">
        <v>641</v>
      </c>
      <c r="B105" s="245" t="e">
        <f t="shared" si="21"/>
        <v>#REF!</v>
      </c>
      <c r="C105" s="147" t="e">
        <f>SUM(Proyección!E154)</f>
        <v>#REF!</v>
      </c>
      <c r="D105" s="32" t="e">
        <f>SUM(Proyección!F154)</f>
        <v>#REF!</v>
      </c>
      <c r="E105" s="109" t="e">
        <f>SUM(#REF!)</f>
        <v>#REF!</v>
      </c>
      <c r="F105" s="119" t="e">
        <f>SUM(#REF!)</f>
        <v>#REF!</v>
      </c>
      <c r="G105" s="119" t="e">
        <f>SUM(#REF!)</f>
        <v>#REF!</v>
      </c>
      <c r="H105" s="119" t="e">
        <f>SUM(#REF!)</f>
        <v>#REF!</v>
      </c>
      <c r="I105" s="119" t="e">
        <f>SUM(#REF!)</f>
        <v>#REF!</v>
      </c>
      <c r="J105" s="119" t="e">
        <f>SUM(#REF!)</f>
        <v>#REF!</v>
      </c>
      <c r="K105" s="119" t="e">
        <f>SUM(#REF!)</f>
        <v>#REF!</v>
      </c>
      <c r="L105" s="119" t="e">
        <f>SUM(#REF!)</f>
        <v>#REF!</v>
      </c>
      <c r="M105" s="119" t="e">
        <f>SUM(#REF!)</f>
        <v>#REF!</v>
      </c>
      <c r="N105" s="119" t="e">
        <f>SUM(#REF!)</f>
        <v>#REF!</v>
      </c>
      <c r="O105" s="119" t="e">
        <f>SUM(#REF!)</f>
        <v>#REF!</v>
      </c>
      <c r="P105" s="119" t="e">
        <f>SUM(#REF!)</f>
        <v>#REF!</v>
      </c>
      <c r="Q105" s="119" t="e">
        <f>SUM(#REF!)</f>
        <v>#REF!</v>
      </c>
      <c r="R105" s="119" t="e">
        <f>SUM(#REF!)</f>
        <v>#REF!</v>
      </c>
      <c r="S105" s="327" t="e">
        <f>SUM(#REF!)</f>
        <v>#REF!</v>
      </c>
      <c r="T105" s="327" t="e">
        <f>SUM(#REF!)</f>
        <v>#REF!</v>
      </c>
      <c r="U105" s="212" t="e">
        <f>SUM(#REF!)</f>
        <v>#REF!</v>
      </c>
      <c r="V105" s="212" t="e">
        <f>SUM(#REF!)</f>
        <v>#REF!</v>
      </c>
      <c r="W105" s="119" t="e">
        <f>SUM(#REF!)</f>
        <v>#REF!</v>
      </c>
      <c r="X105" s="119" t="e">
        <f>SUM(#REF!)</f>
        <v>#REF!</v>
      </c>
      <c r="Y105" s="116" t="e">
        <f>SUM(#REF!)</f>
        <v>#REF!</v>
      </c>
      <c r="Z105" s="116" t="e">
        <f>SUM(#REF!)</f>
        <v>#REF!</v>
      </c>
      <c r="AA105" s="272">
        <f>Proyección!AE154</f>
        <v>20101</v>
      </c>
    </row>
    <row r="106" spans="1:27" ht="15.6">
      <c r="A106" s="52" t="s">
        <v>642</v>
      </c>
      <c r="B106" s="245" t="e">
        <f t="shared" si="21"/>
        <v>#REF!</v>
      </c>
      <c r="C106" s="147" t="e">
        <f>SUM(Proyección!E155)</f>
        <v>#REF!</v>
      </c>
      <c r="D106" s="32" t="e">
        <f>SUM(Proyección!F155)</f>
        <v>#REF!</v>
      </c>
      <c r="E106" s="109" t="e">
        <f>SUM(#REF!)</f>
        <v>#REF!</v>
      </c>
      <c r="F106" s="119" t="e">
        <f>SUM(#REF!)</f>
        <v>#REF!</v>
      </c>
      <c r="G106" s="119" t="e">
        <f>SUM(#REF!)</f>
        <v>#REF!</v>
      </c>
      <c r="H106" s="119" t="e">
        <f>SUM(#REF!)</f>
        <v>#REF!</v>
      </c>
      <c r="I106" s="119" t="e">
        <f>SUM(#REF!)</f>
        <v>#REF!</v>
      </c>
      <c r="J106" s="119" t="e">
        <f>SUM(#REF!)</f>
        <v>#REF!</v>
      </c>
      <c r="K106" s="119" t="e">
        <f>SUM(#REF!)</f>
        <v>#REF!</v>
      </c>
      <c r="L106" s="119" t="e">
        <f>SUM(#REF!)</f>
        <v>#REF!</v>
      </c>
      <c r="M106" s="119" t="e">
        <f>SUM(#REF!)</f>
        <v>#REF!</v>
      </c>
      <c r="N106" s="119" t="e">
        <f>SUM(#REF!)</f>
        <v>#REF!</v>
      </c>
      <c r="O106" s="119" t="e">
        <f>SUM(#REF!)</f>
        <v>#REF!</v>
      </c>
      <c r="P106" s="119" t="e">
        <f>SUM(#REF!)</f>
        <v>#REF!</v>
      </c>
      <c r="Q106" s="119" t="e">
        <f>SUM(#REF!)</f>
        <v>#REF!</v>
      </c>
      <c r="R106" s="119" t="e">
        <f>SUM(#REF!)</f>
        <v>#REF!</v>
      </c>
      <c r="S106" s="327" t="e">
        <f>SUM(#REF!)</f>
        <v>#REF!</v>
      </c>
      <c r="T106" s="327" t="e">
        <f>SUM(#REF!)</f>
        <v>#REF!</v>
      </c>
      <c r="U106" s="212" t="e">
        <f>SUM(#REF!)</f>
        <v>#REF!</v>
      </c>
      <c r="V106" s="212" t="e">
        <f>SUM(#REF!)</f>
        <v>#REF!</v>
      </c>
      <c r="W106" s="119" t="e">
        <f>SUM(#REF!)</f>
        <v>#REF!</v>
      </c>
      <c r="X106" s="119" t="e">
        <f>SUM(#REF!)</f>
        <v>#REF!</v>
      </c>
      <c r="Y106" s="116" t="e">
        <f>SUM(#REF!)</f>
        <v>#REF!</v>
      </c>
      <c r="Z106" s="116" t="e">
        <f>SUM(#REF!)</f>
        <v>#REF!</v>
      </c>
      <c r="AA106" s="272">
        <f>Proyección!AE155</f>
        <v>75851</v>
      </c>
    </row>
    <row r="107" spans="1:27" ht="15.6">
      <c r="A107" s="52" t="s">
        <v>572</v>
      </c>
      <c r="B107" s="245" t="e">
        <f t="shared" si="21"/>
        <v>#REF!</v>
      </c>
      <c r="C107" s="147" t="e">
        <f>SUM(Proyección!E156)</f>
        <v>#REF!</v>
      </c>
      <c r="D107" s="32" t="e">
        <f>SUM(Proyección!F156)</f>
        <v>#REF!</v>
      </c>
      <c r="E107" s="109" t="e">
        <f>SUM(#REF!)</f>
        <v>#REF!</v>
      </c>
      <c r="F107" s="119" t="e">
        <f>SUM(#REF!)</f>
        <v>#REF!</v>
      </c>
      <c r="G107" s="119" t="e">
        <f>SUM(#REF!)</f>
        <v>#REF!</v>
      </c>
      <c r="H107" s="119" t="e">
        <f>SUM(#REF!)</f>
        <v>#REF!</v>
      </c>
      <c r="I107" s="119" t="e">
        <f>SUM(#REF!)</f>
        <v>#REF!</v>
      </c>
      <c r="J107" s="119" t="e">
        <f>SUM(#REF!)</f>
        <v>#REF!</v>
      </c>
      <c r="K107" s="119" t="e">
        <f>SUM(#REF!)</f>
        <v>#REF!</v>
      </c>
      <c r="L107" s="119" t="e">
        <f>SUM(#REF!)</f>
        <v>#REF!</v>
      </c>
      <c r="M107" s="119" t="e">
        <f>SUM(#REF!)</f>
        <v>#REF!</v>
      </c>
      <c r="N107" s="119" t="e">
        <f>SUM(#REF!)</f>
        <v>#REF!</v>
      </c>
      <c r="O107" s="119" t="e">
        <f>SUM(#REF!)</f>
        <v>#REF!</v>
      </c>
      <c r="P107" s="119" t="e">
        <f>SUM(#REF!)</f>
        <v>#REF!</v>
      </c>
      <c r="Q107" s="119" t="e">
        <f>SUM(#REF!)</f>
        <v>#REF!</v>
      </c>
      <c r="R107" s="119" t="e">
        <f>SUM(#REF!)</f>
        <v>#REF!</v>
      </c>
      <c r="S107" s="327" t="e">
        <f>SUM(#REF!)</f>
        <v>#REF!</v>
      </c>
      <c r="T107" s="327" t="e">
        <f>SUM(#REF!)</f>
        <v>#REF!</v>
      </c>
      <c r="U107" s="212" t="e">
        <f>SUM(#REF!)</f>
        <v>#REF!</v>
      </c>
      <c r="V107" s="212" t="e">
        <f>SUM(#REF!)</f>
        <v>#REF!</v>
      </c>
      <c r="W107" s="119" t="e">
        <f>SUM(#REF!)</f>
        <v>#REF!</v>
      </c>
      <c r="X107" s="119" t="e">
        <f>SUM(#REF!)</f>
        <v>#REF!</v>
      </c>
      <c r="Y107" s="116" t="e">
        <f>SUM(#REF!)</f>
        <v>#REF!</v>
      </c>
      <c r="Z107" s="116" t="e">
        <f>SUM(#REF!)</f>
        <v>#REF!</v>
      </c>
      <c r="AA107" s="272">
        <f>Proyección!AE156</f>
        <v>150000</v>
      </c>
    </row>
    <row r="108" spans="1:27" ht="15.6">
      <c r="A108" s="52" t="s">
        <v>573</v>
      </c>
      <c r="B108" s="245" t="e">
        <f t="shared" si="21"/>
        <v>#REF!</v>
      </c>
      <c r="C108" s="147" t="e">
        <f>SUM(Proyección!E157)</f>
        <v>#REF!</v>
      </c>
      <c r="D108" s="32" t="e">
        <f>SUM(Proyección!F157)</f>
        <v>#REF!</v>
      </c>
      <c r="E108" s="109" t="e">
        <f>SUM(#REF!)</f>
        <v>#REF!</v>
      </c>
      <c r="F108" s="119" t="e">
        <f>SUM(#REF!)</f>
        <v>#REF!</v>
      </c>
      <c r="G108" s="119" t="e">
        <f>SUM(#REF!)</f>
        <v>#REF!</v>
      </c>
      <c r="H108" s="119" t="e">
        <f>SUM(#REF!)</f>
        <v>#REF!</v>
      </c>
      <c r="I108" s="119" t="e">
        <f>SUM(#REF!)</f>
        <v>#REF!</v>
      </c>
      <c r="J108" s="119" t="e">
        <f>SUM(#REF!)</f>
        <v>#REF!</v>
      </c>
      <c r="K108" s="119" t="e">
        <f>SUM(#REF!)</f>
        <v>#REF!</v>
      </c>
      <c r="L108" s="119" t="e">
        <f>SUM(#REF!)</f>
        <v>#REF!</v>
      </c>
      <c r="M108" s="119" t="e">
        <f>SUM(#REF!)</f>
        <v>#REF!</v>
      </c>
      <c r="N108" s="119" t="e">
        <f>SUM(#REF!)</f>
        <v>#REF!</v>
      </c>
      <c r="O108" s="119" t="e">
        <f>SUM(#REF!)</f>
        <v>#REF!</v>
      </c>
      <c r="P108" s="119" t="e">
        <f>SUM(#REF!)</f>
        <v>#REF!</v>
      </c>
      <c r="Q108" s="119" t="e">
        <f>SUM(#REF!)</f>
        <v>#REF!</v>
      </c>
      <c r="R108" s="119" t="e">
        <f>SUM(#REF!)</f>
        <v>#REF!</v>
      </c>
      <c r="S108" s="327" t="e">
        <f>SUM(#REF!)</f>
        <v>#REF!</v>
      </c>
      <c r="T108" s="327" t="e">
        <f>SUM(#REF!)</f>
        <v>#REF!</v>
      </c>
      <c r="U108" s="212" t="e">
        <f>SUM(#REF!)</f>
        <v>#REF!</v>
      </c>
      <c r="V108" s="212" t="e">
        <f>SUM(#REF!)</f>
        <v>#REF!</v>
      </c>
      <c r="W108" s="119" t="e">
        <f>SUM(#REF!)</f>
        <v>#REF!</v>
      </c>
      <c r="X108" s="119" t="e">
        <f>SUM(#REF!)</f>
        <v>#REF!</v>
      </c>
      <c r="Y108" s="116" t="e">
        <f>SUM(#REF!)</f>
        <v>#REF!</v>
      </c>
      <c r="Z108" s="116" t="e">
        <f>SUM(#REF!)</f>
        <v>#REF!</v>
      </c>
      <c r="AA108" s="272">
        <f>Proyección!AE157</f>
        <v>211797</v>
      </c>
    </row>
    <row r="109" spans="1:27" ht="15.6">
      <c r="A109" s="52" t="s">
        <v>574</v>
      </c>
      <c r="B109" s="245" t="e">
        <f t="shared" si="21"/>
        <v>#REF!</v>
      </c>
      <c r="C109" s="147" t="e">
        <f>SUM(Proyección!E158)</f>
        <v>#REF!</v>
      </c>
      <c r="D109" s="32" t="e">
        <f>SUM(Proyección!F158)</f>
        <v>#REF!</v>
      </c>
      <c r="E109" s="109" t="e">
        <f>SUM(#REF!)</f>
        <v>#REF!</v>
      </c>
      <c r="F109" s="119" t="e">
        <f>SUM(#REF!)</f>
        <v>#REF!</v>
      </c>
      <c r="G109" s="119" t="e">
        <f>SUM(#REF!)</f>
        <v>#REF!</v>
      </c>
      <c r="H109" s="119" t="e">
        <f>SUM(#REF!)</f>
        <v>#REF!</v>
      </c>
      <c r="I109" s="119" t="e">
        <f>SUM(#REF!)</f>
        <v>#REF!</v>
      </c>
      <c r="J109" s="119" t="e">
        <f>SUM(#REF!)</f>
        <v>#REF!</v>
      </c>
      <c r="K109" s="119" t="e">
        <f>SUM(#REF!)</f>
        <v>#REF!</v>
      </c>
      <c r="L109" s="119" t="e">
        <f>SUM(#REF!)</f>
        <v>#REF!</v>
      </c>
      <c r="M109" s="119" t="e">
        <f>SUM(#REF!)</f>
        <v>#REF!</v>
      </c>
      <c r="N109" s="119" t="e">
        <f>SUM(#REF!)</f>
        <v>#REF!</v>
      </c>
      <c r="O109" s="119" t="e">
        <f>SUM(#REF!)</f>
        <v>#REF!</v>
      </c>
      <c r="P109" s="119" t="e">
        <f>SUM(#REF!)</f>
        <v>#REF!</v>
      </c>
      <c r="Q109" s="119" t="e">
        <f>SUM(#REF!)</f>
        <v>#REF!</v>
      </c>
      <c r="R109" s="119" t="e">
        <f>SUM(#REF!)</f>
        <v>#REF!</v>
      </c>
      <c r="S109" s="327" t="e">
        <f>SUM(#REF!)</f>
        <v>#REF!</v>
      </c>
      <c r="T109" s="327" t="e">
        <f>SUM(#REF!)</f>
        <v>#REF!</v>
      </c>
      <c r="U109" s="212" t="e">
        <f>SUM(#REF!)</f>
        <v>#REF!</v>
      </c>
      <c r="V109" s="212" t="e">
        <f>SUM(#REF!)</f>
        <v>#REF!</v>
      </c>
      <c r="W109" s="119" t="e">
        <f>SUM(#REF!)</f>
        <v>#REF!</v>
      </c>
      <c r="X109" s="119" t="e">
        <f>SUM(#REF!)</f>
        <v>#REF!</v>
      </c>
      <c r="Y109" s="116" t="e">
        <f>SUM(#REF!)</f>
        <v>#REF!</v>
      </c>
      <c r="Z109" s="116" t="e">
        <f>SUM(#REF!)</f>
        <v>#REF!</v>
      </c>
      <c r="AA109" s="272">
        <f>Proyección!AE158</f>
        <v>537714</v>
      </c>
    </row>
    <row r="110" spans="1:27" ht="15.6">
      <c r="A110" s="52" t="s">
        <v>575</v>
      </c>
      <c r="B110" s="245" t="e">
        <f t="shared" si="21"/>
        <v>#REF!</v>
      </c>
      <c r="C110" s="147" t="e">
        <f>SUM(Proyección!E159)</f>
        <v>#REF!</v>
      </c>
      <c r="D110" s="32" t="e">
        <f>SUM(Proyección!F159)</f>
        <v>#REF!</v>
      </c>
      <c r="E110" s="109" t="e">
        <f>SUM(#REF!)</f>
        <v>#REF!</v>
      </c>
      <c r="F110" s="119" t="e">
        <f>SUM(#REF!)</f>
        <v>#REF!</v>
      </c>
      <c r="G110" s="119" t="e">
        <f>SUM(#REF!)</f>
        <v>#REF!</v>
      </c>
      <c r="H110" s="119" t="e">
        <f>SUM(#REF!)</f>
        <v>#REF!</v>
      </c>
      <c r="I110" s="119" t="e">
        <f>SUM(#REF!)</f>
        <v>#REF!</v>
      </c>
      <c r="J110" s="119" t="e">
        <f>SUM(#REF!)</f>
        <v>#REF!</v>
      </c>
      <c r="K110" s="119" t="e">
        <f>SUM(#REF!)</f>
        <v>#REF!</v>
      </c>
      <c r="L110" s="119" t="e">
        <f>SUM(#REF!)</f>
        <v>#REF!</v>
      </c>
      <c r="M110" s="119" t="e">
        <f>SUM(#REF!)</f>
        <v>#REF!</v>
      </c>
      <c r="N110" s="119" t="e">
        <f>SUM(#REF!)</f>
        <v>#REF!</v>
      </c>
      <c r="O110" s="119" t="e">
        <f>SUM(#REF!)</f>
        <v>#REF!</v>
      </c>
      <c r="P110" s="119" t="e">
        <f>SUM(#REF!)</f>
        <v>#REF!</v>
      </c>
      <c r="Q110" s="119" t="e">
        <f>SUM(#REF!)</f>
        <v>#REF!</v>
      </c>
      <c r="R110" s="119" t="e">
        <f>SUM(#REF!)</f>
        <v>#REF!</v>
      </c>
      <c r="S110" s="327" t="e">
        <f>SUM(#REF!)</f>
        <v>#REF!</v>
      </c>
      <c r="T110" s="327" t="e">
        <f>SUM(#REF!)</f>
        <v>#REF!</v>
      </c>
      <c r="U110" s="212" t="e">
        <f>SUM(#REF!)</f>
        <v>#REF!</v>
      </c>
      <c r="V110" s="212" t="e">
        <f>SUM(#REF!)</f>
        <v>#REF!</v>
      </c>
      <c r="W110" s="119" t="e">
        <f>SUM(#REF!)</f>
        <v>#REF!</v>
      </c>
      <c r="X110" s="119" t="e">
        <f>SUM(#REF!)</f>
        <v>#REF!</v>
      </c>
      <c r="Y110" s="116" t="e">
        <f>SUM(#REF!)</f>
        <v>#REF!</v>
      </c>
      <c r="Z110" s="116" t="e">
        <f>SUM(#REF!)</f>
        <v>#REF!</v>
      </c>
      <c r="AA110" s="272">
        <f>Proyección!AE159</f>
        <v>0</v>
      </c>
    </row>
    <row r="111" spans="1:27" ht="15.6">
      <c r="A111" s="52" t="s">
        <v>372</v>
      </c>
      <c r="B111" s="245" t="e">
        <f t="shared" si="21"/>
        <v>#REF!</v>
      </c>
      <c r="C111" s="147" t="e">
        <f>SUM(Proyección!E160)</f>
        <v>#REF!</v>
      </c>
      <c r="D111" s="32" t="e">
        <f>SUM(Proyección!F160)</f>
        <v>#REF!</v>
      </c>
      <c r="E111" s="109" t="e">
        <f>SUM(#REF!)</f>
        <v>#REF!</v>
      </c>
      <c r="F111" s="119" t="e">
        <f>SUM(#REF!)</f>
        <v>#REF!</v>
      </c>
      <c r="G111" s="119" t="e">
        <f>SUM(#REF!)</f>
        <v>#REF!</v>
      </c>
      <c r="H111" s="119" t="e">
        <f>SUM(#REF!)</f>
        <v>#REF!</v>
      </c>
      <c r="I111" s="119" t="e">
        <f>SUM(#REF!)</f>
        <v>#REF!</v>
      </c>
      <c r="J111" s="119" t="e">
        <f>SUM(#REF!)</f>
        <v>#REF!</v>
      </c>
      <c r="K111" s="119" t="e">
        <f>SUM(#REF!)</f>
        <v>#REF!</v>
      </c>
      <c r="L111" s="119" t="e">
        <f>SUM(#REF!)</f>
        <v>#REF!</v>
      </c>
      <c r="M111" s="119" t="e">
        <f>SUM(#REF!)</f>
        <v>#REF!</v>
      </c>
      <c r="N111" s="119" t="e">
        <f>SUM(#REF!)</f>
        <v>#REF!</v>
      </c>
      <c r="O111" s="119" t="e">
        <f>SUM(#REF!)</f>
        <v>#REF!</v>
      </c>
      <c r="P111" s="119" t="e">
        <f>SUM(#REF!)</f>
        <v>#REF!</v>
      </c>
      <c r="Q111" s="119" t="e">
        <f>SUM(#REF!)</f>
        <v>#REF!</v>
      </c>
      <c r="R111" s="119" t="e">
        <f>SUM(#REF!)</f>
        <v>#REF!</v>
      </c>
      <c r="S111" s="327" t="e">
        <f>SUM(#REF!)</f>
        <v>#REF!</v>
      </c>
      <c r="T111" s="327" t="e">
        <f>SUM(#REF!)</f>
        <v>#REF!</v>
      </c>
      <c r="U111" s="212" t="e">
        <f>SUM(#REF!)</f>
        <v>#REF!</v>
      </c>
      <c r="V111" s="212" t="e">
        <f>SUM(#REF!)</f>
        <v>#REF!</v>
      </c>
      <c r="W111" s="119" t="e">
        <f>SUM(#REF!)</f>
        <v>#REF!</v>
      </c>
      <c r="X111" s="119" t="e">
        <f>SUM(#REF!)</f>
        <v>#REF!</v>
      </c>
      <c r="Y111" s="116" t="e">
        <f>SUM(#REF!)</f>
        <v>#REF!</v>
      </c>
      <c r="Z111" s="116" t="e">
        <f>SUM(#REF!)</f>
        <v>#REF!</v>
      </c>
      <c r="AA111" s="272">
        <f>Proyección!AE160</f>
        <v>0</v>
      </c>
    </row>
    <row r="112" spans="1:27" ht="15.6">
      <c r="A112" s="52" t="s">
        <v>211</v>
      </c>
      <c r="B112" s="245" t="e">
        <f t="shared" si="21"/>
        <v>#REF!</v>
      </c>
      <c r="C112" s="147" t="e">
        <f>SUM(Proyección!E161)</f>
        <v>#REF!</v>
      </c>
      <c r="D112" s="32" t="e">
        <f>SUM(Proyección!F161)</f>
        <v>#REF!</v>
      </c>
      <c r="E112" s="109" t="e">
        <f>SUM(#REF!)</f>
        <v>#REF!</v>
      </c>
      <c r="F112" s="119" t="e">
        <f>SUM(#REF!)</f>
        <v>#REF!</v>
      </c>
      <c r="G112" s="119" t="e">
        <f>SUM(#REF!)</f>
        <v>#REF!</v>
      </c>
      <c r="H112" s="119" t="e">
        <f>SUM(#REF!)</f>
        <v>#REF!</v>
      </c>
      <c r="I112" s="119" t="e">
        <f>SUM(#REF!)</f>
        <v>#REF!</v>
      </c>
      <c r="J112" s="119" t="e">
        <f>SUM(#REF!)</f>
        <v>#REF!</v>
      </c>
      <c r="K112" s="119" t="e">
        <f>SUM(#REF!)</f>
        <v>#REF!</v>
      </c>
      <c r="L112" s="119" t="e">
        <f>SUM(#REF!)</f>
        <v>#REF!</v>
      </c>
      <c r="M112" s="119" t="e">
        <f>SUM(#REF!)</f>
        <v>#REF!</v>
      </c>
      <c r="N112" s="119" t="e">
        <f>SUM(#REF!)</f>
        <v>#REF!</v>
      </c>
      <c r="O112" s="119" t="e">
        <f>SUM(#REF!)</f>
        <v>#REF!</v>
      </c>
      <c r="P112" s="119" t="e">
        <f>SUM(#REF!)</f>
        <v>#REF!</v>
      </c>
      <c r="Q112" s="119" t="e">
        <f>SUM(#REF!)</f>
        <v>#REF!</v>
      </c>
      <c r="R112" s="119" t="e">
        <f>SUM(#REF!)</f>
        <v>#REF!</v>
      </c>
      <c r="S112" s="327" t="e">
        <f>SUM(#REF!)</f>
        <v>#REF!</v>
      </c>
      <c r="T112" s="327" t="e">
        <f>SUM(#REF!)</f>
        <v>#REF!</v>
      </c>
      <c r="U112" s="212" t="e">
        <f>SUM(#REF!)</f>
        <v>#REF!</v>
      </c>
      <c r="V112" s="212" t="e">
        <f>SUM(#REF!)</f>
        <v>#REF!</v>
      </c>
      <c r="W112" s="119" t="e">
        <f>SUM(#REF!)</f>
        <v>#REF!</v>
      </c>
      <c r="X112" s="119" t="e">
        <f>SUM(#REF!)</f>
        <v>#REF!</v>
      </c>
      <c r="Y112" s="116" t="e">
        <f>SUM(#REF!)</f>
        <v>#REF!</v>
      </c>
      <c r="Z112" s="116" t="e">
        <f>SUM(#REF!)</f>
        <v>#REF!</v>
      </c>
      <c r="AA112" s="272">
        <f>Proyección!AE161</f>
        <v>506404</v>
      </c>
    </row>
    <row r="113" spans="1:27" ht="15.6">
      <c r="A113" s="52" t="s">
        <v>468</v>
      </c>
      <c r="B113" s="245" t="e">
        <f t="shared" si="21"/>
        <v>#REF!</v>
      </c>
      <c r="C113" s="147" t="e">
        <f>SUM(Proyección!E162)</f>
        <v>#REF!</v>
      </c>
      <c r="D113" s="32" t="e">
        <f>SUM(Proyección!F162)</f>
        <v>#REF!</v>
      </c>
      <c r="E113" s="109" t="e">
        <f>SUM(#REF!)</f>
        <v>#REF!</v>
      </c>
      <c r="F113" s="119" t="e">
        <f>SUM(#REF!)</f>
        <v>#REF!</v>
      </c>
      <c r="G113" s="119" t="e">
        <f>SUM(#REF!)</f>
        <v>#REF!</v>
      </c>
      <c r="H113" s="119" t="e">
        <f>SUM(#REF!)</f>
        <v>#REF!</v>
      </c>
      <c r="I113" s="119" t="e">
        <f>SUM(#REF!)</f>
        <v>#REF!</v>
      </c>
      <c r="J113" s="119" t="e">
        <f>SUM(#REF!)</f>
        <v>#REF!</v>
      </c>
      <c r="K113" s="119" t="e">
        <f>SUM(#REF!)</f>
        <v>#REF!</v>
      </c>
      <c r="L113" s="119" t="e">
        <f>SUM(#REF!)</f>
        <v>#REF!</v>
      </c>
      <c r="M113" s="119" t="e">
        <f>SUM(#REF!)</f>
        <v>#REF!</v>
      </c>
      <c r="N113" s="119" t="e">
        <f>SUM(#REF!)</f>
        <v>#REF!</v>
      </c>
      <c r="O113" s="119" t="e">
        <f>SUM(#REF!)</f>
        <v>#REF!</v>
      </c>
      <c r="P113" s="119" t="e">
        <f>SUM(#REF!)</f>
        <v>#REF!</v>
      </c>
      <c r="Q113" s="119" t="e">
        <f>SUM(#REF!)</f>
        <v>#REF!</v>
      </c>
      <c r="R113" s="119" t="e">
        <f>SUM(#REF!)</f>
        <v>#REF!</v>
      </c>
      <c r="S113" s="327" t="e">
        <f>SUM(#REF!)</f>
        <v>#REF!</v>
      </c>
      <c r="T113" s="327" t="e">
        <f>SUM(#REF!)</f>
        <v>#REF!</v>
      </c>
      <c r="U113" s="212" t="e">
        <f>SUM(#REF!)</f>
        <v>#REF!</v>
      </c>
      <c r="V113" s="212" t="e">
        <f>SUM(#REF!)</f>
        <v>#REF!</v>
      </c>
      <c r="W113" s="119" t="e">
        <f>SUM(#REF!)</f>
        <v>#REF!</v>
      </c>
      <c r="X113" s="119" t="e">
        <f>SUM(#REF!)</f>
        <v>#REF!</v>
      </c>
      <c r="Y113" s="116" t="e">
        <f>SUM(#REF!)</f>
        <v>#REF!</v>
      </c>
      <c r="Z113" s="116" t="e">
        <f>SUM(#REF!)</f>
        <v>#REF!</v>
      </c>
      <c r="AA113" s="272">
        <f>Proyección!AE162</f>
        <v>0</v>
      </c>
    </row>
    <row r="114" spans="1:27" ht="15.6">
      <c r="A114" s="52" t="s">
        <v>484</v>
      </c>
      <c r="B114" s="245" t="e">
        <f t="shared" si="21"/>
        <v>#REF!</v>
      </c>
      <c r="C114" s="147" t="e">
        <f>SUM(Proyección!E163)</f>
        <v>#REF!</v>
      </c>
      <c r="D114" s="32" t="e">
        <f>SUM(Proyección!F163)</f>
        <v>#REF!</v>
      </c>
      <c r="E114" s="109" t="e">
        <f>SUM(#REF!)</f>
        <v>#REF!</v>
      </c>
      <c r="F114" s="119" t="e">
        <f>SUM(#REF!)</f>
        <v>#REF!</v>
      </c>
      <c r="G114" s="119" t="e">
        <f>SUM(#REF!)</f>
        <v>#REF!</v>
      </c>
      <c r="H114" s="119" t="e">
        <f>SUM(#REF!)</f>
        <v>#REF!</v>
      </c>
      <c r="I114" s="119" t="e">
        <f>SUM(#REF!)</f>
        <v>#REF!</v>
      </c>
      <c r="J114" s="119" t="e">
        <f>SUM(#REF!)</f>
        <v>#REF!</v>
      </c>
      <c r="K114" s="119" t="e">
        <f>SUM(#REF!)</f>
        <v>#REF!</v>
      </c>
      <c r="L114" s="119" t="e">
        <f>SUM(#REF!)</f>
        <v>#REF!</v>
      </c>
      <c r="M114" s="119" t="e">
        <f>SUM(#REF!)</f>
        <v>#REF!</v>
      </c>
      <c r="N114" s="119" t="e">
        <f>SUM(#REF!)</f>
        <v>#REF!</v>
      </c>
      <c r="O114" s="119" t="e">
        <f>SUM(#REF!)</f>
        <v>#REF!</v>
      </c>
      <c r="P114" s="119" t="e">
        <f>SUM(#REF!)</f>
        <v>#REF!</v>
      </c>
      <c r="Q114" s="119" t="e">
        <f>SUM(#REF!)</f>
        <v>#REF!</v>
      </c>
      <c r="R114" s="119" t="e">
        <f>SUM(#REF!)</f>
        <v>#REF!</v>
      </c>
      <c r="S114" s="327" t="e">
        <f>SUM(#REF!)</f>
        <v>#REF!</v>
      </c>
      <c r="T114" s="327" t="e">
        <f>SUM(#REF!)</f>
        <v>#REF!</v>
      </c>
      <c r="U114" s="212" t="e">
        <f>SUM(#REF!)</f>
        <v>#REF!</v>
      </c>
      <c r="V114" s="212" t="e">
        <f>SUM(#REF!)</f>
        <v>#REF!</v>
      </c>
      <c r="W114" s="119" t="e">
        <f>SUM(#REF!)</f>
        <v>#REF!</v>
      </c>
      <c r="X114" s="119" t="e">
        <f>SUM(#REF!)</f>
        <v>#REF!</v>
      </c>
      <c r="Y114" s="116" t="e">
        <f>SUM(#REF!)</f>
        <v>#REF!</v>
      </c>
      <c r="Z114" s="116" t="e">
        <f>SUM(#REF!)</f>
        <v>#REF!</v>
      </c>
      <c r="AA114" s="272">
        <f>Proyección!AE163</f>
        <v>28280</v>
      </c>
    </row>
    <row r="115" spans="1:27" ht="15.6">
      <c r="A115" s="52" t="s">
        <v>585</v>
      </c>
      <c r="B115" s="245" t="e">
        <f t="shared" si="21"/>
        <v>#REF!</v>
      </c>
      <c r="C115" s="147" t="e">
        <f>SUM(Proyección!E164)</f>
        <v>#REF!</v>
      </c>
      <c r="D115" s="32" t="e">
        <f>SUM(Proyección!F164)</f>
        <v>#REF!</v>
      </c>
      <c r="E115" s="109" t="e">
        <f>SUM(#REF!)</f>
        <v>#REF!</v>
      </c>
      <c r="F115" s="119" t="e">
        <f>SUM(#REF!)</f>
        <v>#REF!</v>
      </c>
      <c r="G115" s="119" t="e">
        <f>SUM(#REF!)</f>
        <v>#REF!</v>
      </c>
      <c r="H115" s="119" t="e">
        <f>SUM(#REF!)</f>
        <v>#REF!</v>
      </c>
      <c r="I115" s="119" t="e">
        <f>SUM(#REF!)</f>
        <v>#REF!</v>
      </c>
      <c r="J115" s="119" t="e">
        <f>SUM(#REF!)</f>
        <v>#REF!</v>
      </c>
      <c r="K115" s="119" t="e">
        <f>SUM(#REF!)</f>
        <v>#REF!</v>
      </c>
      <c r="L115" s="119" t="e">
        <f>SUM(#REF!)</f>
        <v>#REF!</v>
      </c>
      <c r="M115" s="119" t="e">
        <f>SUM(#REF!)</f>
        <v>#REF!</v>
      </c>
      <c r="N115" s="119" t="e">
        <f>SUM(#REF!)</f>
        <v>#REF!</v>
      </c>
      <c r="O115" s="119" t="e">
        <f>SUM(#REF!)</f>
        <v>#REF!</v>
      </c>
      <c r="P115" s="119" t="e">
        <f>SUM(#REF!)</f>
        <v>#REF!</v>
      </c>
      <c r="Q115" s="119" t="e">
        <f>SUM(#REF!)</f>
        <v>#REF!</v>
      </c>
      <c r="R115" s="119" t="e">
        <f>SUM(#REF!)</f>
        <v>#REF!</v>
      </c>
      <c r="S115" s="327" t="e">
        <f>SUM(#REF!)</f>
        <v>#REF!</v>
      </c>
      <c r="T115" s="327" t="e">
        <f>SUM(#REF!)</f>
        <v>#REF!</v>
      </c>
      <c r="U115" s="212" t="e">
        <f>SUM(#REF!)</f>
        <v>#REF!</v>
      </c>
      <c r="V115" s="212" t="e">
        <f>SUM(#REF!)</f>
        <v>#REF!</v>
      </c>
      <c r="W115" s="119" t="e">
        <f>SUM(#REF!)</f>
        <v>#REF!</v>
      </c>
      <c r="X115" s="119" t="e">
        <f>SUM(#REF!)</f>
        <v>#REF!</v>
      </c>
      <c r="Y115" s="116" t="e">
        <f>SUM(#REF!)</f>
        <v>#REF!</v>
      </c>
      <c r="Z115" s="116" t="e">
        <f>SUM(#REF!)</f>
        <v>#REF!</v>
      </c>
      <c r="AA115" s="272">
        <f>Proyección!AE164</f>
        <v>77869</v>
      </c>
    </row>
    <row r="116" spans="1:27" ht="15.6">
      <c r="A116" s="24" t="s">
        <v>53</v>
      </c>
      <c r="B116" s="248" t="e">
        <f>SUM(B117:B124)</f>
        <v>#REF!</v>
      </c>
      <c r="C116" s="148" t="e">
        <f>SUM(C117:C124)</f>
        <v>#REF!</v>
      </c>
      <c r="D116" s="33" t="e">
        <f>SUM(D117:D124)</f>
        <v>#REF!</v>
      </c>
      <c r="E116" s="47" t="e">
        <f t="shared" ref="E116:J116" si="22">SUM(E117:E123)</f>
        <v>#REF!</v>
      </c>
      <c r="F116" s="96" t="e">
        <f t="shared" si="22"/>
        <v>#REF!</v>
      </c>
      <c r="G116" s="96" t="e">
        <f t="shared" si="22"/>
        <v>#REF!</v>
      </c>
      <c r="H116" s="96" t="e">
        <f t="shared" si="22"/>
        <v>#REF!</v>
      </c>
      <c r="I116" s="120" t="e">
        <f t="shared" si="22"/>
        <v>#REF!</v>
      </c>
      <c r="J116" s="120" t="e">
        <f t="shared" si="22"/>
        <v>#REF!</v>
      </c>
      <c r="K116" s="120" t="e">
        <f>SUM(K117:K124)</f>
        <v>#REF!</v>
      </c>
      <c r="L116" s="120" t="e">
        <f t="shared" ref="L116:R116" si="23">SUM(L117:L123)</f>
        <v>#REF!</v>
      </c>
      <c r="M116" s="120" t="e">
        <f t="shared" si="23"/>
        <v>#REF!</v>
      </c>
      <c r="N116" s="120" t="e">
        <f t="shared" si="23"/>
        <v>#REF!</v>
      </c>
      <c r="O116" s="120" t="e">
        <f t="shared" si="23"/>
        <v>#REF!</v>
      </c>
      <c r="P116" s="120" t="e">
        <f t="shared" si="23"/>
        <v>#REF!</v>
      </c>
      <c r="Q116" s="120" t="e">
        <f t="shared" si="23"/>
        <v>#REF!</v>
      </c>
      <c r="R116" s="120" t="e">
        <f t="shared" si="23"/>
        <v>#REF!</v>
      </c>
      <c r="S116" s="328" t="e">
        <f t="shared" ref="S116:AA116" si="24">SUM(S117:S124)</f>
        <v>#REF!</v>
      </c>
      <c r="T116" s="328" t="e">
        <f t="shared" si="24"/>
        <v>#REF!</v>
      </c>
      <c r="U116" s="213" t="e">
        <f t="shared" si="24"/>
        <v>#REF!</v>
      </c>
      <c r="V116" s="213" t="e">
        <f t="shared" si="24"/>
        <v>#REF!</v>
      </c>
      <c r="W116" s="120" t="e">
        <f t="shared" si="24"/>
        <v>#REF!</v>
      </c>
      <c r="X116" s="120" t="e">
        <f t="shared" si="24"/>
        <v>#REF!</v>
      </c>
      <c r="Y116" s="96" t="e">
        <f t="shared" si="24"/>
        <v>#REF!</v>
      </c>
      <c r="Z116" s="96" t="e">
        <f t="shared" si="24"/>
        <v>#REF!</v>
      </c>
      <c r="AA116" s="276">
        <f t="shared" si="24"/>
        <v>4485741</v>
      </c>
    </row>
    <row r="117" spans="1:27" ht="15.6">
      <c r="A117" s="24" t="s">
        <v>485</v>
      </c>
      <c r="B117" s="245" t="e">
        <f t="shared" ref="B117:B129" si="25">SUM(AA117-C117)</f>
        <v>#REF!</v>
      </c>
      <c r="C117" s="147" t="e">
        <f>SUM(Proyección!E166)</f>
        <v>#REF!</v>
      </c>
      <c r="D117" s="32" t="e">
        <f>SUM(Proyección!F166)</f>
        <v>#REF!</v>
      </c>
      <c r="E117" s="109" t="e">
        <f>SUM(#REF!)</f>
        <v>#REF!</v>
      </c>
      <c r="F117" s="119" t="e">
        <f>SUM(#REF!)</f>
        <v>#REF!</v>
      </c>
      <c r="G117" s="119" t="e">
        <f>SUM(#REF!)</f>
        <v>#REF!</v>
      </c>
      <c r="H117" s="119" t="e">
        <f>SUM(#REF!)</f>
        <v>#REF!</v>
      </c>
      <c r="I117" s="119" t="e">
        <f>SUM(#REF!)</f>
        <v>#REF!</v>
      </c>
      <c r="J117" s="119" t="e">
        <f>SUM(#REF!)</f>
        <v>#REF!</v>
      </c>
      <c r="K117" s="119" t="e">
        <f>SUM(#REF!)</f>
        <v>#REF!</v>
      </c>
      <c r="L117" s="119" t="e">
        <f>SUM(#REF!)</f>
        <v>#REF!</v>
      </c>
      <c r="M117" s="119" t="e">
        <f>SUM(#REF!)</f>
        <v>#REF!</v>
      </c>
      <c r="N117" s="119" t="e">
        <f>SUM(#REF!)</f>
        <v>#REF!</v>
      </c>
      <c r="O117" s="119" t="e">
        <f>SUM(#REF!)</f>
        <v>#REF!</v>
      </c>
      <c r="P117" s="119" t="e">
        <f>SUM(#REF!)</f>
        <v>#REF!</v>
      </c>
      <c r="Q117" s="119" t="e">
        <f>SUM(#REF!)</f>
        <v>#REF!</v>
      </c>
      <c r="R117" s="119" t="e">
        <f>SUM(#REF!)</f>
        <v>#REF!</v>
      </c>
      <c r="S117" s="327" t="e">
        <f>SUM(#REF!)</f>
        <v>#REF!</v>
      </c>
      <c r="T117" s="327" t="e">
        <f>SUM(#REF!)</f>
        <v>#REF!</v>
      </c>
      <c r="U117" s="212" t="e">
        <f>SUM(#REF!)</f>
        <v>#REF!</v>
      </c>
      <c r="V117" s="212" t="e">
        <f>SUM(#REF!)</f>
        <v>#REF!</v>
      </c>
      <c r="W117" s="119" t="e">
        <f>SUM(#REF!)</f>
        <v>#REF!</v>
      </c>
      <c r="X117" s="119" t="e">
        <f>SUM(#REF!)</f>
        <v>#REF!</v>
      </c>
      <c r="Y117" s="116" t="e">
        <f>SUM(#REF!)</f>
        <v>#REF!</v>
      </c>
      <c r="Z117" s="116" t="e">
        <f>SUM(#REF!)</f>
        <v>#REF!</v>
      </c>
      <c r="AA117" s="272">
        <f>Proyección!AE166</f>
        <v>1300000</v>
      </c>
    </row>
    <row r="118" spans="1:27" ht="15.6">
      <c r="A118" s="24" t="s">
        <v>742</v>
      </c>
      <c r="B118" s="245" t="e">
        <f t="shared" si="25"/>
        <v>#REF!</v>
      </c>
      <c r="C118" s="147" t="e">
        <f>SUM(Proyección!E167)</f>
        <v>#REF!</v>
      </c>
      <c r="D118" s="32" t="e">
        <f>SUM(Proyección!F167)</f>
        <v>#REF!</v>
      </c>
      <c r="E118" s="109" t="e">
        <f>SUM(#REF!)</f>
        <v>#REF!</v>
      </c>
      <c r="F118" s="119" t="e">
        <f>SUM(#REF!)</f>
        <v>#REF!</v>
      </c>
      <c r="G118" s="119" t="e">
        <f>SUM(#REF!)</f>
        <v>#REF!</v>
      </c>
      <c r="H118" s="119" t="e">
        <f>SUM(#REF!)</f>
        <v>#REF!</v>
      </c>
      <c r="I118" s="119" t="e">
        <f>SUM(#REF!)</f>
        <v>#REF!</v>
      </c>
      <c r="J118" s="119" t="e">
        <f>SUM(#REF!)</f>
        <v>#REF!</v>
      </c>
      <c r="K118" s="119" t="e">
        <f>SUM(#REF!)</f>
        <v>#REF!</v>
      </c>
      <c r="L118" s="119" t="e">
        <f>SUM(#REF!)</f>
        <v>#REF!</v>
      </c>
      <c r="M118" s="119" t="e">
        <f>SUM(#REF!)</f>
        <v>#REF!</v>
      </c>
      <c r="N118" s="119" t="e">
        <f>SUM(#REF!)</f>
        <v>#REF!</v>
      </c>
      <c r="O118" s="119" t="e">
        <f>SUM(#REF!)</f>
        <v>#REF!</v>
      </c>
      <c r="P118" s="119" t="e">
        <f>SUM(#REF!)</f>
        <v>#REF!</v>
      </c>
      <c r="Q118" s="119" t="e">
        <f>SUM(#REF!)</f>
        <v>#REF!</v>
      </c>
      <c r="R118" s="119" t="e">
        <f>SUM(#REF!)</f>
        <v>#REF!</v>
      </c>
      <c r="S118" s="327" t="e">
        <f>SUM(#REF!)</f>
        <v>#REF!</v>
      </c>
      <c r="T118" s="327" t="e">
        <f>SUM(#REF!)</f>
        <v>#REF!</v>
      </c>
      <c r="U118" s="212" t="e">
        <f>SUM(#REF!)</f>
        <v>#REF!</v>
      </c>
      <c r="V118" s="212" t="e">
        <f>SUM(#REF!)</f>
        <v>#REF!</v>
      </c>
      <c r="W118" s="119" t="e">
        <f>SUM(#REF!)</f>
        <v>#REF!</v>
      </c>
      <c r="X118" s="119" t="e">
        <f>SUM(#REF!)</f>
        <v>#REF!</v>
      </c>
      <c r="Y118" s="116" t="e">
        <f>SUM(#REF!)</f>
        <v>#REF!</v>
      </c>
      <c r="Z118" s="116" t="e">
        <f>SUM(#REF!)</f>
        <v>#REF!</v>
      </c>
      <c r="AA118" s="272">
        <f>Proyección!AE167</f>
        <v>438421</v>
      </c>
    </row>
    <row r="119" spans="1:27" ht="15.6">
      <c r="A119" s="24" t="s">
        <v>726</v>
      </c>
      <c r="B119" s="245" t="e">
        <f t="shared" si="25"/>
        <v>#REF!</v>
      </c>
      <c r="C119" s="147" t="e">
        <f>SUM(Proyección!E168)</f>
        <v>#REF!</v>
      </c>
      <c r="D119" s="32" t="e">
        <f>SUM(Proyección!F168)</f>
        <v>#REF!</v>
      </c>
      <c r="E119" s="109" t="e">
        <f>SUM(#REF!)</f>
        <v>#REF!</v>
      </c>
      <c r="F119" s="119" t="e">
        <f>SUM(#REF!)</f>
        <v>#REF!</v>
      </c>
      <c r="G119" s="119" t="e">
        <f>SUM(#REF!)</f>
        <v>#REF!</v>
      </c>
      <c r="H119" s="119" t="e">
        <f>SUM(#REF!)</f>
        <v>#REF!</v>
      </c>
      <c r="I119" s="119" t="e">
        <f>SUM(#REF!)</f>
        <v>#REF!</v>
      </c>
      <c r="J119" s="119" t="e">
        <f>SUM(#REF!)</f>
        <v>#REF!</v>
      </c>
      <c r="K119" s="119" t="e">
        <f>SUM(#REF!)</f>
        <v>#REF!</v>
      </c>
      <c r="L119" s="119" t="e">
        <f>SUM(#REF!)</f>
        <v>#REF!</v>
      </c>
      <c r="M119" s="119" t="e">
        <f>SUM(#REF!)</f>
        <v>#REF!</v>
      </c>
      <c r="N119" s="119" t="e">
        <f>SUM(#REF!)</f>
        <v>#REF!</v>
      </c>
      <c r="O119" s="119" t="e">
        <f>SUM(#REF!)</f>
        <v>#REF!</v>
      </c>
      <c r="P119" s="119" t="e">
        <f>SUM(#REF!)</f>
        <v>#REF!</v>
      </c>
      <c r="Q119" s="119" t="e">
        <f>SUM(#REF!)</f>
        <v>#REF!</v>
      </c>
      <c r="R119" s="119" t="e">
        <f>SUM(#REF!)</f>
        <v>#REF!</v>
      </c>
      <c r="S119" s="327" t="e">
        <f>SUM(#REF!)</f>
        <v>#REF!</v>
      </c>
      <c r="T119" s="327" t="e">
        <f>SUM(#REF!)</f>
        <v>#REF!</v>
      </c>
      <c r="U119" s="212" t="e">
        <f>SUM(#REF!)</f>
        <v>#REF!</v>
      </c>
      <c r="V119" s="212" t="e">
        <f>SUM(#REF!)</f>
        <v>#REF!</v>
      </c>
      <c r="W119" s="119" t="e">
        <f>SUM(#REF!)</f>
        <v>#REF!</v>
      </c>
      <c r="X119" s="119" t="e">
        <f>SUM(#REF!)</f>
        <v>#REF!</v>
      </c>
      <c r="Y119" s="116" t="e">
        <f>SUM(#REF!)</f>
        <v>#REF!</v>
      </c>
      <c r="Z119" s="116" t="e">
        <f>SUM(#REF!)</f>
        <v>#REF!</v>
      </c>
      <c r="AA119" s="272">
        <f>Proyección!AE168</f>
        <v>1388750</v>
      </c>
    </row>
    <row r="120" spans="1:27" ht="15.6">
      <c r="A120" s="24" t="s">
        <v>335</v>
      </c>
      <c r="B120" s="245" t="e">
        <f t="shared" si="25"/>
        <v>#REF!</v>
      </c>
      <c r="C120" s="147" t="e">
        <f>SUM(Proyección!E169)</f>
        <v>#REF!</v>
      </c>
      <c r="D120" s="32" t="e">
        <f>SUM(Proyección!F169)</f>
        <v>#REF!</v>
      </c>
      <c r="E120" s="109" t="e">
        <f>SUM(#REF!)</f>
        <v>#REF!</v>
      </c>
      <c r="F120" s="119" t="e">
        <f>SUM(#REF!)</f>
        <v>#REF!</v>
      </c>
      <c r="G120" s="119" t="e">
        <f>SUM(#REF!)</f>
        <v>#REF!</v>
      </c>
      <c r="H120" s="119" t="e">
        <f>SUM(#REF!)</f>
        <v>#REF!</v>
      </c>
      <c r="I120" s="119" t="e">
        <f>SUM(#REF!)</f>
        <v>#REF!</v>
      </c>
      <c r="J120" s="119" t="e">
        <f>SUM(#REF!)</f>
        <v>#REF!</v>
      </c>
      <c r="K120" s="119" t="e">
        <f>SUM(#REF!)</f>
        <v>#REF!</v>
      </c>
      <c r="L120" s="119" t="e">
        <f>SUM(#REF!)</f>
        <v>#REF!</v>
      </c>
      <c r="M120" s="119" t="e">
        <f>SUM(#REF!)</f>
        <v>#REF!</v>
      </c>
      <c r="N120" s="119" t="e">
        <f>SUM(#REF!)</f>
        <v>#REF!</v>
      </c>
      <c r="O120" s="119" t="e">
        <f>SUM(#REF!)</f>
        <v>#REF!</v>
      </c>
      <c r="P120" s="119" t="e">
        <f>SUM(#REF!)</f>
        <v>#REF!</v>
      </c>
      <c r="Q120" s="119" t="e">
        <f>SUM(#REF!)</f>
        <v>#REF!</v>
      </c>
      <c r="R120" s="119" t="e">
        <f>SUM(#REF!)</f>
        <v>#REF!</v>
      </c>
      <c r="S120" s="327" t="e">
        <f>SUM(#REF!)</f>
        <v>#REF!</v>
      </c>
      <c r="T120" s="327" t="e">
        <f>SUM(#REF!)</f>
        <v>#REF!</v>
      </c>
      <c r="U120" s="212" t="e">
        <f>SUM(#REF!)</f>
        <v>#REF!</v>
      </c>
      <c r="V120" s="212" t="e">
        <f>SUM(#REF!)</f>
        <v>#REF!</v>
      </c>
      <c r="W120" s="119" t="e">
        <f>SUM(#REF!)</f>
        <v>#REF!</v>
      </c>
      <c r="X120" s="119" t="e">
        <f>SUM(#REF!)</f>
        <v>#REF!</v>
      </c>
      <c r="Y120" s="116" t="e">
        <f>SUM(#REF!)</f>
        <v>#REF!</v>
      </c>
      <c r="Z120" s="116" t="e">
        <f>SUM(#REF!)</f>
        <v>#REF!</v>
      </c>
      <c r="AA120" s="272">
        <f>Proyección!AE169</f>
        <v>2424</v>
      </c>
    </row>
    <row r="121" spans="1:27" ht="15.6">
      <c r="A121" s="24" t="s">
        <v>300</v>
      </c>
      <c r="B121" s="245" t="e">
        <f t="shared" si="25"/>
        <v>#REF!</v>
      </c>
      <c r="C121" s="147" t="e">
        <f>SUM(Proyección!E170)</f>
        <v>#REF!</v>
      </c>
      <c r="D121" s="32" t="e">
        <f>SUM(Proyección!F170)</f>
        <v>#REF!</v>
      </c>
      <c r="E121" s="109" t="e">
        <f>SUM(#REF!)</f>
        <v>#REF!</v>
      </c>
      <c r="F121" s="119" t="e">
        <f>SUM(#REF!)</f>
        <v>#REF!</v>
      </c>
      <c r="G121" s="119" t="e">
        <f>SUM(#REF!)</f>
        <v>#REF!</v>
      </c>
      <c r="H121" s="119" t="e">
        <f>SUM(#REF!)</f>
        <v>#REF!</v>
      </c>
      <c r="I121" s="119" t="e">
        <f>SUM(#REF!)</f>
        <v>#REF!</v>
      </c>
      <c r="J121" s="119" t="e">
        <f>SUM(#REF!)</f>
        <v>#REF!</v>
      </c>
      <c r="K121" s="119" t="e">
        <f>SUM(#REF!)</f>
        <v>#REF!</v>
      </c>
      <c r="L121" s="119" t="e">
        <f>SUM(#REF!)</f>
        <v>#REF!</v>
      </c>
      <c r="M121" s="119" t="e">
        <f>SUM(#REF!)</f>
        <v>#REF!</v>
      </c>
      <c r="N121" s="119" t="e">
        <f>SUM(#REF!)</f>
        <v>#REF!</v>
      </c>
      <c r="O121" s="119" t="e">
        <f>SUM(#REF!)</f>
        <v>#REF!</v>
      </c>
      <c r="P121" s="119" t="e">
        <f>SUM(#REF!)</f>
        <v>#REF!</v>
      </c>
      <c r="Q121" s="119" t="e">
        <f>SUM(#REF!)</f>
        <v>#REF!</v>
      </c>
      <c r="R121" s="119" t="e">
        <f>SUM(#REF!)</f>
        <v>#REF!</v>
      </c>
      <c r="S121" s="327" t="e">
        <f>SUM(#REF!)</f>
        <v>#REF!</v>
      </c>
      <c r="T121" s="327" t="e">
        <f>SUM(#REF!)</f>
        <v>#REF!</v>
      </c>
      <c r="U121" s="212" t="e">
        <f>SUM(#REF!)</f>
        <v>#REF!</v>
      </c>
      <c r="V121" s="212" t="e">
        <f>SUM(#REF!)</f>
        <v>#REF!</v>
      </c>
      <c r="W121" s="119" t="e">
        <f>SUM(#REF!)</f>
        <v>#REF!</v>
      </c>
      <c r="X121" s="119" t="e">
        <f>SUM(#REF!)</f>
        <v>#REF!</v>
      </c>
      <c r="Y121" s="116" t="e">
        <f>SUM(#REF!)</f>
        <v>#REF!</v>
      </c>
      <c r="Z121" s="116" t="e">
        <f>SUM(#REF!)</f>
        <v>#REF!</v>
      </c>
      <c r="AA121" s="272">
        <f>Proyección!AE170</f>
        <v>100000</v>
      </c>
    </row>
    <row r="122" spans="1:27" ht="15.6">
      <c r="A122" s="24" t="s">
        <v>23</v>
      </c>
      <c r="B122" s="245" t="e">
        <f t="shared" si="25"/>
        <v>#REF!</v>
      </c>
      <c r="C122" s="147" t="e">
        <f>SUM(Proyección!E171)</f>
        <v>#REF!</v>
      </c>
      <c r="D122" s="32" t="e">
        <f>SUM(Proyección!F171)</f>
        <v>#REF!</v>
      </c>
      <c r="E122" s="109" t="e">
        <f>SUM(#REF!)</f>
        <v>#REF!</v>
      </c>
      <c r="F122" s="119" t="e">
        <f>SUM(#REF!)</f>
        <v>#REF!</v>
      </c>
      <c r="G122" s="119" t="e">
        <f>SUM(#REF!)</f>
        <v>#REF!</v>
      </c>
      <c r="H122" s="119" t="e">
        <f>SUM(#REF!)</f>
        <v>#REF!</v>
      </c>
      <c r="I122" s="119" t="e">
        <f>SUM(#REF!)</f>
        <v>#REF!</v>
      </c>
      <c r="J122" s="119" t="e">
        <f>SUM(#REF!)</f>
        <v>#REF!</v>
      </c>
      <c r="K122" s="119" t="e">
        <f>SUM(#REF!)</f>
        <v>#REF!</v>
      </c>
      <c r="L122" s="119" t="e">
        <f>SUM(#REF!)</f>
        <v>#REF!</v>
      </c>
      <c r="M122" s="119" t="e">
        <f>SUM(#REF!)</f>
        <v>#REF!</v>
      </c>
      <c r="N122" s="119" t="e">
        <f>SUM(#REF!)</f>
        <v>#REF!</v>
      </c>
      <c r="O122" s="119" t="e">
        <f>SUM(#REF!)</f>
        <v>#REF!</v>
      </c>
      <c r="P122" s="119" t="e">
        <f>SUM(#REF!)</f>
        <v>#REF!</v>
      </c>
      <c r="Q122" s="119" t="e">
        <f>SUM(#REF!)</f>
        <v>#REF!</v>
      </c>
      <c r="R122" s="119" t="e">
        <f>SUM(#REF!)</f>
        <v>#REF!</v>
      </c>
      <c r="S122" s="327" t="e">
        <f>SUM(#REF!)</f>
        <v>#REF!</v>
      </c>
      <c r="T122" s="327" t="e">
        <f>SUM(#REF!)</f>
        <v>#REF!</v>
      </c>
      <c r="U122" s="212" t="e">
        <f>SUM(#REF!)</f>
        <v>#REF!</v>
      </c>
      <c r="V122" s="212" t="e">
        <f>SUM(#REF!)</f>
        <v>#REF!</v>
      </c>
      <c r="W122" s="119" t="e">
        <f>SUM(#REF!)</f>
        <v>#REF!</v>
      </c>
      <c r="X122" s="119" t="e">
        <f>SUM(#REF!)</f>
        <v>#REF!</v>
      </c>
      <c r="Y122" s="116" t="e">
        <f>SUM(#REF!)</f>
        <v>#REF!</v>
      </c>
      <c r="Z122" s="116" t="e">
        <f>SUM(#REF!)</f>
        <v>#REF!</v>
      </c>
      <c r="AA122" s="272">
        <f>Proyección!AE171</f>
        <v>1000000</v>
      </c>
    </row>
    <row r="123" spans="1:27" ht="15.6">
      <c r="A123" s="24" t="s">
        <v>301</v>
      </c>
      <c r="B123" s="245" t="e">
        <f t="shared" si="25"/>
        <v>#REF!</v>
      </c>
      <c r="C123" s="147" t="e">
        <f>SUM(Proyección!E172)</f>
        <v>#REF!</v>
      </c>
      <c r="D123" s="32" t="e">
        <f>SUM(Proyección!F172)</f>
        <v>#REF!</v>
      </c>
      <c r="E123" s="109" t="e">
        <f>SUM(#REF!)</f>
        <v>#REF!</v>
      </c>
      <c r="F123" s="119" t="e">
        <f>SUM(#REF!)</f>
        <v>#REF!</v>
      </c>
      <c r="G123" s="119" t="e">
        <f>SUM(#REF!)</f>
        <v>#REF!</v>
      </c>
      <c r="H123" s="119" t="e">
        <f>SUM(#REF!)</f>
        <v>#REF!</v>
      </c>
      <c r="I123" s="119" t="e">
        <f>SUM(#REF!)</f>
        <v>#REF!</v>
      </c>
      <c r="J123" s="119" t="e">
        <f>SUM(#REF!)</f>
        <v>#REF!</v>
      </c>
      <c r="K123" s="119" t="e">
        <f>SUM(#REF!)</f>
        <v>#REF!</v>
      </c>
      <c r="L123" s="119" t="e">
        <f>SUM(#REF!)</f>
        <v>#REF!</v>
      </c>
      <c r="M123" s="119" t="e">
        <f>SUM(#REF!)</f>
        <v>#REF!</v>
      </c>
      <c r="N123" s="119" t="e">
        <f>SUM(#REF!)</f>
        <v>#REF!</v>
      </c>
      <c r="O123" s="119" t="e">
        <f>SUM(#REF!)</f>
        <v>#REF!</v>
      </c>
      <c r="P123" s="119" t="e">
        <f>SUM(#REF!)</f>
        <v>#REF!</v>
      </c>
      <c r="Q123" s="119" t="e">
        <f>SUM(#REF!)</f>
        <v>#REF!</v>
      </c>
      <c r="R123" s="119" t="e">
        <f>SUM(#REF!)</f>
        <v>#REF!</v>
      </c>
      <c r="S123" s="327" t="e">
        <f>SUM(#REF!)</f>
        <v>#REF!</v>
      </c>
      <c r="T123" s="327" t="e">
        <f>SUM(#REF!)</f>
        <v>#REF!</v>
      </c>
      <c r="U123" s="212" t="e">
        <f>SUM(#REF!)</f>
        <v>#REF!</v>
      </c>
      <c r="V123" s="212" t="e">
        <f>SUM(#REF!)</f>
        <v>#REF!</v>
      </c>
      <c r="W123" s="119" t="e">
        <f>SUM(#REF!)</f>
        <v>#REF!</v>
      </c>
      <c r="X123" s="119" t="e">
        <f>SUM(#REF!)</f>
        <v>#REF!</v>
      </c>
      <c r="Y123" s="116" t="e">
        <f>SUM(#REF!)</f>
        <v>#REF!</v>
      </c>
      <c r="Z123" s="116" t="e">
        <f>SUM(#REF!)</f>
        <v>#REF!</v>
      </c>
      <c r="AA123" s="272">
        <f>Proyección!AE172</f>
        <v>155146</v>
      </c>
    </row>
    <row r="124" spans="1:27" ht="15.6">
      <c r="A124" s="24" t="s">
        <v>35</v>
      </c>
      <c r="B124" s="245" t="e">
        <f t="shared" si="25"/>
        <v>#REF!</v>
      </c>
      <c r="C124" s="147" t="e">
        <f>SUM(Proyección!E173)</f>
        <v>#REF!</v>
      </c>
      <c r="D124" s="32" t="e">
        <f>SUM(Proyección!F173)</f>
        <v>#REF!</v>
      </c>
      <c r="E124" s="109" t="e">
        <f>SUM(#REF!)</f>
        <v>#REF!</v>
      </c>
      <c r="F124" s="119" t="e">
        <f>SUM(#REF!)</f>
        <v>#REF!</v>
      </c>
      <c r="G124" s="119" t="e">
        <f>SUM(#REF!)</f>
        <v>#REF!</v>
      </c>
      <c r="H124" s="119" t="e">
        <f>SUM(#REF!)</f>
        <v>#REF!</v>
      </c>
      <c r="I124" s="119" t="e">
        <f>SUM(#REF!)</f>
        <v>#REF!</v>
      </c>
      <c r="J124" s="119" t="e">
        <f>SUM(#REF!)</f>
        <v>#REF!</v>
      </c>
      <c r="K124" s="119" t="e">
        <f>SUM(#REF!)</f>
        <v>#REF!</v>
      </c>
      <c r="L124" s="119" t="e">
        <f>SUM(#REF!)</f>
        <v>#REF!</v>
      </c>
      <c r="M124" s="119" t="e">
        <f>SUM(#REF!)</f>
        <v>#REF!</v>
      </c>
      <c r="N124" s="119" t="e">
        <f>SUM(#REF!)</f>
        <v>#REF!</v>
      </c>
      <c r="O124" s="119" t="e">
        <f>SUM(#REF!)</f>
        <v>#REF!</v>
      </c>
      <c r="P124" s="119" t="e">
        <f>SUM(#REF!)</f>
        <v>#REF!</v>
      </c>
      <c r="Q124" s="119" t="e">
        <f>SUM(#REF!)</f>
        <v>#REF!</v>
      </c>
      <c r="R124" s="119" t="e">
        <f>SUM(#REF!)</f>
        <v>#REF!</v>
      </c>
      <c r="S124" s="327" t="e">
        <f>SUM(#REF!)</f>
        <v>#REF!</v>
      </c>
      <c r="T124" s="327" t="e">
        <f>SUM(#REF!)</f>
        <v>#REF!</v>
      </c>
      <c r="U124" s="212" t="e">
        <f>SUM(#REF!)</f>
        <v>#REF!</v>
      </c>
      <c r="V124" s="212" t="e">
        <f>SUM(#REF!)</f>
        <v>#REF!</v>
      </c>
      <c r="W124" s="119" t="e">
        <f>SUM(#REF!)</f>
        <v>#REF!</v>
      </c>
      <c r="X124" s="119" t="e">
        <f>SUM(#REF!)</f>
        <v>#REF!</v>
      </c>
      <c r="Y124" s="116" t="e">
        <f>SUM(#REF!)</f>
        <v>#REF!</v>
      </c>
      <c r="Z124" s="116" t="e">
        <f>SUM(#REF!)</f>
        <v>#REF!</v>
      </c>
      <c r="AA124" s="272">
        <f>Proyección!AE173</f>
        <v>101000</v>
      </c>
    </row>
    <row r="125" spans="1:27" ht="15.6">
      <c r="A125" s="24" t="s">
        <v>24</v>
      </c>
      <c r="B125" s="245" t="e">
        <f t="shared" si="25"/>
        <v>#REF!</v>
      </c>
      <c r="C125" s="147" t="e">
        <f>SUM(Proyección!E174)</f>
        <v>#REF!</v>
      </c>
      <c r="D125" s="32" t="e">
        <f>SUM(Proyección!F174)</f>
        <v>#REF!</v>
      </c>
      <c r="E125" s="109" t="e">
        <f>SUM(#REF!)</f>
        <v>#REF!</v>
      </c>
      <c r="F125" s="119" t="e">
        <f>SUM(#REF!)</f>
        <v>#REF!</v>
      </c>
      <c r="G125" s="119" t="e">
        <f>SUM(#REF!)</f>
        <v>#REF!</v>
      </c>
      <c r="H125" s="119" t="e">
        <f>SUM(#REF!)</f>
        <v>#REF!</v>
      </c>
      <c r="I125" s="119" t="e">
        <f>SUM(#REF!)</f>
        <v>#REF!</v>
      </c>
      <c r="J125" s="119" t="e">
        <f>SUM(#REF!)</f>
        <v>#REF!</v>
      </c>
      <c r="K125" s="119" t="e">
        <f>SUM(#REF!)</f>
        <v>#REF!</v>
      </c>
      <c r="L125" s="119" t="e">
        <f>SUM(#REF!)</f>
        <v>#REF!</v>
      </c>
      <c r="M125" s="119" t="e">
        <f>SUM(#REF!)</f>
        <v>#REF!</v>
      </c>
      <c r="N125" s="119" t="e">
        <f>SUM(#REF!)</f>
        <v>#REF!</v>
      </c>
      <c r="O125" s="119" t="e">
        <f>SUM(#REF!)</f>
        <v>#REF!</v>
      </c>
      <c r="P125" s="119" t="e">
        <f>SUM(#REF!)</f>
        <v>#REF!</v>
      </c>
      <c r="Q125" s="119" t="e">
        <f>SUM(#REF!)</f>
        <v>#REF!</v>
      </c>
      <c r="R125" s="119" t="e">
        <f>SUM(#REF!)</f>
        <v>#REF!</v>
      </c>
      <c r="S125" s="327" t="e">
        <f>SUM(#REF!)</f>
        <v>#REF!</v>
      </c>
      <c r="T125" s="327" t="e">
        <f>SUM(#REF!)</f>
        <v>#REF!</v>
      </c>
      <c r="U125" s="212" t="e">
        <f>SUM(#REF!)</f>
        <v>#REF!</v>
      </c>
      <c r="V125" s="212" t="e">
        <f>SUM(#REF!)</f>
        <v>#REF!</v>
      </c>
      <c r="W125" s="119" t="e">
        <f>SUM(#REF!)</f>
        <v>#REF!</v>
      </c>
      <c r="X125" s="119" t="e">
        <f>SUM(#REF!)</f>
        <v>#REF!</v>
      </c>
      <c r="Y125" s="116" t="e">
        <f>SUM(#REF!)</f>
        <v>#REF!</v>
      </c>
      <c r="Z125" s="116" t="e">
        <f>SUM(#REF!)</f>
        <v>#REF!</v>
      </c>
      <c r="AA125" s="272">
        <f>Proyección!AE174</f>
        <v>140000</v>
      </c>
    </row>
    <row r="126" spans="1:27" ht="15.6">
      <c r="A126" s="24" t="s">
        <v>56</v>
      </c>
      <c r="B126" s="245" t="e">
        <f t="shared" si="25"/>
        <v>#REF!</v>
      </c>
      <c r="C126" s="147" t="e">
        <f>SUM(Proyección!E175)</f>
        <v>#REF!</v>
      </c>
      <c r="D126" s="32" t="e">
        <f>SUM(Proyección!F175)</f>
        <v>#REF!</v>
      </c>
      <c r="E126" s="109" t="e">
        <f>SUM(#REF!)</f>
        <v>#REF!</v>
      </c>
      <c r="F126" s="119" t="e">
        <f>SUM(#REF!)</f>
        <v>#REF!</v>
      </c>
      <c r="G126" s="119" t="e">
        <f>SUM(#REF!)</f>
        <v>#REF!</v>
      </c>
      <c r="H126" s="119" t="e">
        <f>SUM(#REF!)</f>
        <v>#REF!</v>
      </c>
      <c r="I126" s="119" t="e">
        <f>SUM(#REF!)</f>
        <v>#REF!</v>
      </c>
      <c r="J126" s="119" t="e">
        <f>SUM(#REF!)</f>
        <v>#REF!</v>
      </c>
      <c r="K126" s="119" t="e">
        <f>SUM(#REF!)</f>
        <v>#REF!</v>
      </c>
      <c r="L126" s="119" t="e">
        <f>SUM(#REF!)</f>
        <v>#REF!</v>
      </c>
      <c r="M126" s="119" t="e">
        <f>SUM(#REF!)</f>
        <v>#REF!</v>
      </c>
      <c r="N126" s="119" t="e">
        <f>SUM(#REF!)</f>
        <v>#REF!</v>
      </c>
      <c r="O126" s="119" t="e">
        <f>SUM(#REF!)</f>
        <v>#REF!</v>
      </c>
      <c r="P126" s="119" t="e">
        <f>SUM(#REF!)</f>
        <v>#REF!</v>
      </c>
      <c r="Q126" s="119" t="e">
        <f>SUM(#REF!)</f>
        <v>#REF!</v>
      </c>
      <c r="R126" s="119" t="e">
        <f>SUM(#REF!)</f>
        <v>#REF!</v>
      </c>
      <c r="S126" s="327" t="e">
        <f>SUM(#REF!)</f>
        <v>#REF!</v>
      </c>
      <c r="T126" s="327" t="e">
        <f>SUM(#REF!)</f>
        <v>#REF!</v>
      </c>
      <c r="U126" s="212" t="e">
        <f>SUM(#REF!)</f>
        <v>#REF!</v>
      </c>
      <c r="V126" s="212" t="e">
        <f>SUM(#REF!)</f>
        <v>#REF!</v>
      </c>
      <c r="W126" s="119" t="e">
        <f>SUM(#REF!)</f>
        <v>#REF!</v>
      </c>
      <c r="X126" s="119" t="e">
        <f>SUM(#REF!)</f>
        <v>#REF!</v>
      </c>
      <c r="Y126" s="116" t="e">
        <f>SUM(#REF!)</f>
        <v>#REF!</v>
      </c>
      <c r="Z126" s="116" t="e">
        <f>SUM(#REF!)</f>
        <v>#REF!</v>
      </c>
      <c r="AA126" s="272">
        <f>Proyección!AE175</f>
        <v>0</v>
      </c>
    </row>
    <row r="127" spans="1:27" ht="15.6">
      <c r="A127" s="24" t="s">
        <v>57</v>
      </c>
      <c r="B127" s="245" t="e">
        <f t="shared" si="25"/>
        <v>#REF!</v>
      </c>
      <c r="C127" s="147" t="e">
        <f>SUM(Proyección!E176)</f>
        <v>#REF!</v>
      </c>
      <c r="D127" s="32" t="e">
        <f>SUM(Proyección!F176)</f>
        <v>#REF!</v>
      </c>
      <c r="E127" s="109" t="e">
        <f>SUM(#REF!)</f>
        <v>#REF!</v>
      </c>
      <c r="F127" s="119" t="e">
        <f>SUM(#REF!)</f>
        <v>#REF!</v>
      </c>
      <c r="G127" s="119" t="e">
        <f>SUM(#REF!)</f>
        <v>#REF!</v>
      </c>
      <c r="H127" s="119" t="e">
        <f>SUM(#REF!)</f>
        <v>#REF!</v>
      </c>
      <c r="I127" s="119" t="e">
        <f>SUM(#REF!)</f>
        <v>#REF!</v>
      </c>
      <c r="J127" s="119" t="e">
        <f>SUM(#REF!)</f>
        <v>#REF!</v>
      </c>
      <c r="K127" s="119" t="e">
        <f>SUM(#REF!)</f>
        <v>#REF!</v>
      </c>
      <c r="L127" s="119" t="e">
        <f>SUM(#REF!)</f>
        <v>#REF!</v>
      </c>
      <c r="M127" s="119" t="e">
        <f>SUM(#REF!)</f>
        <v>#REF!</v>
      </c>
      <c r="N127" s="119" t="e">
        <f>SUM(#REF!)</f>
        <v>#REF!</v>
      </c>
      <c r="O127" s="119" t="e">
        <f>SUM(#REF!)</f>
        <v>#REF!</v>
      </c>
      <c r="P127" s="119" t="e">
        <f>SUM(#REF!)</f>
        <v>#REF!</v>
      </c>
      <c r="Q127" s="119" t="e">
        <f>SUM(#REF!)</f>
        <v>#REF!</v>
      </c>
      <c r="R127" s="119" t="e">
        <f>SUM(#REF!)</f>
        <v>#REF!</v>
      </c>
      <c r="S127" s="327" t="e">
        <f>SUM(#REF!)</f>
        <v>#REF!</v>
      </c>
      <c r="T127" s="327" t="e">
        <f>SUM(#REF!)</f>
        <v>#REF!</v>
      </c>
      <c r="U127" s="212" t="e">
        <f>SUM(#REF!)</f>
        <v>#REF!</v>
      </c>
      <c r="V127" s="212" t="e">
        <f>SUM(#REF!)</f>
        <v>#REF!</v>
      </c>
      <c r="W127" s="119" t="e">
        <f>SUM(#REF!)</f>
        <v>#REF!</v>
      </c>
      <c r="X127" s="119" t="e">
        <f>SUM(#REF!)</f>
        <v>#REF!</v>
      </c>
      <c r="Y127" s="116" t="e">
        <f>SUM(#REF!)</f>
        <v>#REF!</v>
      </c>
      <c r="Z127" s="116" t="e">
        <f>SUM(#REF!)</f>
        <v>#REF!</v>
      </c>
      <c r="AA127" s="272">
        <f>Proyección!AE176</f>
        <v>100000</v>
      </c>
    </row>
    <row r="128" spans="1:27" ht="15.6">
      <c r="A128" s="24" t="s">
        <v>58</v>
      </c>
      <c r="B128" s="245" t="e">
        <f t="shared" si="25"/>
        <v>#REF!</v>
      </c>
      <c r="C128" s="147" t="e">
        <f>SUM(Proyección!E177)</f>
        <v>#REF!</v>
      </c>
      <c r="D128" s="32" t="e">
        <f>SUM(Proyección!F177)</f>
        <v>#REF!</v>
      </c>
      <c r="E128" s="109" t="e">
        <f>SUM(#REF!)</f>
        <v>#REF!</v>
      </c>
      <c r="F128" s="119" t="e">
        <f>SUM(#REF!)</f>
        <v>#REF!</v>
      </c>
      <c r="G128" s="119" t="e">
        <f>SUM(#REF!)</f>
        <v>#REF!</v>
      </c>
      <c r="H128" s="119" t="e">
        <f>SUM(#REF!)</f>
        <v>#REF!</v>
      </c>
      <c r="I128" s="119" t="e">
        <f>SUM(#REF!)</f>
        <v>#REF!</v>
      </c>
      <c r="J128" s="119" t="e">
        <f>SUM(#REF!)</f>
        <v>#REF!</v>
      </c>
      <c r="K128" s="119" t="e">
        <f>SUM(#REF!)</f>
        <v>#REF!</v>
      </c>
      <c r="L128" s="119" t="e">
        <f>SUM(#REF!)</f>
        <v>#REF!</v>
      </c>
      <c r="M128" s="119" t="e">
        <f>SUM(#REF!)</f>
        <v>#REF!</v>
      </c>
      <c r="N128" s="119" t="e">
        <f>SUM(#REF!)</f>
        <v>#REF!</v>
      </c>
      <c r="O128" s="119" t="e">
        <f>SUM(#REF!)</f>
        <v>#REF!</v>
      </c>
      <c r="P128" s="119" t="e">
        <f>SUM(#REF!)</f>
        <v>#REF!</v>
      </c>
      <c r="Q128" s="119" t="e">
        <f>SUM(#REF!)</f>
        <v>#REF!</v>
      </c>
      <c r="R128" s="119" t="e">
        <f>SUM(#REF!)</f>
        <v>#REF!</v>
      </c>
      <c r="S128" s="327" t="e">
        <f>SUM(#REF!)</f>
        <v>#REF!</v>
      </c>
      <c r="T128" s="327" t="e">
        <f>SUM(#REF!)</f>
        <v>#REF!</v>
      </c>
      <c r="U128" s="212" t="e">
        <f>SUM(#REF!)</f>
        <v>#REF!</v>
      </c>
      <c r="V128" s="212" t="e">
        <f>SUM(#REF!)</f>
        <v>#REF!</v>
      </c>
      <c r="W128" s="119" t="e">
        <f>SUM(#REF!)</f>
        <v>#REF!</v>
      </c>
      <c r="X128" s="119" t="e">
        <f>SUM(#REF!)</f>
        <v>#REF!</v>
      </c>
      <c r="Y128" s="116" t="e">
        <f>SUM(#REF!)</f>
        <v>#REF!</v>
      </c>
      <c r="Z128" s="116" t="e">
        <f>SUM(#REF!)</f>
        <v>#REF!</v>
      </c>
      <c r="AA128" s="270">
        <f>Proyección!AE177</f>
        <v>0</v>
      </c>
    </row>
    <row r="129" spans="1:27" ht="15.6">
      <c r="A129" s="24" t="s">
        <v>140</v>
      </c>
      <c r="B129" s="245" t="e">
        <f t="shared" si="25"/>
        <v>#REF!</v>
      </c>
      <c r="C129" s="147" t="e">
        <f>SUM(Proyección!E178)</f>
        <v>#REF!</v>
      </c>
      <c r="D129" s="32" t="e">
        <f>SUM(Proyección!F178)</f>
        <v>#REF!</v>
      </c>
      <c r="E129" s="109" t="e">
        <f>SUM(#REF!)</f>
        <v>#REF!</v>
      </c>
      <c r="F129" s="119" t="e">
        <f>SUM(#REF!)</f>
        <v>#REF!</v>
      </c>
      <c r="G129" s="119" t="e">
        <f>SUM(#REF!)</f>
        <v>#REF!</v>
      </c>
      <c r="H129" s="119" t="e">
        <f>SUM(#REF!)</f>
        <v>#REF!</v>
      </c>
      <c r="I129" s="119" t="e">
        <f>SUM(#REF!)</f>
        <v>#REF!</v>
      </c>
      <c r="J129" s="119" t="e">
        <f>SUM(#REF!)</f>
        <v>#REF!</v>
      </c>
      <c r="K129" s="119" t="e">
        <f>SUM(#REF!)</f>
        <v>#REF!</v>
      </c>
      <c r="L129" s="119" t="e">
        <f>SUM(#REF!)</f>
        <v>#REF!</v>
      </c>
      <c r="M129" s="119" t="e">
        <f>SUM(#REF!)</f>
        <v>#REF!</v>
      </c>
      <c r="N129" s="119" t="e">
        <f>SUM(#REF!)</f>
        <v>#REF!</v>
      </c>
      <c r="O129" s="119" t="e">
        <f>SUM(#REF!)</f>
        <v>#REF!</v>
      </c>
      <c r="P129" s="119" t="e">
        <f>SUM(#REF!)</f>
        <v>#REF!</v>
      </c>
      <c r="Q129" s="119" t="e">
        <f>SUM(#REF!)</f>
        <v>#REF!</v>
      </c>
      <c r="R129" s="119" t="e">
        <f>SUM(#REF!)</f>
        <v>#REF!</v>
      </c>
      <c r="S129" s="327" t="e">
        <f>SUM(#REF!)</f>
        <v>#REF!</v>
      </c>
      <c r="T129" s="327" t="e">
        <f>SUM(#REF!)</f>
        <v>#REF!</v>
      </c>
      <c r="U129" s="212" t="e">
        <f>SUM(#REF!)</f>
        <v>#REF!</v>
      </c>
      <c r="V129" s="212" t="e">
        <f>SUM(#REF!)</f>
        <v>#REF!</v>
      </c>
      <c r="W129" s="119" t="e">
        <f>SUM(#REF!)</f>
        <v>#REF!</v>
      </c>
      <c r="X129" s="119" t="e">
        <f>SUM(#REF!)</f>
        <v>#REF!</v>
      </c>
      <c r="Y129" s="116" t="e">
        <f>SUM(#REF!)</f>
        <v>#REF!</v>
      </c>
      <c r="Z129" s="116" t="e">
        <f>SUM(#REF!)</f>
        <v>#REF!</v>
      </c>
      <c r="AA129" s="270">
        <f>Proyección!AE178</f>
        <v>59800</v>
      </c>
    </row>
    <row r="130" spans="1:27" ht="15.6">
      <c r="A130" s="24" t="s">
        <v>459</v>
      </c>
      <c r="B130" s="248" t="e">
        <f>SUM(B131:B137)</f>
        <v>#REF!</v>
      </c>
      <c r="C130" s="148" t="e">
        <f>SUM(C131:C137)</f>
        <v>#REF!</v>
      </c>
      <c r="D130" s="33" t="e">
        <f>SUM(D131:D137)</f>
        <v>#REF!</v>
      </c>
      <c r="E130" s="36" t="e">
        <f t="shared" ref="E130:J130" si="26">SUM(E131:E135)</f>
        <v>#REF!</v>
      </c>
      <c r="F130" s="96" t="e">
        <f t="shared" si="26"/>
        <v>#REF!</v>
      </c>
      <c r="G130" s="96" t="e">
        <f t="shared" si="26"/>
        <v>#REF!</v>
      </c>
      <c r="H130" s="96" t="e">
        <f t="shared" si="26"/>
        <v>#REF!</v>
      </c>
      <c r="I130" s="120" t="e">
        <f t="shared" si="26"/>
        <v>#REF!</v>
      </c>
      <c r="J130" s="120" t="e">
        <f t="shared" si="26"/>
        <v>#REF!</v>
      </c>
      <c r="K130" s="120" t="e">
        <f>SUM(K131:K137)</f>
        <v>#REF!</v>
      </c>
      <c r="L130" s="120" t="e">
        <f>SUM(L131:L135)</f>
        <v>#REF!</v>
      </c>
      <c r="M130" s="120" t="e">
        <f t="shared" ref="M130:AA130" si="27">SUM(M131:M137)</f>
        <v>#REF!</v>
      </c>
      <c r="N130" s="120" t="e">
        <f t="shared" si="27"/>
        <v>#REF!</v>
      </c>
      <c r="O130" s="120" t="e">
        <f t="shared" si="27"/>
        <v>#REF!</v>
      </c>
      <c r="P130" s="120" t="e">
        <f t="shared" si="27"/>
        <v>#REF!</v>
      </c>
      <c r="Q130" s="120" t="e">
        <f t="shared" si="27"/>
        <v>#REF!</v>
      </c>
      <c r="R130" s="120" t="e">
        <f t="shared" si="27"/>
        <v>#REF!</v>
      </c>
      <c r="S130" s="328" t="e">
        <f t="shared" si="27"/>
        <v>#REF!</v>
      </c>
      <c r="T130" s="328" t="e">
        <f t="shared" si="27"/>
        <v>#REF!</v>
      </c>
      <c r="U130" s="213" t="e">
        <f t="shared" si="27"/>
        <v>#REF!</v>
      </c>
      <c r="V130" s="213" t="e">
        <f t="shared" si="27"/>
        <v>#REF!</v>
      </c>
      <c r="W130" s="120" t="e">
        <f t="shared" si="27"/>
        <v>#REF!</v>
      </c>
      <c r="X130" s="120" t="e">
        <f t="shared" si="27"/>
        <v>#REF!</v>
      </c>
      <c r="Y130" s="96" t="e">
        <f t="shared" si="27"/>
        <v>#REF!</v>
      </c>
      <c r="Z130" s="96" t="e">
        <f t="shared" si="27"/>
        <v>#REF!</v>
      </c>
      <c r="AA130" s="273">
        <f t="shared" si="27"/>
        <v>736604</v>
      </c>
    </row>
    <row r="131" spans="1:27" ht="15.6">
      <c r="A131" s="24" t="s">
        <v>302</v>
      </c>
      <c r="B131" s="245" t="e">
        <f t="shared" ref="B131:B140" si="28">SUM(AA131-C131)</f>
        <v>#REF!</v>
      </c>
      <c r="C131" s="147" t="e">
        <f>SUM(Proyección!E180)</f>
        <v>#REF!</v>
      </c>
      <c r="D131" s="32" t="e">
        <f>SUM(Proyección!F180)</f>
        <v>#REF!</v>
      </c>
      <c r="E131" s="109" t="e">
        <f>SUM(#REF!)</f>
        <v>#REF!</v>
      </c>
      <c r="F131" s="119" t="e">
        <f>SUM(#REF!)</f>
        <v>#REF!</v>
      </c>
      <c r="G131" s="119" t="e">
        <f>SUM(#REF!)</f>
        <v>#REF!</v>
      </c>
      <c r="H131" s="119" t="e">
        <f>SUM(#REF!)</f>
        <v>#REF!</v>
      </c>
      <c r="I131" s="119" t="e">
        <f>SUM(#REF!)</f>
        <v>#REF!</v>
      </c>
      <c r="J131" s="119" t="e">
        <f>SUM(#REF!)</f>
        <v>#REF!</v>
      </c>
      <c r="K131" s="119" t="e">
        <f>SUM(#REF!)</f>
        <v>#REF!</v>
      </c>
      <c r="L131" s="119" t="e">
        <f>SUM(#REF!)</f>
        <v>#REF!</v>
      </c>
      <c r="M131" s="119" t="e">
        <f>SUM(#REF!)</f>
        <v>#REF!</v>
      </c>
      <c r="N131" s="119" t="e">
        <f>SUM(#REF!)</f>
        <v>#REF!</v>
      </c>
      <c r="O131" s="119" t="e">
        <f>SUM(#REF!)</f>
        <v>#REF!</v>
      </c>
      <c r="P131" s="119" t="e">
        <f>SUM(#REF!)</f>
        <v>#REF!</v>
      </c>
      <c r="Q131" s="119" t="e">
        <f>SUM(#REF!)</f>
        <v>#REF!</v>
      </c>
      <c r="R131" s="119" t="e">
        <f>SUM(#REF!)</f>
        <v>#REF!</v>
      </c>
      <c r="S131" s="327" t="e">
        <f>SUM(#REF!)</f>
        <v>#REF!</v>
      </c>
      <c r="T131" s="327" t="e">
        <f>SUM(#REF!)</f>
        <v>#REF!</v>
      </c>
      <c r="U131" s="212" t="e">
        <f>SUM(#REF!)</f>
        <v>#REF!</v>
      </c>
      <c r="V131" s="212" t="e">
        <f>SUM(#REF!)</f>
        <v>#REF!</v>
      </c>
      <c r="W131" s="119" t="e">
        <f>SUM(#REF!)</f>
        <v>#REF!</v>
      </c>
      <c r="X131" s="119" t="e">
        <f>SUM(#REF!)</f>
        <v>#REF!</v>
      </c>
      <c r="Y131" s="116" t="e">
        <f>SUM(#REF!)</f>
        <v>#REF!</v>
      </c>
      <c r="Z131" s="116" t="e">
        <f>SUM(#REF!)</f>
        <v>#REF!</v>
      </c>
      <c r="AA131" s="270">
        <f>Proyección!AE180</f>
        <v>68059</v>
      </c>
    </row>
    <row r="132" spans="1:27" ht="15.6">
      <c r="A132" s="24" t="s">
        <v>303</v>
      </c>
      <c r="B132" s="245" t="e">
        <f t="shared" si="28"/>
        <v>#REF!</v>
      </c>
      <c r="C132" s="147" t="e">
        <f>SUM(Proyección!E181)</f>
        <v>#REF!</v>
      </c>
      <c r="D132" s="32" t="e">
        <f>SUM(Proyección!F181)</f>
        <v>#REF!</v>
      </c>
      <c r="E132" s="109" t="e">
        <f>SUM(#REF!)</f>
        <v>#REF!</v>
      </c>
      <c r="F132" s="119" t="e">
        <f>SUM(#REF!)</f>
        <v>#REF!</v>
      </c>
      <c r="G132" s="119" t="e">
        <f>SUM(#REF!)</f>
        <v>#REF!</v>
      </c>
      <c r="H132" s="119" t="e">
        <f>SUM(#REF!)</f>
        <v>#REF!</v>
      </c>
      <c r="I132" s="119" t="e">
        <f>SUM(#REF!)</f>
        <v>#REF!</v>
      </c>
      <c r="J132" s="119" t="e">
        <f>SUM(#REF!)</f>
        <v>#REF!</v>
      </c>
      <c r="K132" s="119" t="e">
        <f>SUM(#REF!)</f>
        <v>#REF!</v>
      </c>
      <c r="L132" s="119" t="e">
        <f>SUM(#REF!)</f>
        <v>#REF!</v>
      </c>
      <c r="M132" s="119" t="e">
        <f>SUM(#REF!)</f>
        <v>#REF!</v>
      </c>
      <c r="N132" s="119" t="e">
        <f>SUM(#REF!)</f>
        <v>#REF!</v>
      </c>
      <c r="O132" s="119" t="e">
        <f>SUM(#REF!)</f>
        <v>#REF!</v>
      </c>
      <c r="P132" s="119" t="e">
        <f>SUM(#REF!)</f>
        <v>#REF!</v>
      </c>
      <c r="Q132" s="119" t="e">
        <f>SUM(#REF!)</f>
        <v>#REF!</v>
      </c>
      <c r="R132" s="119" t="e">
        <f>SUM(#REF!)</f>
        <v>#REF!</v>
      </c>
      <c r="S132" s="327" t="e">
        <f>SUM(#REF!)</f>
        <v>#REF!</v>
      </c>
      <c r="T132" s="327" t="e">
        <f>SUM(#REF!)</f>
        <v>#REF!</v>
      </c>
      <c r="U132" s="212" t="e">
        <f>SUM(#REF!)</f>
        <v>#REF!</v>
      </c>
      <c r="V132" s="212" t="e">
        <f>SUM(#REF!)</f>
        <v>#REF!</v>
      </c>
      <c r="W132" s="119" t="e">
        <f>SUM(#REF!)</f>
        <v>#REF!</v>
      </c>
      <c r="X132" s="119" t="e">
        <f>SUM(#REF!)</f>
        <v>#REF!</v>
      </c>
      <c r="Y132" s="116" t="e">
        <f>SUM(#REF!)</f>
        <v>#REF!</v>
      </c>
      <c r="Z132" s="116" t="e">
        <f>SUM(#REF!)</f>
        <v>#REF!</v>
      </c>
      <c r="AA132" s="270">
        <f>Proyección!AE181</f>
        <v>2525</v>
      </c>
    </row>
    <row r="133" spans="1:27" ht="15.6">
      <c r="A133" s="24" t="s">
        <v>304</v>
      </c>
      <c r="B133" s="245" t="e">
        <f t="shared" si="28"/>
        <v>#REF!</v>
      </c>
      <c r="C133" s="147" t="e">
        <f>SUM(Proyección!E182)</f>
        <v>#REF!</v>
      </c>
      <c r="D133" s="32" t="e">
        <f>SUM(Proyección!F182)</f>
        <v>#REF!</v>
      </c>
      <c r="E133" s="109" t="e">
        <f>SUM(#REF!)</f>
        <v>#REF!</v>
      </c>
      <c r="F133" s="119" t="e">
        <f>SUM(#REF!)</f>
        <v>#REF!</v>
      </c>
      <c r="G133" s="119" t="e">
        <f>SUM(#REF!)</f>
        <v>#REF!</v>
      </c>
      <c r="H133" s="119" t="e">
        <f>SUM(#REF!)</f>
        <v>#REF!</v>
      </c>
      <c r="I133" s="119" t="e">
        <f>SUM(#REF!)</f>
        <v>#REF!</v>
      </c>
      <c r="J133" s="119" t="e">
        <f>SUM(#REF!)</f>
        <v>#REF!</v>
      </c>
      <c r="K133" s="119" t="e">
        <f>SUM(#REF!)</f>
        <v>#REF!</v>
      </c>
      <c r="L133" s="119" t="e">
        <f>SUM(#REF!)</f>
        <v>#REF!</v>
      </c>
      <c r="M133" s="119" t="e">
        <f>SUM(#REF!)</f>
        <v>#REF!</v>
      </c>
      <c r="N133" s="119" t="e">
        <f>SUM(#REF!)</f>
        <v>#REF!</v>
      </c>
      <c r="O133" s="119" t="e">
        <f>SUM(#REF!)</f>
        <v>#REF!</v>
      </c>
      <c r="P133" s="119" t="e">
        <f>SUM(#REF!)</f>
        <v>#REF!</v>
      </c>
      <c r="Q133" s="119" t="e">
        <f>SUM(#REF!)</f>
        <v>#REF!</v>
      </c>
      <c r="R133" s="119" t="e">
        <f>SUM(#REF!)</f>
        <v>#REF!</v>
      </c>
      <c r="S133" s="327" t="e">
        <f>SUM(#REF!)</f>
        <v>#REF!</v>
      </c>
      <c r="T133" s="327" t="e">
        <f>SUM(#REF!)</f>
        <v>#REF!</v>
      </c>
      <c r="U133" s="212" t="e">
        <f>SUM(#REF!)</f>
        <v>#REF!</v>
      </c>
      <c r="V133" s="212" t="e">
        <f>SUM(#REF!)</f>
        <v>#REF!</v>
      </c>
      <c r="W133" s="119" t="e">
        <f>SUM(#REF!)</f>
        <v>#REF!</v>
      </c>
      <c r="X133" s="119" t="e">
        <f>SUM(#REF!)</f>
        <v>#REF!</v>
      </c>
      <c r="Y133" s="116" t="e">
        <f>SUM(#REF!)</f>
        <v>#REF!</v>
      </c>
      <c r="Z133" s="116" t="e">
        <f>SUM(#REF!)</f>
        <v>#REF!</v>
      </c>
      <c r="AA133" s="270">
        <f>Proyección!AE182</f>
        <v>1010</v>
      </c>
    </row>
    <row r="134" spans="1:27" ht="15.6">
      <c r="A134" s="24" t="s">
        <v>305</v>
      </c>
      <c r="B134" s="245" t="e">
        <f t="shared" si="28"/>
        <v>#REF!</v>
      </c>
      <c r="C134" s="147" t="e">
        <f>SUM(Proyección!E183)</f>
        <v>#REF!</v>
      </c>
      <c r="D134" s="32" t="e">
        <f>SUM(Proyección!F183)</f>
        <v>#REF!</v>
      </c>
      <c r="E134" s="109" t="e">
        <f>SUM(#REF!)</f>
        <v>#REF!</v>
      </c>
      <c r="F134" s="119" t="e">
        <f>SUM(#REF!)</f>
        <v>#REF!</v>
      </c>
      <c r="G134" s="119" t="e">
        <f>SUM(#REF!)</f>
        <v>#REF!</v>
      </c>
      <c r="H134" s="119" t="e">
        <f>SUM(#REF!)</f>
        <v>#REF!</v>
      </c>
      <c r="I134" s="119" t="e">
        <f>SUM(#REF!)</f>
        <v>#REF!</v>
      </c>
      <c r="J134" s="119" t="e">
        <f>SUM(#REF!)</f>
        <v>#REF!</v>
      </c>
      <c r="K134" s="119" t="e">
        <f>SUM(#REF!)</f>
        <v>#REF!</v>
      </c>
      <c r="L134" s="119" t="e">
        <f>SUM(#REF!)</f>
        <v>#REF!</v>
      </c>
      <c r="M134" s="119" t="e">
        <f>SUM(#REF!)</f>
        <v>#REF!</v>
      </c>
      <c r="N134" s="119" t="e">
        <f>SUM(#REF!)</f>
        <v>#REF!</v>
      </c>
      <c r="O134" s="119" t="e">
        <f>SUM(#REF!)</f>
        <v>#REF!</v>
      </c>
      <c r="P134" s="119" t="e">
        <f>SUM(#REF!)</f>
        <v>#REF!</v>
      </c>
      <c r="Q134" s="119" t="e">
        <f>SUM(#REF!)</f>
        <v>#REF!</v>
      </c>
      <c r="R134" s="119" t="e">
        <f>SUM(#REF!)</f>
        <v>#REF!</v>
      </c>
      <c r="S134" s="327" t="e">
        <f>SUM(#REF!)</f>
        <v>#REF!</v>
      </c>
      <c r="T134" s="327" t="e">
        <f>SUM(#REF!)</f>
        <v>#REF!</v>
      </c>
      <c r="U134" s="212" t="e">
        <f>SUM(#REF!)</f>
        <v>#REF!</v>
      </c>
      <c r="V134" s="212" t="e">
        <f>SUM(#REF!)</f>
        <v>#REF!</v>
      </c>
      <c r="W134" s="119" t="e">
        <f>SUM(#REF!)</f>
        <v>#REF!</v>
      </c>
      <c r="X134" s="119" t="e">
        <f>SUM(#REF!)</f>
        <v>#REF!</v>
      </c>
      <c r="Y134" s="116" t="e">
        <f>SUM(#REF!)</f>
        <v>#REF!</v>
      </c>
      <c r="Z134" s="116" t="e">
        <f>SUM(#REF!)</f>
        <v>#REF!</v>
      </c>
      <c r="AA134" s="270">
        <f>Proyección!AE183</f>
        <v>214710</v>
      </c>
    </row>
    <row r="135" spans="1:27" ht="15.6">
      <c r="A135" s="24" t="s">
        <v>306</v>
      </c>
      <c r="B135" s="245" t="e">
        <f t="shared" si="28"/>
        <v>#REF!</v>
      </c>
      <c r="C135" s="147" t="e">
        <f>SUM(Proyección!E184)</f>
        <v>#REF!</v>
      </c>
      <c r="D135" s="32" t="e">
        <f>SUM(Proyección!F184)</f>
        <v>#REF!</v>
      </c>
      <c r="E135" s="109" t="e">
        <f>SUM(#REF!)</f>
        <v>#REF!</v>
      </c>
      <c r="F135" s="119" t="e">
        <f>SUM(#REF!)</f>
        <v>#REF!</v>
      </c>
      <c r="G135" s="119" t="e">
        <f>SUM(#REF!)</f>
        <v>#REF!</v>
      </c>
      <c r="H135" s="119" t="e">
        <f>SUM(#REF!)</f>
        <v>#REF!</v>
      </c>
      <c r="I135" s="119" t="e">
        <f>SUM(#REF!)</f>
        <v>#REF!</v>
      </c>
      <c r="J135" s="119" t="e">
        <f>SUM(#REF!)</f>
        <v>#REF!</v>
      </c>
      <c r="K135" s="119" t="e">
        <f>SUM(#REF!)</f>
        <v>#REF!</v>
      </c>
      <c r="L135" s="119" t="e">
        <f>SUM(#REF!)</f>
        <v>#REF!</v>
      </c>
      <c r="M135" s="119" t="e">
        <f>SUM(#REF!)</f>
        <v>#REF!</v>
      </c>
      <c r="N135" s="119" t="e">
        <f>SUM(#REF!)</f>
        <v>#REF!</v>
      </c>
      <c r="O135" s="119" t="e">
        <f>SUM(#REF!)</f>
        <v>#REF!</v>
      </c>
      <c r="P135" s="119" t="e">
        <f>SUM(#REF!)</f>
        <v>#REF!</v>
      </c>
      <c r="Q135" s="119" t="e">
        <f>SUM(#REF!)</f>
        <v>#REF!</v>
      </c>
      <c r="R135" s="119" t="e">
        <f>SUM(#REF!)</f>
        <v>#REF!</v>
      </c>
      <c r="S135" s="327" t="e">
        <f>SUM(#REF!)</f>
        <v>#REF!</v>
      </c>
      <c r="T135" s="327" t="e">
        <f>SUM(#REF!)</f>
        <v>#REF!</v>
      </c>
      <c r="U135" s="212" t="e">
        <f>SUM(#REF!)</f>
        <v>#REF!</v>
      </c>
      <c r="V135" s="212" t="e">
        <f>SUM(#REF!)</f>
        <v>#REF!</v>
      </c>
      <c r="W135" s="119" t="e">
        <f>SUM(#REF!)</f>
        <v>#REF!</v>
      </c>
      <c r="X135" s="119" t="e">
        <f>SUM(#REF!)</f>
        <v>#REF!</v>
      </c>
      <c r="Y135" s="116" t="e">
        <f>SUM(#REF!)</f>
        <v>#REF!</v>
      </c>
      <c r="Z135" s="116" t="e">
        <f>SUM(#REF!)</f>
        <v>#REF!</v>
      </c>
      <c r="AA135" s="270">
        <f>Proyección!AE184</f>
        <v>400000</v>
      </c>
    </row>
    <row r="136" spans="1:27" ht="15.6">
      <c r="A136" s="24" t="s">
        <v>263</v>
      </c>
      <c r="B136" s="245" t="e">
        <f t="shared" si="28"/>
        <v>#REF!</v>
      </c>
      <c r="C136" s="147" t="e">
        <f>SUM(Proyección!E185)</f>
        <v>#REF!</v>
      </c>
      <c r="D136" s="32" t="e">
        <f>SUM(Proyección!F185)</f>
        <v>#REF!</v>
      </c>
      <c r="E136" s="109" t="e">
        <f>SUM(#REF!)</f>
        <v>#REF!</v>
      </c>
      <c r="F136" s="119" t="e">
        <f>SUM(#REF!)</f>
        <v>#REF!</v>
      </c>
      <c r="G136" s="119" t="e">
        <f>SUM(#REF!)</f>
        <v>#REF!</v>
      </c>
      <c r="H136" s="119" t="e">
        <f>SUM(#REF!)</f>
        <v>#REF!</v>
      </c>
      <c r="I136" s="119" t="e">
        <f>SUM(#REF!)</f>
        <v>#REF!</v>
      </c>
      <c r="J136" s="119" t="e">
        <f>SUM(#REF!)</f>
        <v>#REF!</v>
      </c>
      <c r="K136" s="119" t="e">
        <f>SUM(#REF!)</f>
        <v>#REF!</v>
      </c>
      <c r="L136" s="119" t="e">
        <f>SUM(#REF!)</f>
        <v>#REF!</v>
      </c>
      <c r="M136" s="119" t="e">
        <f>SUM(#REF!)</f>
        <v>#REF!</v>
      </c>
      <c r="N136" s="119" t="e">
        <f>SUM(#REF!)</f>
        <v>#REF!</v>
      </c>
      <c r="O136" s="119" t="e">
        <f>SUM(#REF!)</f>
        <v>#REF!</v>
      </c>
      <c r="P136" s="119" t="e">
        <f>SUM(#REF!)</f>
        <v>#REF!</v>
      </c>
      <c r="Q136" s="119" t="e">
        <f>SUM(#REF!)</f>
        <v>#REF!</v>
      </c>
      <c r="R136" s="119" t="e">
        <f>SUM(#REF!)</f>
        <v>#REF!</v>
      </c>
      <c r="S136" s="327" t="e">
        <f>SUM(#REF!)</f>
        <v>#REF!</v>
      </c>
      <c r="T136" s="327" t="e">
        <f>SUM(#REF!)</f>
        <v>#REF!</v>
      </c>
      <c r="U136" s="212" t="e">
        <f>SUM(#REF!)</f>
        <v>#REF!</v>
      </c>
      <c r="V136" s="212" t="e">
        <f>SUM(#REF!)</f>
        <v>#REF!</v>
      </c>
      <c r="W136" s="119" t="e">
        <f>SUM(#REF!)</f>
        <v>#REF!</v>
      </c>
      <c r="X136" s="119" t="e">
        <f>SUM(#REF!)</f>
        <v>#REF!</v>
      </c>
      <c r="Y136" s="116" t="e">
        <f>SUM(#REF!)</f>
        <v>#REF!</v>
      </c>
      <c r="Z136" s="116" t="e">
        <f>SUM(#REF!)</f>
        <v>#REF!</v>
      </c>
      <c r="AA136" s="270">
        <f>Proyección!AE185</f>
        <v>10100</v>
      </c>
    </row>
    <row r="137" spans="1:27" ht="15.6">
      <c r="A137" s="24" t="s">
        <v>264</v>
      </c>
      <c r="B137" s="245" t="e">
        <f t="shared" si="28"/>
        <v>#REF!</v>
      </c>
      <c r="C137" s="147" t="e">
        <f>SUM(Proyección!E186)</f>
        <v>#REF!</v>
      </c>
      <c r="D137" s="32" t="e">
        <f>SUM(Proyección!F186)</f>
        <v>#REF!</v>
      </c>
      <c r="E137" s="109" t="e">
        <f>SUM(#REF!)</f>
        <v>#REF!</v>
      </c>
      <c r="F137" s="119" t="e">
        <f>SUM(#REF!)</f>
        <v>#REF!</v>
      </c>
      <c r="G137" s="119" t="e">
        <f>SUM(#REF!)</f>
        <v>#REF!</v>
      </c>
      <c r="H137" s="119" t="e">
        <f>SUM(#REF!)</f>
        <v>#REF!</v>
      </c>
      <c r="I137" s="119" t="e">
        <f>SUM(#REF!)</f>
        <v>#REF!</v>
      </c>
      <c r="J137" s="119" t="e">
        <f>SUM(#REF!)</f>
        <v>#REF!</v>
      </c>
      <c r="K137" s="119" t="e">
        <f>SUM(#REF!)</f>
        <v>#REF!</v>
      </c>
      <c r="L137" s="119" t="e">
        <f>SUM(#REF!)</f>
        <v>#REF!</v>
      </c>
      <c r="M137" s="119" t="e">
        <f>SUM(#REF!)</f>
        <v>#REF!</v>
      </c>
      <c r="N137" s="119" t="e">
        <f>SUM(#REF!)</f>
        <v>#REF!</v>
      </c>
      <c r="O137" s="119" t="e">
        <f>SUM(#REF!)</f>
        <v>#REF!</v>
      </c>
      <c r="P137" s="119" t="e">
        <f>SUM(#REF!)</f>
        <v>#REF!</v>
      </c>
      <c r="Q137" s="119" t="e">
        <f>SUM(#REF!)</f>
        <v>#REF!</v>
      </c>
      <c r="R137" s="119" t="e">
        <f>SUM(#REF!)</f>
        <v>#REF!</v>
      </c>
      <c r="S137" s="327" t="e">
        <f>SUM(#REF!)</f>
        <v>#REF!</v>
      </c>
      <c r="T137" s="327" t="e">
        <f>SUM(#REF!)</f>
        <v>#REF!</v>
      </c>
      <c r="U137" s="212" t="e">
        <f>SUM(#REF!)</f>
        <v>#REF!</v>
      </c>
      <c r="V137" s="212" t="e">
        <f>SUM(#REF!)</f>
        <v>#REF!</v>
      </c>
      <c r="W137" s="119" t="e">
        <f>SUM(#REF!)</f>
        <v>#REF!</v>
      </c>
      <c r="X137" s="119" t="e">
        <f>SUM(#REF!)</f>
        <v>#REF!</v>
      </c>
      <c r="Y137" s="116" t="e">
        <f>SUM(#REF!)</f>
        <v>#REF!</v>
      </c>
      <c r="Z137" s="116" t="e">
        <f>SUM(#REF!)</f>
        <v>#REF!</v>
      </c>
      <c r="AA137" s="270">
        <f>Proyección!AE186</f>
        <v>40200</v>
      </c>
    </row>
    <row r="138" spans="1:27" ht="15.6">
      <c r="A138" s="24" t="s">
        <v>265</v>
      </c>
      <c r="B138" s="245" t="e">
        <f t="shared" si="28"/>
        <v>#REF!</v>
      </c>
      <c r="C138" s="147" t="e">
        <f>SUM(Proyección!E187)</f>
        <v>#REF!</v>
      </c>
      <c r="D138" s="32" t="e">
        <f>SUM(Proyección!F187)</f>
        <v>#REF!</v>
      </c>
      <c r="E138" s="109" t="e">
        <f>SUM(#REF!)</f>
        <v>#REF!</v>
      </c>
      <c r="F138" s="119" t="e">
        <f>SUM(#REF!)</f>
        <v>#REF!</v>
      </c>
      <c r="G138" s="119" t="e">
        <f>SUM(#REF!)</f>
        <v>#REF!</v>
      </c>
      <c r="H138" s="119" t="e">
        <f>SUM(#REF!)</f>
        <v>#REF!</v>
      </c>
      <c r="I138" s="119" t="e">
        <f>SUM(#REF!)</f>
        <v>#REF!</v>
      </c>
      <c r="J138" s="119" t="e">
        <f>SUM(#REF!)</f>
        <v>#REF!</v>
      </c>
      <c r="K138" s="119" t="e">
        <f>SUM(#REF!)</f>
        <v>#REF!</v>
      </c>
      <c r="L138" s="119" t="e">
        <f>SUM(#REF!)</f>
        <v>#REF!</v>
      </c>
      <c r="M138" s="119" t="e">
        <f>SUM(#REF!)</f>
        <v>#REF!</v>
      </c>
      <c r="N138" s="119" t="e">
        <f>SUM(#REF!)</f>
        <v>#REF!</v>
      </c>
      <c r="O138" s="119" t="e">
        <f>SUM(#REF!)</f>
        <v>#REF!</v>
      </c>
      <c r="P138" s="119" t="e">
        <f>SUM(#REF!)</f>
        <v>#REF!</v>
      </c>
      <c r="Q138" s="119" t="e">
        <f>SUM(#REF!)</f>
        <v>#REF!</v>
      </c>
      <c r="R138" s="119" t="e">
        <f>SUM(#REF!)</f>
        <v>#REF!</v>
      </c>
      <c r="S138" s="327" t="e">
        <f>SUM(#REF!)</f>
        <v>#REF!</v>
      </c>
      <c r="T138" s="327" t="e">
        <f>SUM(#REF!)</f>
        <v>#REF!</v>
      </c>
      <c r="U138" s="212" t="e">
        <f>SUM(#REF!)</f>
        <v>#REF!</v>
      </c>
      <c r="V138" s="212" t="e">
        <f>SUM(#REF!)</f>
        <v>#REF!</v>
      </c>
      <c r="W138" s="119" t="e">
        <f>SUM(#REF!)</f>
        <v>#REF!</v>
      </c>
      <c r="X138" s="119" t="e">
        <f>SUM(#REF!)</f>
        <v>#REF!</v>
      </c>
      <c r="Y138" s="116" t="e">
        <f>SUM(#REF!)</f>
        <v>#REF!</v>
      </c>
      <c r="Z138" s="116" t="e">
        <f>SUM(#REF!)</f>
        <v>#REF!</v>
      </c>
      <c r="AA138" s="270">
        <f>Proyección!AE187</f>
        <v>130000</v>
      </c>
    </row>
    <row r="139" spans="1:27" ht="15.6">
      <c r="A139" s="24" t="s">
        <v>412</v>
      </c>
      <c r="B139" s="245" t="e">
        <f t="shared" si="28"/>
        <v>#REF!</v>
      </c>
      <c r="C139" s="147" t="e">
        <f>SUM(Proyección!E188)</f>
        <v>#REF!</v>
      </c>
      <c r="D139" s="32" t="e">
        <f>SUM(Proyección!F188)</f>
        <v>#REF!</v>
      </c>
      <c r="E139" s="109" t="e">
        <f>SUM(#REF!)</f>
        <v>#REF!</v>
      </c>
      <c r="F139" s="119" t="e">
        <f>SUM(#REF!)</f>
        <v>#REF!</v>
      </c>
      <c r="G139" s="119" t="e">
        <f>SUM(#REF!)</f>
        <v>#REF!</v>
      </c>
      <c r="H139" s="119" t="e">
        <f>SUM(#REF!)</f>
        <v>#REF!</v>
      </c>
      <c r="I139" s="119" t="e">
        <f>SUM(#REF!)</f>
        <v>#REF!</v>
      </c>
      <c r="J139" s="119" t="e">
        <f>SUM(#REF!)</f>
        <v>#REF!</v>
      </c>
      <c r="K139" s="119" t="e">
        <f>SUM(#REF!)</f>
        <v>#REF!</v>
      </c>
      <c r="L139" s="119" t="e">
        <f>SUM(#REF!)</f>
        <v>#REF!</v>
      </c>
      <c r="M139" s="119" t="e">
        <f>SUM(#REF!)</f>
        <v>#REF!</v>
      </c>
      <c r="N139" s="119" t="e">
        <f>SUM(#REF!)</f>
        <v>#REF!</v>
      </c>
      <c r="O139" s="119" t="e">
        <f>SUM(#REF!)</f>
        <v>#REF!</v>
      </c>
      <c r="P139" s="119" t="e">
        <f>SUM(#REF!)</f>
        <v>#REF!</v>
      </c>
      <c r="Q139" s="119" t="e">
        <f>SUM(#REF!)</f>
        <v>#REF!</v>
      </c>
      <c r="R139" s="119" t="e">
        <f>SUM(#REF!)</f>
        <v>#REF!</v>
      </c>
      <c r="S139" s="327" t="e">
        <f>SUM(#REF!)</f>
        <v>#REF!</v>
      </c>
      <c r="T139" s="327" t="e">
        <f>SUM(#REF!)</f>
        <v>#REF!</v>
      </c>
      <c r="U139" s="212" t="e">
        <f>SUM(#REF!)</f>
        <v>#REF!</v>
      </c>
      <c r="V139" s="212" t="e">
        <f>SUM(#REF!)</f>
        <v>#REF!</v>
      </c>
      <c r="W139" s="119" t="e">
        <f>SUM(#REF!)</f>
        <v>#REF!</v>
      </c>
      <c r="X139" s="119" t="e">
        <f>SUM(#REF!)</f>
        <v>#REF!</v>
      </c>
      <c r="Y139" s="116" t="e">
        <f>SUM(#REF!)</f>
        <v>#REF!</v>
      </c>
      <c r="Z139" s="116" t="e">
        <f>SUM(#REF!)</f>
        <v>#REF!</v>
      </c>
      <c r="AA139" s="270">
        <f>Proyección!AE188</f>
        <v>40795</v>
      </c>
    </row>
    <row r="140" spans="1:27" ht="15.6">
      <c r="A140" s="24" t="s">
        <v>141</v>
      </c>
      <c r="B140" s="245" t="e">
        <f t="shared" si="28"/>
        <v>#REF!</v>
      </c>
      <c r="C140" s="147" t="e">
        <f>SUM(Proyección!E191)</f>
        <v>#REF!</v>
      </c>
      <c r="D140" s="32" t="e">
        <f>SUM(Proyección!F191)</f>
        <v>#REF!</v>
      </c>
      <c r="E140" s="109" t="e">
        <f>SUM(#REF!)</f>
        <v>#REF!</v>
      </c>
      <c r="F140" s="119" t="e">
        <f>SUM(#REF!)</f>
        <v>#REF!</v>
      </c>
      <c r="G140" s="119" t="e">
        <f>SUM(#REF!)</f>
        <v>#REF!</v>
      </c>
      <c r="H140" s="119" t="e">
        <f>SUM(#REF!)</f>
        <v>#REF!</v>
      </c>
      <c r="I140" s="119" t="e">
        <f>SUM(#REF!)</f>
        <v>#REF!</v>
      </c>
      <c r="J140" s="119" t="e">
        <f>SUM(#REF!)</f>
        <v>#REF!</v>
      </c>
      <c r="K140" s="119" t="e">
        <f>SUM(#REF!)</f>
        <v>#REF!</v>
      </c>
      <c r="L140" s="119" t="e">
        <f>SUM(#REF!)</f>
        <v>#REF!</v>
      </c>
      <c r="M140" s="119" t="e">
        <f>SUM(#REF!)</f>
        <v>#REF!</v>
      </c>
      <c r="N140" s="119" t="e">
        <f>SUM(#REF!)</f>
        <v>#REF!</v>
      </c>
      <c r="O140" s="119" t="e">
        <f>SUM(#REF!)</f>
        <v>#REF!</v>
      </c>
      <c r="P140" s="119" t="e">
        <f>SUM(#REF!)</f>
        <v>#REF!</v>
      </c>
      <c r="Q140" s="119" t="e">
        <f>SUM(#REF!)</f>
        <v>#REF!</v>
      </c>
      <c r="R140" s="119" t="e">
        <f>SUM(#REF!)</f>
        <v>#REF!</v>
      </c>
      <c r="S140" s="327" t="e">
        <f>SUM(#REF!)</f>
        <v>#REF!</v>
      </c>
      <c r="T140" s="327" t="e">
        <f>SUM(#REF!)</f>
        <v>#REF!</v>
      </c>
      <c r="U140" s="212" t="e">
        <f>SUM(#REF!)</f>
        <v>#REF!</v>
      </c>
      <c r="V140" s="212" t="e">
        <f>SUM(#REF!)</f>
        <v>#REF!</v>
      </c>
      <c r="W140" s="119" t="e">
        <f>SUM(#REF!)</f>
        <v>#REF!</v>
      </c>
      <c r="X140" s="119" t="e">
        <f>SUM(#REF!)</f>
        <v>#REF!</v>
      </c>
      <c r="Y140" s="119" t="e">
        <f>SUM(#REF!)</f>
        <v>#REF!</v>
      </c>
      <c r="Z140" s="116" t="e">
        <f>SUM(#REF!)</f>
        <v>#REF!</v>
      </c>
      <c r="AA140" s="270">
        <f>Proyección!AE191</f>
        <v>270270</v>
      </c>
    </row>
    <row r="141" spans="1:27" ht="18">
      <c r="A141" s="24"/>
      <c r="B141" s="249"/>
      <c r="C141" s="263"/>
      <c r="D141" s="302"/>
      <c r="E141" s="303"/>
      <c r="F141" s="304"/>
      <c r="G141" s="305"/>
      <c r="H141" s="304"/>
      <c r="I141" s="305"/>
      <c r="J141" s="304"/>
      <c r="K141" s="305"/>
      <c r="L141" s="304"/>
      <c r="M141" s="305"/>
      <c r="N141" s="306"/>
      <c r="O141" s="304"/>
      <c r="P141" s="306"/>
      <c r="Q141" s="304"/>
      <c r="R141" s="304"/>
      <c r="S141" s="331"/>
      <c r="T141" s="332"/>
      <c r="U141" s="312"/>
      <c r="V141" s="312"/>
      <c r="W141" s="93"/>
      <c r="X141" s="93"/>
      <c r="Y141" s="93"/>
      <c r="Z141" s="91"/>
      <c r="AA141" s="270"/>
    </row>
    <row r="142" spans="1:27" ht="15.6">
      <c r="A142" s="31" t="s">
        <v>142</v>
      </c>
      <c r="B142" s="250" t="e">
        <f>SUM(B143:B149)+B154+B155+B156+B157+B158+B161+B162+B163+B164+B165+B166+B167+B170+B171+B172+B173+B174+B177+B178+B179+B180+B181</f>
        <v>#REF!</v>
      </c>
      <c r="C142" s="150" t="e">
        <f>SUM(C143:C149)+C154+C155+C156+C157+C158+C161+C162+C163+C164+C165+C166+C167+C170+C171+C172+C173+C174+C177+C178+C179+C180+C181</f>
        <v>#REF!</v>
      </c>
      <c r="D142" s="80" t="e">
        <f>SUM(D143:D149)+D154+D155+D156+D157+D158+D161+D162+D163+D164+D165+D166+D167+D170+D171+D172+D173+D174+D177+D178+D179+D180+D181</f>
        <v>#REF!</v>
      </c>
      <c r="E142" s="48" t="e">
        <f t="shared" ref="E142:J142" si="29">SUM(E143:E149)+E154+E155+E156+E157+E158+E161+E163+E164+E165+E166+E167+E173+E174+E177+E178+E179+E180+E181</f>
        <v>#REF!</v>
      </c>
      <c r="F142" s="92" t="e">
        <f t="shared" si="29"/>
        <v>#REF!</v>
      </c>
      <c r="G142" s="92" t="e">
        <f t="shared" si="29"/>
        <v>#REF!</v>
      </c>
      <c r="H142" s="92" t="e">
        <f t="shared" si="29"/>
        <v>#REF!</v>
      </c>
      <c r="I142" s="92" t="e">
        <f t="shared" si="29"/>
        <v>#REF!</v>
      </c>
      <c r="J142" s="92" t="e">
        <f t="shared" si="29"/>
        <v>#REF!</v>
      </c>
      <c r="K142" s="135" t="e">
        <f>SUM(K143:K149)+K154+K155+K156+K157+K158+K161+K162+K163+K164+K165+K166+K167+K170+K171+K172+K173+K174+K177+K178+K179+K180+K181</f>
        <v>#REF!</v>
      </c>
      <c r="L142" s="92" t="e">
        <f>SUM(L143:L149)+L154+L155+L156+L157+L158+L161+L163+L164+L165+L166+L167+L173+L174+L177+L178+L179+L180+L181</f>
        <v>#REF!</v>
      </c>
      <c r="M142" s="135" t="e">
        <f>SUM(M143:M149)+M154+M155+M156+M157+M158+M161+M162+M163+M164+M165+M166+M167+M170+M171+M172+M173+M174+M177+M178+M179+M180+M181</f>
        <v>#REF!</v>
      </c>
      <c r="N142" s="92" t="e">
        <f>SUM(N143:N149)+N154+N155+N156+N157+N158+N161+N163+N164+N165+N166+N167+N173+N174+N177+N178+N179+N180+N181</f>
        <v>#REF!</v>
      </c>
      <c r="O142" s="135" t="e">
        <f>SUM(O143:O149)+O154+O155+O156+O157+O158+O161+O162+O163+O164+O165+O166+O167+O170+O171+O172+O173+O174+O177+O178+O179+O180+O181</f>
        <v>#REF!</v>
      </c>
      <c r="P142" s="92" t="e">
        <f>SUM(P143:P149)+P154+P155+P156+P157+P158+P161+P163+P164+P165+P166+P167+P173+P174+P177+P178+P179+P180+P181</f>
        <v>#REF!</v>
      </c>
      <c r="Q142" s="135" t="e">
        <f>SUM(Q143:Q149)+Q154+Q155+Q156+Q157+Q158+Q161+Q162+Q163+Q164+Q165+Q166+Q167+Q170+Q171+Q172+Q173+Q174+Q177+Q178+Q179+Q180+Q181</f>
        <v>#REF!</v>
      </c>
      <c r="R142" s="92" t="e">
        <f>SUM(R143:R149)+R154+R155+R156+R157+R158+R161+R163+R164+R165+R166+R167+R173+R174+R177+R178+R179+R180+R181</f>
        <v>#REF!</v>
      </c>
      <c r="S142" s="333" t="e">
        <f t="shared" ref="S142:AA142" si="30">SUM(S143:S149)+S154+S155+S156+S157+S158+S161+S162+S163+S164+S165+S166+S167+S170+S171+S172+S173+S174+S177+S178+S179+S180+S181</f>
        <v>#REF!</v>
      </c>
      <c r="T142" s="326" t="e">
        <f t="shared" si="30"/>
        <v>#REF!</v>
      </c>
      <c r="U142" s="220" t="e">
        <f t="shared" si="30"/>
        <v>#REF!</v>
      </c>
      <c r="V142" s="209" t="e">
        <f t="shared" si="30"/>
        <v>#REF!</v>
      </c>
      <c r="W142" s="135" t="e">
        <f t="shared" si="30"/>
        <v>#REF!</v>
      </c>
      <c r="X142" s="98" t="e">
        <f t="shared" si="30"/>
        <v>#REF!</v>
      </c>
      <c r="Y142" s="135" t="e">
        <f t="shared" si="30"/>
        <v>#REF!</v>
      </c>
      <c r="Z142" s="98" t="e">
        <f t="shared" si="30"/>
        <v>#REF!</v>
      </c>
      <c r="AA142" s="280">
        <f t="shared" si="30"/>
        <v>14221500</v>
      </c>
    </row>
    <row r="143" spans="1:27" ht="15.6">
      <c r="A143" s="24" t="s">
        <v>143</v>
      </c>
      <c r="B143" s="245" t="e">
        <f t="shared" ref="B143:B148" si="31">SUM(AA143-C143)</f>
        <v>#REF!</v>
      </c>
      <c r="C143" s="147" t="e">
        <f>SUM(Proyección!E214)</f>
        <v>#REF!</v>
      </c>
      <c r="D143" s="32" t="e">
        <f>SUM(Proyección!F214)</f>
        <v>#REF!</v>
      </c>
      <c r="E143" s="109" t="e">
        <f>SUM(#REF!)</f>
        <v>#REF!</v>
      </c>
      <c r="F143" s="119" t="e">
        <f>SUM(#REF!)</f>
        <v>#REF!</v>
      </c>
      <c r="G143" s="119" t="e">
        <f>SUM(#REF!)</f>
        <v>#REF!</v>
      </c>
      <c r="H143" s="119" t="e">
        <f>SUM(#REF!)</f>
        <v>#REF!</v>
      </c>
      <c r="I143" s="119" t="e">
        <f>SUM(#REF!)</f>
        <v>#REF!</v>
      </c>
      <c r="J143" s="119" t="e">
        <f>SUM(#REF!)</f>
        <v>#REF!</v>
      </c>
      <c r="K143" s="119" t="e">
        <f>SUM(#REF!)</f>
        <v>#REF!</v>
      </c>
      <c r="L143" s="119" t="e">
        <f>SUM(#REF!)</f>
        <v>#REF!</v>
      </c>
      <c r="M143" s="119" t="e">
        <f>SUM(#REF!)</f>
        <v>#REF!</v>
      </c>
      <c r="N143" s="119" t="e">
        <f>SUM(#REF!)</f>
        <v>#REF!</v>
      </c>
      <c r="O143" s="119" t="e">
        <f>SUM(#REF!)</f>
        <v>#REF!</v>
      </c>
      <c r="P143" s="119" t="e">
        <f>SUM(#REF!)</f>
        <v>#REF!</v>
      </c>
      <c r="Q143" s="119" t="e">
        <f>SUM(#REF!)</f>
        <v>#REF!</v>
      </c>
      <c r="R143" s="119" t="e">
        <f>SUM(#REF!)</f>
        <v>#REF!</v>
      </c>
      <c r="S143" s="327" t="e">
        <f>SUM(#REF!)</f>
        <v>#REF!</v>
      </c>
      <c r="T143" s="327" t="e">
        <f>SUM(#REF!)</f>
        <v>#REF!</v>
      </c>
      <c r="U143" s="212" t="e">
        <f>SUM(#REF!)</f>
        <v>#REF!</v>
      </c>
      <c r="V143" s="212" t="e">
        <f>SUM(#REF!)</f>
        <v>#REF!</v>
      </c>
      <c r="W143" s="119" t="e">
        <f>SUM(#REF!)</f>
        <v>#REF!</v>
      </c>
      <c r="X143" s="119" t="e">
        <f>SUM(#REF!)</f>
        <v>#REF!</v>
      </c>
      <c r="Y143" s="116" t="e">
        <f>SUM(#REF!)</f>
        <v>#REF!</v>
      </c>
      <c r="Z143" s="116" t="e">
        <f>SUM(#REF!)</f>
        <v>#REF!</v>
      </c>
      <c r="AA143" s="270">
        <f>Proyección!AE214</f>
        <v>8279</v>
      </c>
    </row>
    <row r="144" spans="1:27" ht="15.6">
      <c r="A144" s="24" t="s">
        <v>626</v>
      </c>
      <c r="B144" s="245" t="e">
        <f t="shared" si="31"/>
        <v>#REF!</v>
      </c>
      <c r="C144" s="147" t="e">
        <f>SUM(Proyección!E215)</f>
        <v>#REF!</v>
      </c>
      <c r="D144" s="32" t="e">
        <f>SUM(Proyección!F215)</f>
        <v>#REF!</v>
      </c>
      <c r="E144" s="109" t="e">
        <f>SUM(#REF!)</f>
        <v>#REF!</v>
      </c>
      <c r="F144" s="119" t="e">
        <f>SUM(#REF!)</f>
        <v>#REF!</v>
      </c>
      <c r="G144" s="119" t="e">
        <f>SUM(#REF!)</f>
        <v>#REF!</v>
      </c>
      <c r="H144" s="119" t="e">
        <f>SUM(#REF!)</f>
        <v>#REF!</v>
      </c>
      <c r="I144" s="119" t="e">
        <f>SUM(#REF!)</f>
        <v>#REF!</v>
      </c>
      <c r="J144" s="119" t="e">
        <f>SUM(#REF!)</f>
        <v>#REF!</v>
      </c>
      <c r="K144" s="119" t="e">
        <f>SUM(#REF!)</f>
        <v>#REF!</v>
      </c>
      <c r="L144" s="119" t="e">
        <f>SUM(#REF!)</f>
        <v>#REF!</v>
      </c>
      <c r="M144" s="119" t="e">
        <f>SUM(#REF!)</f>
        <v>#REF!</v>
      </c>
      <c r="N144" s="119" t="e">
        <f>SUM(#REF!)</f>
        <v>#REF!</v>
      </c>
      <c r="O144" s="119" t="e">
        <f>SUM(#REF!)</f>
        <v>#REF!</v>
      </c>
      <c r="P144" s="119" t="e">
        <f>SUM(#REF!)</f>
        <v>#REF!</v>
      </c>
      <c r="Q144" s="119" t="e">
        <f>SUM(#REF!)</f>
        <v>#REF!</v>
      </c>
      <c r="R144" s="119" t="e">
        <f>SUM(#REF!)</f>
        <v>#REF!</v>
      </c>
      <c r="S144" s="327" t="e">
        <f>SUM(#REF!)</f>
        <v>#REF!</v>
      </c>
      <c r="T144" s="327" t="e">
        <f>SUM(#REF!)</f>
        <v>#REF!</v>
      </c>
      <c r="U144" s="212" t="e">
        <f>SUM(#REF!)</f>
        <v>#REF!</v>
      </c>
      <c r="V144" s="212" t="e">
        <f>SUM(#REF!)</f>
        <v>#REF!</v>
      </c>
      <c r="W144" s="119" t="e">
        <f>SUM(#REF!)</f>
        <v>#REF!</v>
      </c>
      <c r="X144" s="119" t="e">
        <f>SUM(#REF!)</f>
        <v>#REF!</v>
      </c>
      <c r="Y144" s="116" t="e">
        <f>SUM(#REF!)</f>
        <v>#REF!</v>
      </c>
      <c r="Z144" s="116" t="e">
        <f>SUM(#REF!)</f>
        <v>#REF!</v>
      </c>
      <c r="AA144" s="270">
        <f>Proyección!AE215</f>
        <v>1659360</v>
      </c>
    </row>
    <row r="145" spans="1:27" ht="15.6">
      <c r="A145" s="24" t="s">
        <v>144</v>
      </c>
      <c r="B145" s="245" t="e">
        <f t="shared" si="31"/>
        <v>#REF!</v>
      </c>
      <c r="C145" s="147" t="e">
        <f>SUM(Proyección!E216)</f>
        <v>#REF!</v>
      </c>
      <c r="D145" s="32" t="e">
        <f>SUM(Proyección!F216)</f>
        <v>#REF!</v>
      </c>
      <c r="E145" s="109" t="e">
        <f>SUM(#REF!)</f>
        <v>#REF!</v>
      </c>
      <c r="F145" s="119" t="e">
        <f>SUM(#REF!)</f>
        <v>#REF!</v>
      </c>
      <c r="G145" s="119" t="e">
        <f>SUM(#REF!)</f>
        <v>#REF!</v>
      </c>
      <c r="H145" s="119" t="e">
        <f>SUM(#REF!)</f>
        <v>#REF!</v>
      </c>
      <c r="I145" s="119" t="e">
        <f>SUM(#REF!)</f>
        <v>#REF!</v>
      </c>
      <c r="J145" s="119" t="e">
        <f>SUM(#REF!)</f>
        <v>#REF!</v>
      </c>
      <c r="K145" s="119" t="e">
        <f>SUM(#REF!)</f>
        <v>#REF!</v>
      </c>
      <c r="L145" s="119" t="e">
        <f>SUM(#REF!)</f>
        <v>#REF!</v>
      </c>
      <c r="M145" s="119" t="e">
        <f>SUM(#REF!)</f>
        <v>#REF!</v>
      </c>
      <c r="N145" s="119" t="e">
        <f>SUM(#REF!)</f>
        <v>#REF!</v>
      </c>
      <c r="O145" s="119" t="e">
        <f>SUM(#REF!)</f>
        <v>#REF!</v>
      </c>
      <c r="P145" s="119" t="e">
        <f>SUM(#REF!)</f>
        <v>#REF!</v>
      </c>
      <c r="Q145" s="119" t="e">
        <f>SUM(#REF!)</f>
        <v>#REF!</v>
      </c>
      <c r="R145" s="119" t="e">
        <f>SUM(#REF!)</f>
        <v>#REF!</v>
      </c>
      <c r="S145" s="327" t="e">
        <f>SUM(#REF!)</f>
        <v>#REF!</v>
      </c>
      <c r="T145" s="327" t="e">
        <f>SUM(#REF!)</f>
        <v>#REF!</v>
      </c>
      <c r="U145" s="212" t="e">
        <f>SUM(#REF!)</f>
        <v>#REF!</v>
      </c>
      <c r="V145" s="212" t="e">
        <f>SUM(#REF!)</f>
        <v>#REF!</v>
      </c>
      <c r="W145" s="119" t="e">
        <f>SUM(#REF!)</f>
        <v>#REF!</v>
      </c>
      <c r="X145" s="119" t="e">
        <f>SUM(#REF!)</f>
        <v>#REF!</v>
      </c>
      <c r="Y145" s="116" t="e">
        <f>SUM(#REF!)</f>
        <v>#REF!</v>
      </c>
      <c r="Z145" s="116" t="e">
        <f>SUM(#REF!)</f>
        <v>#REF!</v>
      </c>
      <c r="AA145" s="270">
        <f>Proyección!AE216</f>
        <v>508000</v>
      </c>
    </row>
    <row r="146" spans="1:27" ht="15.6">
      <c r="A146" s="24" t="s">
        <v>486</v>
      </c>
      <c r="B146" s="245" t="e">
        <f t="shared" si="31"/>
        <v>#REF!</v>
      </c>
      <c r="C146" s="147" t="e">
        <f>SUM(Proyección!E217)</f>
        <v>#REF!</v>
      </c>
      <c r="D146" s="32" t="e">
        <f>SUM(Proyección!F217)</f>
        <v>#REF!</v>
      </c>
      <c r="E146" s="109" t="e">
        <f>SUM(#REF!)</f>
        <v>#REF!</v>
      </c>
      <c r="F146" s="119" t="e">
        <f>SUM(#REF!)</f>
        <v>#REF!</v>
      </c>
      <c r="G146" s="119" t="e">
        <f>SUM(#REF!)</f>
        <v>#REF!</v>
      </c>
      <c r="H146" s="119" t="e">
        <f>SUM(#REF!)</f>
        <v>#REF!</v>
      </c>
      <c r="I146" s="119" t="e">
        <f>SUM(#REF!)</f>
        <v>#REF!</v>
      </c>
      <c r="J146" s="119" t="e">
        <f>SUM(#REF!)</f>
        <v>#REF!</v>
      </c>
      <c r="K146" s="119" t="e">
        <f>SUM(#REF!)</f>
        <v>#REF!</v>
      </c>
      <c r="L146" s="119" t="e">
        <f>SUM(#REF!)</f>
        <v>#REF!</v>
      </c>
      <c r="M146" s="119" t="e">
        <f>SUM(#REF!)</f>
        <v>#REF!</v>
      </c>
      <c r="N146" s="119" t="e">
        <f>SUM(#REF!)</f>
        <v>#REF!</v>
      </c>
      <c r="O146" s="119" t="e">
        <f>SUM(#REF!)</f>
        <v>#REF!</v>
      </c>
      <c r="P146" s="119" t="e">
        <f>SUM(#REF!)</f>
        <v>#REF!</v>
      </c>
      <c r="Q146" s="119" t="e">
        <f>SUM(#REF!)</f>
        <v>#REF!</v>
      </c>
      <c r="R146" s="119" t="e">
        <f>SUM(#REF!)</f>
        <v>#REF!</v>
      </c>
      <c r="S146" s="327" t="e">
        <f>SUM(#REF!)</f>
        <v>#REF!</v>
      </c>
      <c r="T146" s="327" t="e">
        <f>SUM(#REF!)</f>
        <v>#REF!</v>
      </c>
      <c r="U146" s="212" t="e">
        <f>SUM(#REF!)</f>
        <v>#REF!</v>
      </c>
      <c r="V146" s="212" t="e">
        <f>SUM(#REF!)</f>
        <v>#REF!</v>
      </c>
      <c r="W146" s="119" t="e">
        <f>SUM(#REF!)</f>
        <v>#REF!</v>
      </c>
      <c r="X146" s="119" t="e">
        <f>SUM(#REF!)</f>
        <v>#REF!</v>
      </c>
      <c r="Y146" s="116" t="e">
        <f>SUM(#REF!)</f>
        <v>#REF!</v>
      </c>
      <c r="Z146" s="116" t="e">
        <f>SUM(#REF!)</f>
        <v>#REF!</v>
      </c>
      <c r="AA146" s="270">
        <f>Proyección!AE217</f>
        <v>0</v>
      </c>
    </row>
    <row r="147" spans="1:27" ht="15.6">
      <c r="A147" s="24" t="s">
        <v>146</v>
      </c>
      <c r="B147" s="245" t="e">
        <f t="shared" si="31"/>
        <v>#REF!</v>
      </c>
      <c r="C147" s="147" t="e">
        <f>SUM(Proyección!E218)</f>
        <v>#REF!</v>
      </c>
      <c r="D147" s="32" t="e">
        <f>SUM(Proyección!F218)</f>
        <v>#REF!</v>
      </c>
      <c r="E147" s="109" t="e">
        <f>SUM(#REF!)</f>
        <v>#REF!</v>
      </c>
      <c r="F147" s="119" t="e">
        <f>SUM(#REF!)</f>
        <v>#REF!</v>
      </c>
      <c r="G147" s="119" t="e">
        <f>SUM(#REF!)</f>
        <v>#REF!</v>
      </c>
      <c r="H147" s="119" t="e">
        <f>SUM(#REF!)</f>
        <v>#REF!</v>
      </c>
      <c r="I147" s="119" t="e">
        <f>SUM(#REF!)</f>
        <v>#REF!</v>
      </c>
      <c r="J147" s="119" t="e">
        <f>SUM(#REF!)</f>
        <v>#REF!</v>
      </c>
      <c r="K147" s="119" t="e">
        <f>SUM(#REF!)</f>
        <v>#REF!</v>
      </c>
      <c r="L147" s="119" t="e">
        <f>SUM(#REF!)</f>
        <v>#REF!</v>
      </c>
      <c r="M147" s="119" t="e">
        <f>SUM(#REF!)</f>
        <v>#REF!</v>
      </c>
      <c r="N147" s="119" t="e">
        <f>SUM(#REF!)</f>
        <v>#REF!</v>
      </c>
      <c r="O147" s="119" t="e">
        <f>SUM(#REF!)</f>
        <v>#REF!</v>
      </c>
      <c r="P147" s="119" t="e">
        <f>SUM(#REF!)</f>
        <v>#REF!</v>
      </c>
      <c r="Q147" s="119" t="e">
        <f>SUM(#REF!)</f>
        <v>#REF!</v>
      </c>
      <c r="R147" s="119" t="e">
        <f>SUM(#REF!)</f>
        <v>#REF!</v>
      </c>
      <c r="S147" s="327" t="e">
        <f>SUM(#REF!)</f>
        <v>#REF!</v>
      </c>
      <c r="T147" s="327" t="e">
        <f>SUM(#REF!)</f>
        <v>#REF!</v>
      </c>
      <c r="U147" s="212" t="e">
        <f>SUM(#REF!)</f>
        <v>#REF!</v>
      </c>
      <c r="V147" s="212" t="e">
        <f>SUM(#REF!)</f>
        <v>#REF!</v>
      </c>
      <c r="W147" s="119" t="e">
        <f>SUM(#REF!)</f>
        <v>#REF!</v>
      </c>
      <c r="X147" s="119" t="e">
        <f>SUM(#REF!)</f>
        <v>#REF!</v>
      </c>
      <c r="Y147" s="116" t="e">
        <f>SUM(#REF!)</f>
        <v>#REF!</v>
      </c>
      <c r="Z147" s="116" t="e">
        <f>SUM(#REF!)</f>
        <v>#REF!</v>
      </c>
      <c r="AA147" s="270">
        <f>Proyección!AE218</f>
        <v>52800</v>
      </c>
    </row>
    <row r="148" spans="1:27" ht="15.6">
      <c r="A148" s="24" t="s">
        <v>12</v>
      </c>
      <c r="B148" s="245" t="e">
        <f t="shared" si="31"/>
        <v>#REF!</v>
      </c>
      <c r="C148" s="147" t="e">
        <f>SUM(Proyección!E219)</f>
        <v>#REF!</v>
      </c>
      <c r="D148" s="32" t="e">
        <f>SUM(Proyección!F219)</f>
        <v>#REF!</v>
      </c>
      <c r="E148" s="109" t="e">
        <f>SUM(#REF!)</f>
        <v>#REF!</v>
      </c>
      <c r="F148" s="119" t="e">
        <f>SUM(#REF!)</f>
        <v>#REF!</v>
      </c>
      <c r="G148" s="119" t="e">
        <f>SUM(#REF!)</f>
        <v>#REF!</v>
      </c>
      <c r="H148" s="119" t="e">
        <f>SUM(#REF!)</f>
        <v>#REF!</v>
      </c>
      <c r="I148" s="119" t="e">
        <f>SUM(#REF!)</f>
        <v>#REF!</v>
      </c>
      <c r="J148" s="119" t="e">
        <f>SUM(#REF!)</f>
        <v>#REF!</v>
      </c>
      <c r="K148" s="119" t="e">
        <f>SUM(#REF!)</f>
        <v>#REF!</v>
      </c>
      <c r="L148" s="119" t="e">
        <f>SUM(#REF!)</f>
        <v>#REF!</v>
      </c>
      <c r="M148" s="119" t="e">
        <f>SUM(#REF!)</f>
        <v>#REF!</v>
      </c>
      <c r="N148" s="119" t="e">
        <f>SUM(#REF!)</f>
        <v>#REF!</v>
      </c>
      <c r="O148" s="119" t="e">
        <f>SUM(#REF!)</f>
        <v>#REF!</v>
      </c>
      <c r="P148" s="119" t="e">
        <f>SUM(#REF!)</f>
        <v>#REF!</v>
      </c>
      <c r="Q148" s="119" t="e">
        <f>SUM(#REF!)</f>
        <v>#REF!</v>
      </c>
      <c r="R148" s="119" t="e">
        <f>SUM(#REF!)</f>
        <v>#REF!</v>
      </c>
      <c r="S148" s="327" t="e">
        <f>SUM(#REF!)</f>
        <v>#REF!</v>
      </c>
      <c r="T148" s="327" t="e">
        <f>SUM(#REF!)</f>
        <v>#REF!</v>
      </c>
      <c r="U148" s="212" t="e">
        <f>SUM(#REF!)</f>
        <v>#REF!</v>
      </c>
      <c r="V148" s="212" t="e">
        <f>SUM(#REF!)</f>
        <v>#REF!</v>
      </c>
      <c r="W148" s="119" t="e">
        <f>SUM(#REF!)</f>
        <v>#REF!</v>
      </c>
      <c r="X148" s="119" t="e">
        <f>SUM(#REF!)</f>
        <v>#REF!</v>
      </c>
      <c r="Y148" s="116" t="e">
        <f>SUM(#REF!)</f>
        <v>#REF!</v>
      </c>
      <c r="Z148" s="116" t="e">
        <f>SUM(#REF!)</f>
        <v>#REF!</v>
      </c>
      <c r="AA148" s="270">
        <f>Proyección!AE219</f>
        <v>0</v>
      </c>
    </row>
    <row r="149" spans="1:27" ht="15.6">
      <c r="A149" s="37" t="s">
        <v>102</v>
      </c>
      <c r="B149" s="251" t="e">
        <f t="shared" ref="B149:AA149" si="32">SUM(B150:B153)</f>
        <v>#REF!</v>
      </c>
      <c r="C149" s="151" t="e">
        <f t="shared" si="32"/>
        <v>#REF!</v>
      </c>
      <c r="D149" s="33" t="e">
        <f t="shared" si="32"/>
        <v>#REF!</v>
      </c>
      <c r="E149" s="46" t="e">
        <f t="shared" si="32"/>
        <v>#REF!</v>
      </c>
      <c r="F149" s="94" t="e">
        <f t="shared" si="32"/>
        <v>#REF!</v>
      </c>
      <c r="G149" s="94" t="e">
        <f t="shared" si="32"/>
        <v>#REF!</v>
      </c>
      <c r="H149" s="94" t="e">
        <f t="shared" si="32"/>
        <v>#REF!</v>
      </c>
      <c r="I149" s="94" t="e">
        <f t="shared" si="32"/>
        <v>#REF!</v>
      </c>
      <c r="J149" s="94" t="e">
        <f t="shared" si="32"/>
        <v>#REF!</v>
      </c>
      <c r="K149" s="94" t="e">
        <f t="shared" si="32"/>
        <v>#REF!</v>
      </c>
      <c r="L149" s="94" t="e">
        <f t="shared" si="32"/>
        <v>#REF!</v>
      </c>
      <c r="M149" s="94" t="e">
        <f t="shared" si="32"/>
        <v>#REF!</v>
      </c>
      <c r="N149" s="94" t="e">
        <f t="shared" si="32"/>
        <v>#REF!</v>
      </c>
      <c r="O149" s="94" t="e">
        <f t="shared" si="32"/>
        <v>#REF!</v>
      </c>
      <c r="P149" s="94" t="e">
        <f t="shared" si="32"/>
        <v>#REF!</v>
      </c>
      <c r="Q149" s="94" t="e">
        <f t="shared" si="32"/>
        <v>#REF!</v>
      </c>
      <c r="R149" s="94" t="e">
        <f t="shared" si="32"/>
        <v>#REF!</v>
      </c>
      <c r="S149" s="334" t="e">
        <f t="shared" si="32"/>
        <v>#REF!</v>
      </c>
      <c r="T149" s="334" t="e">
        <f t="shared" si="32"/>
        <v>#REF!</v>
      </c>
      <c r="U149" s="221" t="e">
        <f t="shared" si="32"/>
        <v>#REF!</v>
      </c>
      <c r="V149" s="221" t="e">
        <f t="shared" si="32"/>
        <v>#REF!</v>
      </c>
      <c r="W149" s="94" t="e">
        <f t="shared" si="32"/>
        <v>#REF!</v>
      </c>
      <c r="X149" s="94" t="e">
        <f t="shared" si="32"/>
        <v>#REF!</v>
      </c>
      <c r="Y149" s="94" t="e">
        <f t="shared" si="32"/>
        <v>#REF!</v>
      </c>
      <c r="Z149" s="94" t="e">
        <f t="shared" si="32"/>
        <v>#REF!</v>
      </c>
      <c r="AA149" s="271">
        <f t="shared" si="32"/>
        <v>1000000</v>
      </c>
    </row>
    <row r="150" spans="1:27" ht="15.6">
      <c r="A150" s="24" t="s">
        <v>492</v>
      </c>
      <c r="B150" s="245" t="e">
        <f t="shared" ref="B150:B157" si="33">SUM(AA150-C150)</f>
        <v>#REF!</v>
      </c>
      <c r="C150" s="147" t="e">
        <f>SUM(Proyección!E221)</f>
        <v>#REF!</v>
      </c>
      <c r="D150" s="32" t="e">
        <f>SUM(Proyección!F221)</f>
        <v>#REF!</v>
      </c>
      <c r="E150" s="109" t="e">
        <f>SUM(#REF!)</f>
        <v>#REF!</v>
      </c>
      <c r="F150" s="119" t="e">
        <f>SUM(#REF!)</f>
        <v>#REF!</v>
      </c>
      <c r="G150" s="119" t="e">
        <f>SUM(#REF!)</f>
        <v>#REF!</v>
      </c>
      <c r="H150" s="119" t="e">
        <f>SUM(#REF!)</f>
        <v>#REF!</v>
      </c>
      <c r="I150" s="119" t="e">
        <f>SUM(#REF!)</f>
        <v>#REF!</v>
      </c>
      <c r="J150" s="119" t="e">
        <f>SUM(#REF!)</f>
        <v>#REF!</v>
      </c>
      <c r="K150" s="119" t="e">
        <f>SUM(#REF!)</f>
        <v>#REF!</v>
      </c>
      <c r="L150" s="119" t="e">
        <f>SUM(#REF!)</f>
        <v>#REF!</v>
      </c>
      <c r="M150" s="119" t="e">
        <f>SUM(#REF!)</f>
        <v>#REF!</v>
      </c>
      <c r="N150" s="119" t="e">
        <f>SUM(#REF!)</f>
        <v>#REF!</v>
      </c>
      <c r="O150" s="119" t="e">
        <f>SUM(#REF!)</f>
        <v>#REF!</v>
      </c>
      <c r="P150" s="119" t="e">
        <f>SUM(#REF!)</f>
        <v>#REF!</v>
      </c>
      <c r="Q150" s="119" t="e">
        <f>SUM(#REF!)</f>
        <v>#REF!</v>
      </c>
      <c r="R150" s="119" t="e">
        <f>SUM(#REF!)</f>
        <v>#REF!</v>
      </c>
      <c r="S150" s="327" t="e">
        <f>SUM(#REF!)</f>
        <v>#REF!</v>
      </c>
      <c r="T150" s="327" t="e">
        <f>SUM(#REF!)</f>
        <v>#REF!</v>
      </c>
      <c r="U150" s="212" t="e">
        <f>SUM(#REF!)</f>
        <v>#REF!</v>
      </c>
      <c r="V150" s="212" t="e">
        <f>SUM(#REF!)</f>
        <v>#REF!</v>
      </c>
      <c r="W150" s="119" t="e">
        <f>SUM(#REF!)</f>
        <v>#REF!</v>
      </c>
      <c r="X150" s="119" t="e">
        <f>SUM(#REF!)</f>
        <v>#REF!</v>
      </c>
      <c r="Y150" s="116" t="e">
        <f>SUM(#REF!)</f>
        <v>#REF!</v>
      </c>
      <c r="Z150" s="116" t="e">
        <f>SUM(#REF!)</f>
        <v>#REF!</v>
      </c>
      <c r="AA150" s="270">
        <f>Proyección!AE221</f>
        <v>0</v>
      </c>
    </row>
    <row r="151" spans="1:27" ht="15.6">
      <c r="A151" s="24" t="s">
        <v>493</v>
      </c>
      <c r="B151" s="245" t="e">
        <f t="shared" si="33"/>
        <v>#REF!</v>
      </c>
      <c r="C151" s="147" t="e">
        <f>SUM(Proyección!E222)</f>
        <v>#REF!</v>
      </c>
      <c r="D151" s="32" t="e">
        <f>SUM(Proyección!F222)</f>
        <v>#REF!</v>
      </c>
      <c r="E151" s="109" t="e">
        <f>SUM(#REF!)</f>
        <v>#REF!</v>
      </c>
      <c r="F151" s="119" t="e">
        <f>SUM(#REF!)</f>
        <v>#REF!</v>
      </c>
      <c r="G151" s="119" t="e">
        <f>SUM(#REF!)</f>
        <v>#REF!</v>
      </c>
      <c r="H151" s="119" t="e">
        <f>SUM(#REF!)</f>
        <v>#REF!</v>
      </c>
      <c r="I151" s="119" t="e">
        <f>SUM(#REF!)</f>
        <v>#REF!</v>
      </c>
      <c r="J151" s="119" t="e">
        <f>SUM(#REF!)</f>
        <v>#REF!</v>
      </c>
      <c r="K151" s="119" t="e">
        <f>SUM(#REF!)</f>
        <v>#REF!</v>
      </c>
      <c r="L151" s="119" t="e">
        <f>SUM(#REF!)</f>
        <v>#REF!</v>
      </c>
      <c r="M151" s="119" t="e">
        <f>SUM(#REF!)</f>
        <v>#REF!</v>
      </c>
      <c r="N151" s="119" t="e">
        <f>SUM(#REF!)</f>
        <v>#REF!</v>
      </c>
      <c r="O151" s="119" t="e">
        <f>SUM(#REF!)</f>
        <v>#REF!</v>
      </c>
      <c r="P151" s="119" t="e">
        <f>SUM(#REF!)</f>
        <v>#REF!</v>
      </c>
      <c r="Q151" s="119" t="e">
        <f>SUM(#REF!)</f>
        <v>#REF!</v>
      </c>
      <c r="R151" s="119" t="e">
        <f>SUM(#REF!)</f>
        <v>#REF!</v>
      </c>
      <c r="S151" s="327" t="e">
        <f>SUM(#REF!)</f>
        <v>#REF!</v>
      </c>
      <c r="T151" s="327" t="e">
        <f>SUM(#REF!)</f>
        <v>#REF!</v>
      </c>
      <c r="U151" s="212" t="e">
        <f>SUM(#REF!)</f>
        <v>#REF!</v>
      </c>
      <c r="V151" s="212" t="e">
        <f>SUM(#REF!)</f>
        <v>#REF!</v>
      </c>
      <c r="W151" s="119" t="e">
        <f>SUM(#REF!)</f>
        <v>#REF!</v>
      </c>
      <c r="X151" s="119" t="e">
        <f>SUM(#REF!)</f>
        <v>#REF!</v>
      </c>
      <c r="Y151" s="116" t="e">
        <f>SUM(#REF!)</f>
        <v>#REF!</v>
      </c>
      <c r="Z151" s="116" t="e">
        <f>SUM(#REF!)</f>
        <v>#REF!</v>
      </c>
      <c r="AA151" s="270">
        <f>Proyección!AE222</f>
        <v>0</v>
      </c>
    </row>
    <row r="152" spans="1:27" ht="15.6">
      <c r="A152" s="24" t="s">
        <v>587</v>
      </c>
      <c r="B152" s="245" t="e">
        <f t="shared" si="33"/>
        <v>#REF!</v>
      </c>
      <c r="C152" s="147" t="e">
        <f>SUM(Proyección!E223)</f>
        <v>#REF!</v>
      </c>
      <c r="D152" s="32" t="e">
        <f>SUM(Proyección!F223)</f>
        <v>#REF!</v>
      </c>
      <c r="E152" s="109" t="e">
        <f>SUM(#REF!)</f>
        <v>#REF!</v>
      </c>
      <c r="F152" s="119" t="e">
        <f>SUM(#REF!)</f>
        <v>#REF!</v>
      </c>
      <c r="G152" s="119" t="e">
        <f>SUM(#REF!)</f>
        <v>#REF!</v>
      </c>
      <c r="H152" s="119" t="e">
        <f>SUM(#REF!)</f>
        <v>#REF!</v>
      </c>
      <c r="I152" s="119" t="e">
        <f>SUM(#REF!)</f>
        <v>#REF!</v>
      </c>
      <c r="J152" s="119" t="e">
        <f>SUM(#REF!)</f>
        <v>#REF!</v>
      </c>
      <c r="K152" s="119" t="e">
        <f>SUM(#REF!)</f>
        <v>#REF!</v>
      </c>
      <c r="L152" s="119" t="e">
        <f>SUM(#REF!)</f>
        <v>#REF!</v>
      </c>
      <c r="M152" s="119" t="e">
        <f>SUM(#REF!)</f>
        <v>#REF!</v>
      </c>
      <c r="N152" s="119" t="e">
        <f>SUM(#REF!)</f>
        <v>#REF!</v>
      </c>
      <c r="O152" s="119" t="e">
        <f>SUM(#REF!)</f>
        <v>#REF!</v>
      </c>
      <c r="P152" s="119" t="e">
        <f>SUM(#REF!)</f>
        <v>#REF!</v>
      </c>
      <c r="Q152" s="119" t="e">
        <f>SUM(#REF!)</f>
        <v>#REF!</v>
      </c>
      <c r="R152" s="119" t="e">
        <f>SUM(#REF!)</f>
        <v>#REF!</v>
      </c>
      <c r="S152" s="327" t="e">
        <f>SUM(#REF!)</f>
        <v>#REF!</v>
      </c>
      <c r="T152" s="327" t="e">
        <f>SUM(#REF!)</f>
        <v>#REF!</v>
      </c>
      <c r="U152" s="212" t="e">
        <f>SUM(#REF!)</f>
        <v>#REF!</v>
      </c>
      <c r="V152" s="212" t="e">
        <f>SUM(#REF!)</f>
        <v>#REF!</v>
      </c>
      <c r="W152" s="119" t="e">
        <f>SUM(#REF!)</f>
        <v>#REF!</v>
      </c>
      <c r="X152" s="119" t="e">
        <f>SUM(#REF!)</f>
        <v>#REF!</v>
      </c>
      <c r="Y152" s="116" t="e">
        <f>SUM(#REF!)</f>
        <v>#REF!</v>
      </c>
      <c r="Z152" s="116" t="e">
        <f>SUM(#REF!)</f>
        <v>#REF!</v>
      </c>
      <c r="AA152" s="270">
        <f>Proyección!AE223</f>
        <v>0</v>
      </c>
    </row>
    <row r="153" spans="1:27" ht="15.6">
      <c r="A153" s="24" t="s">
        <v>563</v>
      </c>
      <c r="B153" s="245" t="e">
        <f t="shared" si="33"/>
        <v>#REF!</v>
      </c>
      <c r="C153" s="147" t="e">
        <f>SUM(Proyección!E224)</f>
        <v>#REF!</v>
      </c>
      <c r="D153" s="32" t="e">
        <f>SUM(Proyección!F224)</f>
        <v>#REF!</v>
      </c>
      <c r="E153" s="109" t="e">
        <f>SUM(#REF!)</f>
        <v>#REF!</v>
      </c>
      <c r="F153" s="119" t="e">
        <f>SUM(#REF!)</f>
        <v>#REF!</v>
      </c>
      <c r="G153" s="119" t="e">
        <f>SUM(#REF!)</f>
        <v>#REF!</v>
      </c>
      <c r="H153" s="119" t="e">
        <f>SUM(#REF!)</f>
        <v>#REF!</v>
      </c>
      <c r="I153" s="119" t="e">
        <f>SUM(#REF!)</f>
        <v>#REF!</v>
      </c>
      <c r="J153" s="119" t="e">
        <f>SUM(#REF!)</f>
        <v>#REF!</v>
      </c>
      <c r="K153" s="119" t="e">
        <f>SUM(#REF!)</f>
        <v>#REF!</v>
      </c>
      <c r="L153" s="119" t="e">
        <f>SUM(#REF!)</f>
        <v>#REF!</v>
      </c>
      <c r="M153" s="119" t="e">
        <f>SUM(#REF!)</f>
        <v>#REF!</v>
      </c>
      <c r="N153" s="119" t="e">
        <f>SUM(#REF!)</f>
        <v>#REF!</v>
      </c>
      <c r="O153" s="119" t="e">
        <f>SUM(#REF!)</f>
        <v>#REF!</v>
      </c>
      <c r="P153" s="119" t="e">
        <f>SUM(#REF!)</f>
        <v>#REF!</v>
      </c>
      <c r="Q153" s="119" t="e">
        <f>SUM(#REF!)</f>
        <v>#REF!</v>
      </c>
      <c r="R153" s="119" t="e">
        <f>SUM(#REF!)</f>
        <v>#REF!</v>
      </c>
      <c r="S153" s="327" t="e">
        <f>SUM(#REF!)</f>
        <v>#REF!</v>
      </c>
      <c r="T153" s="327" t="e">
        <f>SUM(#REF!)</f>
        <v>#REF!</v>
      </c>
      <c r="U153" s="212" t="e">
        <f>SUM(#REF!)</f>
        <v>#REF!</v>
      </c>
      <c r="V153" s="212" t="e">
        <f>SUM(#REF!)</f>
        <v>#REF!</v>
      </c>
      <c r="W153" s="119" t="e">
        <f>SUM(#REF!)</f>
        <v>#REF!</v>
      </c>
      <c r="X153" s="119" t="e">
        <f>SUM(#REF!)</f>
        <v>#REF!</v>
      </c>
      <c r="Y153" s="116" t="e">
        <f>SUM(#REF!)</f>
        <v>#REF!</v>
      </c>
      <c r="Z153" s="116" t="e">
        <f>SUM(#REF!)</f>
        <v>#REF!</v>
      </c>
      <c r="AA153" s="270">
        <f>Proyección!AE224</f>
        <v>1000000</v>
      </c>
    </row>
    <row r="154" spans="1:27" ht="15.6">
      <c r="A154" s="24" t="s">
        <v>13</v>
      </c>
      <c r="B154" s="245" t="e">
        <f t="shared" si="33"/>
        <v>#REF!</v>
      </c>
      <c r="C154" s="147" t="e">
        <f>SUM(Proyección!E226)</f>
        <v>#REF!</v>
      </c>
      <c r="D154" s="32" t="e">
        <f>SUM(Proyección!F226)</f>
        <v>#REF!</v>
      </c>
      <c r="E154" s="109" t="e">
        <f>SUM(#REF!)</f>
        <v>#REF!</v>
      </c>
      <c r="F154" s="119" t="e">
        <f>SUM(#REF!)</f>
        <v>#REF!</v>
      </c>
      <c r="G154" s="119" t="e">
        <f>SUM(#REF!)</f>
        <v>#REF!</v>
      </c>
      <c r="H154" s="119" t="e">
        <f>SUM(#REF!)</f>
        <v>#REF!</v>
      </c>
      <c r="I154" s="119" t="e">
        <f>SUM(#REF!)</f>
        <v>#REF!</v>
      </c>
      <c r="J154" s="119" t="e">
        <f>SUM(#REF!)</f>
        <v>#REF!</v>
      </c>
      <c r="K154" s="119" t="e">
        <f>SUM(#REF!)</f>
        <v>#REF!</v>
      </c>
      <c r="L154" s="119" t="e">
        <f>SUM(#REF!)</f>
        <v>#REF!</v>
      </c>
      <c r="M154" s="119" t="e">
        <f>SUM(#REF!)</f>
        <v>#REF!</v>
      </c>
      <c r="N154" s="119" t="e">
        <f>SUM(#REF!)</f>
        <v>#REF!</v>
      </c>
      <c r="O154" s="119" t="e">
        <f>SUM(#REF!)</f>
        <v>#REF!</v>
      </c>
      <c r="P154" s="119" t="e">
        <f>SUM(#REF!)</f>
        <v>#REF!</v>
      </c>
      <c r="Q154" s="119" t="e">
        <f>SUM(#REF!)</f>
        <v>#REF!</v>
      </c>
      <c r="R154" s="119" t="e">
        <f>SUM(#REF!)</f>
        <v>#REF!</v>
      </c>
      <c r="S154" s="327" t="e">
        <f>SUM(#REF!)</f>
        <v>#REF!</v>
      </c>
      <c r="T154" s="327" t="e">
        <f>SUM(#REF!)</f>
        <v>#REF!</v>
      </c>
      <c r="U154" s="212" t="e">
        <f>SUM(#REF!)</f>
        <v>#REF!</v>
      </c>
      <c r="V154" s="212" t="e">
        <f>SUM(#REF!)</f>
        <v>#REF!</v>
      </c>
      <c r="W154" s="119" t="e">
        <f>SUM(#REF!)</f>
        <v>#REF!</v>
      </c>
      <c r="X154" s="119" t="e">
        <f>SUM(#REF!)</f>
        <v>#REF!</v>
      </c>
      <c r="Y154" s="116" t="e">
        <f>SUM(#REF!)</f>
        <v>#REF!</v>
      </c>
      <c r="Z154" s="116" t="e">
        <f>SUM(#REF!)</f>
        <v>#REF!</v>
      </c>
      <c r="AA154" s="270">
        <f>Proyección!AE226</f>
        <v>0</v>
      </c>
    </row>
    <row r="155" spans="1:27" ht="15.6">
      <c r="A155" s="24" t="s">
        <v>668</v>
      </c>
      <c r="B155" s="245" t="e">
        <f t="shared" si="33"/>
        <v>#REF!</v>
      </c>
      <c r="C155" s="147" t="e">
        <f>SUM(Proyección!E227)</f>
        <v>#REF!</v>
      </c>
      <c r="D155" s="32" t="e">
        <f>SUM(Proyección!F227)</f>
        <v>#REF!</v>
      </c>
      <c r="E155" s="109" t="e">
        <f>SUM(#REF!)</f>
        <v>#REF!</v>
      </c>
      <c r="F155" s="119" t="e">
        <f>SUM(#REF!)</f>
        <v>#REF!</v>
      </c>
      <c r="G155" s="119" t="e">
        <f>SUM(#REF!)</f>
        <v>#REF!</v>
      </c>
      <c r="H155" s="119" t="e">
        <f>SUM(#REF!)</f>
        <v>#REF!</v>
      </c>
      <c r="I155" s="119" t="e">
        <f>SUM(#REF!)</f>
        <v>#REF!</v>
      </c>
      <c r="J155" s="119" t="e">
        <f>SUM(#REF!)</f>
        <v>#REF!</v>
      </c>
      <c r="K155" s="119" t="e">
        <f>SUM(#REF!)</f>
        <v>#REF!</v>
      </c>
      <c r="L155" s="119" t="e">
        <f>SUM(#REF!)</f>
        <v>#REF!</v>
      </c>
      <c r="M155" s="119" t="e">
        <f>SUM(#REF!)</f>
        <v>#REF!</v>
      </c>
      <c r="N155" s="119" t="e">
        <f>SUM(#REF!)</f>
        <v>#REF!</v>
      </c>
      <c r="O155" s="119" t="e">
        <f>SUM(#REF!)</f>
        <v>#REF!</v>
      </c>
      <c r="P155" s="119" t="e">
        <f>SUM(#REF!)</f>
        <v>#REF!</v>
      </c>
      <c r="Q155" s="119" t="e">
        <f>SUM(#REF!)</f>
        <v>#REF!</v>
      </c>
      <c r="R155" s="119" t="e">
        <f>SUM(#REF!)</f>
        <v>#REF!</v>
      </c>
      <c r="S155" s="327" t="e">
        <f>SUM(#REF!)</f>
        <v>#REF!</v>
      </c>
      <c r="T155" s="327" t="e">
        <f>SUM(#REF!)</f>
        <v>#REF!</v>
      </c>
      <c r="U155" s="212" t="e">
        <f>SUM(#REF!)</f>
        <v>#REF!</v>
      </c>
      <c r="V155" s="212" t="e">
        <f>SUM(#REF!)</f>
        <v>#REF!</v>
      </c>
      <c r="W155" s="119" t="e">
        <f>SUM(#REF!)</f>
        <v>#REF!</v>
      </c>
      <c r="X155" s="119" t="e">
        <f>SUM(#REF!)</f>
        <v>#REF!</v>
      </c>
      <c r="Y155" s="116" t="e">
        <f>SUM(#REF!)</f>
        <v>#REF!</v>
      </c>
      <c r="Z155" s="116" t="e">
        <f>SUM(#REF!)</f>
        <v>#REF!</v>
      </c>
      <c r="AA155" s="270">
        <f>Proyección!AE227</f>
        <v>32400</v>
      </c>
    </row>
    <row r="156" spans="1:27" ht="15.6">
      <c r="A156" s="24" t="s">
        <v>400</v>
      </c>
      <c r="B156" s="245" t="e">
        <f t="shared" si="33"/>
        <v>#REF!</v>
      </c>
      <c r="C156" s="147" t="e">
        <f>SUM(Proyección!E228)</f>
        <v>#REF!</v>
      </c>
      <c r="D156" s="32" t="e">
        <f>SUM(Proyección!F228)</f>
        <v>#REF!</v>
      </c>
      <c r="E156" s="109" t="e">
        <f>SUM(#REF!)</f>
        <v>#REF!</v>
      </c>
      <c r="F156" s="119" t="e">
        <f>SUM(#REF!)</f>
        <v>#REF!</v>
      </c>
      <c r="G156" s="119" t="e">
        <f>SUM(#REF!)</f>
        <v>#REF!</v>
      </c>
      <c r="H156" s="119" t="e">
        <f>SUM(#REF!)</f>
        <v>#REF!</v>
      </c>
      <c r="I156" s="119" t="e">
        <f>SUM(#REF!)</f>
        <v>#REF!</v>
      </c>
      <c r="J156" s="119" t="e">
        <f>SUM(#REF!)</f>
        <v>#REF!</v>
      </c>
      <c r="K156" s="119" t="e">
        <f>SUM(#REF!)</f>
        <v>#REF!</v>
      </c>
      <c r="L156" s="119" t="e">
        <f>SUM(#REF!)</f>
        <v>#REF!</v>
      </c>
      <c r="M156" s="119" t="e">
        <f>SUM(#REF!)</f>
        <v>#REF!</v>
      </c>
      <c r="N156" s="119" t="e">
        <f>SUM(#REF!)</f>
        <v>#REF!</v>
      </c>
      <c r="O156" s="119" t="e">
        <f>SUM(#REF!)</f>
        <v>#REF!</v>
      </c>
      <c r="P156" s="119" t="e">
        <f>SUM(#REF!)</f>
        <v>#REF!</v>
      </c>
      <c r="Q156" s="119" t="e">
        <f>SUM(#REF!)</f>
        <v>#REF!</v>
      </c>
      <c r="R156" s="119" t="e">
        <f>SUM(#REF!)</f>
        <v>#REF!</v>
      </c>
      <c r="S156" s="327" t="e">
        <f>SUM(#REF!)</f>
        <v>#REF!</v>
      </c>
      <c r="T156" s="327" t="e">
        <f>SUM(#REF!)</f>
        <v>#REF!</v>
      </c>
      <c r="U156" s="212" t="e">
        <f>SUM(#REF!)</f>
        <v>#REF!</v>
      </c>
      <c r="V156" s="212" t="e">
        <f>SUM(#REF!)</f>
        <v>#REF!</v>
      </c>
      <c r="W156" s="119" t="e">
        <f>SUM(#REF!)</f>
        <v>#REF!</v>
      </c>
      <c r="X156" s="119" t="e">
        <f>SUM(#REF!)</f>
        <v>#REF!</v>
      </c>
      <c r="Y156" s="116" t="e">
        <f>SUM(#REF!)</f>
        <v>#REF!</v>
      </c>
      <c r="Z156" s="116" t="e">
        <f>SUM(#REF!)</f>
        <v>#REF!</v>
      </c>
      <c r="AA156" s="270">
        <f>Proyección!AE228</f>
        <v>200000</v>
      </c>
    </row>
    <row r="157" spans="1:27" ht="15.6">
      <c r="A157" s="24" t="s">
        <v>103</v>
      </c>
      <c r="B157" s="245" t="e">
        <f t="shared" si="33"/>
        <v>#REF!</v>
      </c>
      <c r="C157" s="147" t="e">
        <f>SUM(Proyección!E229)</f>
        <v>#REF!</v>
      </c>
      <c r="D157" s="32" t="e">
        <f>SUM(Proyección!F229)</f>
        <v>#REF!</v>
      </c>
      <c r="E157" s="109" t="e">
        <f>SUM(#REF!)</f>
        <v>#REF!</v>
      </c>
      <c r="F157" s="119" t="e">
        <f>SUM(#REF!)</f>
        <v>#REF!</v>
      </c>
      <c r="G157" s="119" t="e">
        <f>SUM(#REF!)</f>
        <v>#REF!</v>
      </c>
      <c r="H157" s="119" t="e">
        <f>SUM(#REF!)</f>
        <v>#REF!</v>
      </c>
      <c r="I157" s="119" t="e">
        <f>SUM(#REF!)</f>
        <v>#REF!</v>
      </c>
      <c r="J157" s="119" t="e">
        <f>SUM(#REF!)</f>
        <v>#REF!</v>
      </c>
      <c r="K157" s="119" t="e">
        <f>SUM(#REF!)</f>
        <v>#REF!</v>
      </c>
      <c r="L157" s="119" t="e">
        <f>SUM(#REF!)</f>
        <v>#REF!</v>
      </c>
      <c r="M157" s="119" t="e">
        <f>SUM(#REF!)</f>
        <v>#REF!</v>
      </c>
      <c r="N157" s="119" t="e">
        <f>SUM(#REF!)</f>
        <v>#REF!</v>
      </c>
      <c r="O157" s="119" t="e">
        <f>SUM(#REF!)</f>
        <v>#REF!</v>
      </c>
      <c r="P157" s="119" t="e">
        <f>SUM(#REF!)</f>
        <v>#REF!</v>
      </c>
      <c r="Q157" s="119" t="e">
        <f>SUM(#REF!)</f>
        <v>#REF!</v>
      </c>
      <c r="R157" s="119" t="e">
        <f>SUM(#REF!)</f>
        <v>#REF!</v>
      </c>
      <c r="S157" s="327" t="e">
        <f>SUM(#REF!)</f>
        <v>#REF!</v>
      </c>
      <c r="T157" s="327" t="e">
        <f>SUM(#REF!)</f>
        <v>#REF!</v>
      </c>
      <c r="U157" s="212" t="e">
        <f>SUM(#REF!)</f>
        <v>#REF!</v>
      </c>
      <c r="V157" s="212" t="e">
        <f>SUM(#REF!)</f>
        <v>#REF!</v>
      </c>
      <c r="W157" s="119" t="e">
        <f>SUM(#REF!)</f>
        <v>#REF!</v>
      </c>
      <c r="X157" s="119" t="e">
        <f>SUM(#REF!)</f>
        <v>#REF!</v>
      </c>
      <c r="Y157" s="116" t="e">
        <f>SUM(#REF!)</f>
        <v>#REF!</v>
      </c>
      <c r="Z157" s="116" t="e">
        <f>SUM(#REF!)</f>
        <v>#REF!</v>
      </c>
      <c r="AA157" s="270">
        <f>Proyección!AE229</f>
        <v>0</v>
      </c>
    </row>
    <row r="158" spans="1:27" ht="15.6">
      <c r="A158" s="24" t="s">
        <v>177</v>
      </c>
      <c r="B158" s="248" t="e">
        <f>SUM(B159:B160)</f>
        <v>#REF!</v>
      </c>
      <c r="C158" s="148" t="e">
        <f>SUM(C159:C160)</f>
        <v>#REF!</v>
      </c>
      <c r="D158" s="148" t="e">
        <f>SUM(D159:D160)</f>
        <v>#REF!</v>
      </c>
      <c r="E158" s="47" t="e">
        <f>SUM(E159:E160)</f>
        <v>#REF!</v>
      </c>
      <c r="F158" s="126" t="e">
        <f>SUM(#REF!)</f>
        <v>#REF!</v>
      </c>
      <c r="G158" s="96" t="e">
        <f>SUM(G159:G160)</f>
        <v>#REF!</v>
      </c>
      <c r="H158" s="126" t="e">
        <f>SUM(#REF!)</f>
        <v>#REF!</v>
      </c>
      <c r="I158" s="120" t="e">
        <f>SUM(I159:I160)</f>
        <v>#REF!</v>
      </c>
      <c r="J158" s="126" t="e">
        <f>SUM(#REF!)</f>
        <v>#REF!</v>
      </c>
      <c r="K158" s="120" t="e">
        <f>SUM(K159:K160)</f>
        <v>#REF!</v>
      </c>
      <c r="L158" s="126" t="e">
        <f>SUM(#REF!)</f>
        <v>#REF!</v>
      </c>
      <c r="M158" s="120" t="e">
        <f>SUM(M159:M160)</f>
        <v>#REF!</v>
      </c>
      <c r="N158" s="126" t="e">
        <f>SUM(#REF!)</f>
        <v>#REF!</v>
      </c>
      <c r="O158" s="120" t="e">
        <f>SUM(O159:O160)</f>
        <v>#REF!</v>
      </c>
      <c r="P158" s="126" t="e">
        <f>SUM(#REF!)</f>
        <v>#REF!</v>
      </c>
      <c r="Q158" s="120" t="e">
        <f>SUM(Q159:Q160)</f>
        <v>#REF!</v>
      </c>
      <c r="R158" s="126" t="e">
        <f>SUM(#REF!)</f>
        <v>#REF!</v>
      </c>
      <c r="S158" s="328" t="e">
        <f>SUM(S159:S160)</f>
        <v>#REF!</v>
      </c>
      <c r="T158" s="328" t="e">
        <f>SUM(#REF!)</f>
        <v>#REF!</v>
      </c>
      <c r="U158" s="213" t="e">
        <f>SUM(U159:U160)</f>
        <v>#REF!</v>
      </c>
      <c r="V158" s="213" t="e">
        <f>SUM(#REF!)</f>
        <v>#REF!</v>
      </c>
      <c r="W158" s="120" t="e">
        <f>SUM(W159:W160)</f>
        <v>#REF!</v>
      </c>
      <c r="X158" s="126" t="e">
        <f>SUM(#REF!)</f>
        <v>#REF!</v>
      </c>
      <c r="Y158" s="96" t="e">
        <f>SUM(Y159:Y160)</f>
        <v>#REF!</v>
      </c>
      <c r="Z158" s="121" t="e">
        <f>SUM(#REF!)</f>
        <v>#REF!</v>
      </c>
      <c r="AA158" s="281">
        <f>SUM(AA159:AA160)</f>
        <v>1554400</v>
      </c>
    </row>
    <row r="159" spans="1:27" ht="15.6">
      <c r="A159" s="188" t="s">
        <v>319</v>
      </c>
      <c r="B159" s="245" t="e">
        <f t="shared" ref="B159:B166" si="34">SUM(AA159-C159)</f>
        <v>#REF!</v>
      </c>
      <c r="C159" s="147" t="e">
        <f>SUM(Proyección!E231)</f>
        <v>#REF!</v>
      </c>
      <c r="D159" s="32" t="e">
        <f>SUM(Proyección!F231)</f>
        <v>#REF!</v>
      </c>
      <c r="E159" s="109" t="e">
        <f>SUM(#REF!)</f>
        <v>#REF!</v>
      </c>
      <c r="F159" s="119" t="e">
        <f>SUM(#REF!)</f>
        <v>#REF!</v>
      </c>
      <c r="G159" s="119" t="e">
        <f>SUM(#REF!)</f>
        <v>#REF!</v>
      </c>
      <c r="H159" s="119" t="e">
        <f>SUM(#REF!)</f>
        <v>#REF!</v>
      </c>
      <c r="I159" s="119" t="e">
        <f>SUM(#REF!)</f>
        <v>#REF!</v>
      </c>
      <c r="J159" s="119" t="e">
        <f>SUM(#REF!)</f>
        <v>#REF!</v>
      </c>
      <c r="K159" s="119" t="e">
        <f>SUM(#REF!)</f>
        <v>#REF!</v>
      </c>
      <c r="L159" s="119" t="e">
        <f>SUM(#REF!)</f>
        <v>#REF!</v>
      </c>
      <c r="M159" s="119" t="e">
        <f>SUM(#REF!)</f>
        <v>#REF!</v>
      </c>
      <c r="N159" s="119" t="e">
        <f>SUM(#REF!)</f>
        <v>#REF!</v>
      </c>
      <c r="O159" s="119" t="e">
        <f>SUM(#REF!)</f>
        <v>#REF!</v>
      </c>
      <c r="P159" s="119" t="e">
        <f>SUM(#REF!)</f>
        <v>#REF!</v>
      </c>
      <c r="Q159" s="119" t="e">
        <f>SUM(#REF!)</f>
        <v>#REF!</v>
      </c>
      <c r="R159" s="119" t="e">
        <f>SUM(#REF!)</f>
        <v>#REF!</v>
      </c>
      <c r="S159" s="327" t="e">
        <f>SUM(#REF!)</f>
        <v>#REF!</v>
      </c>
      <c r="T159" s="327" t="e">
        <f>SUM(#REF!)</f>
        <v>#REF!</v>
      </c>
      <c r="U159" s="212" t="e">
        <f>SUM(#REF!)</f>
        <v>#REF!</v>
      </c>
      <c r="V159" s="212" t="e">
        <f>SUM(#REF!)</f>
        <v>#REF!</v>
      </c>
      <c r="W159" s="119" t="e">
        <f>SUM(#REF!)</f>
        <v>#REF!</v>
      </c>
      <c r="X159" s="119" t="e">
        <f>SUM(#REF!)</f>
        <v>#REF!</v>
      </c>
      <c r="Y159" s="116" t="e">
        <f>SUM(#REF!)</f>
        <v>#REF!</v>
      </c>
      <c r="Z159" s="116" t="e">
        <f>SUM(#REF!)</f>
        <v>#REF!</v>
      </c>
      <c r="AA159" s="270">
        <f>Proyección!AE231</f>
        <v>554400</v>
      </c>
    </row>
    <row r="160" spans="1:27" ht="15.6">
      <c r="A160" s="188" t="s">
        <v>579</v>
      </c>
      <c r="B160" s="245" t="e">
        <f t="shared" si="34"/>
        <v>#REF!</v>
      </c>
      <c r="C160" s="147" t="e">
        <f>SUM(Proyección!D232)</f>
        <v>#REF!</v>
      </c>
      <c r="D160" s="32" t="e">
        <f>SUM(Proyección!F232)</f>
        <v>#REF!</v>
      </c>
      <c r="E160" s="109" t="e">
        <f>SUM(#REF!)</f>
        <v>#REF!</v>
      </c>
      <c r="F160" s="119" t="e">
        <f>SUM(#REF!)</f>
        <v>#REF!</v>
      </c>
      <c r="G160" s="119" t="e">
        <f>SUM(#REF!)</f>
        <v>#REF!</v>
      </c>
      <c r="H160" s="119" t="e">
        <f>SUM(#REF!)</f>
        <v>#REF!</v>
      </c>
      <c r="I160" s="119" t="e">
        <f>SUM(#REF!)</f>
        <v>#REF!</v>
      </c>
      <c r="J160" s="119" t="e">
        <f>SUM(#REF!)</f>
        <v>#REF!</v>
      </c>
      <c r="K160" s="119" t="e">
        <f>SUM(#REF!)</f>
        <v>#REF!</v>
      </c>
      <c r="L160" s="119" t="e">
        <f>SUM(#REF!)</f>
        <v>#REF!</v>
      </c>
      <c r="M160" s="119" t="e">
        <f>SUM(#REF!)</f>
        <v>#REF!</v>
      </c>
      <c r="N160" s="119" t="e">
        <f>SUM(#REF!)</f>
        <v>#REF!</v>
      </c>
      <c r="O160" s="119" t="e">
        <f>SUM(#REF!)</f>
        <v>#REF!</v>
      </c>
      <c r="P160" s="119" t="e">
        <f>SUM(#REF!)</f>
        <v>#REF!</v>
      </c>
      <c r="Q160" s="119" t="e">
        <f>SUM(#REF!)</f>
        <v>#REF!</v>
      </c>
      <c r="R160" s="119" t="e">
        <f>SUM(#REF!)</f>
        <v>#REF!</v>
      </c>
      <c r="S160" s="327" t="e">
        <f>SUM(#REF!)</f>
        <v>#REF!</v>
      </c>
      <c r="T160" s="327" t="e">
        <f>SUM(#REF!)</f>
        <v>#REF!</v>
      </c>
      <c r="U160" s="212" t="e">
        <f>SUM(#REF!)</f>
        <v>#REF!</v>
      </c>
      <c r="V160" s="212" t="e">
        <f>SUM(#REF!)</f>
        <v>#REF!</v>
      </c>
      <c r="W160" s="119" t="e">
        <f>SUM(#REF!)</f>
        <v>#REF!</v>
      </c>
      <c r="X160" s="119" t="e">
        <f>SUM(#REF!)</f>
        <v>#REF!</v>
      </c>
      <c r="Y160" s="116" t="e">
        <f>SUM(#REF!)</f>
        <v>#REF!</v>
      </c>
      <c r="Z160" s="116" t="e">
        <f>SUM(#REF!)</f>
        <v>#REF!</v>
      </c>
      <c r="AA160" s="270">
        <f>Proyección!AE232</f>
        <v>1000000</v>
      </c>
    </row>
    <row r="161" spans="1:27" ht="15.6">
      <c r="A161" s="24" t="s">
        <v>127</v>
      </c>
      <c r="B161" s="245" t="e">
        <f t="shared" si="34"/>
        <v>#REF!</v>
      </c>
      <c r="C161" s="147" t="e">
        <f>SUM(Proyección!E234)</f>
        <v>#REF!</v>
      </c>
      <c r="D161" s="32" t="e">
        <f>SUM(Proyección!F234)</f>
        <v>#REF!</v>
      </c>
      <c r="E161" s="109" t="e">
        <f>SUM(#REF!)</f>
        <v>#REF!</v>
      </c>
      <c r="F161" s="119" t="e">
        <f>SUM(#REF!)</f>
        <v>#REF!</v>
      </c>
      <c r="G161" s="119" t="e">
        <f>SUM(#REF!)</f>
        <v>#REF!</v>
      </c>
      <c r="H161" s="119" t="e">
        <f>SUM(#REF!)</f>
        <v>#REF!</v>
      </c>
      <c r="I161" s="119" t="e">
        <f>SUM(#REF!)</f>
        <v>#REF!</v>
      </c>
      <c r="J161" s="119" t="e">
        <f>SUM(#REF!)</f>
        <v>#REF!</v>
      </c>
      <c r="K161" s="119" t="e">
        <f>SUM(#REF!)</f>
        <v>#REF!</v>
      </c>
      <c r="L161" s="119" t="e">
        <f>SUM(#REF!)</f>
        <v>#REF!</v>
      </c>
      <c r="M161" s="119" t="e">
        <f>SUM(#REF!)</f>
        <v>#REF!</v>
      </c>
      <c r="N161" s="119" t="e">
        <f>SUM(#REF!)</f>
        <v>#REF!</v>
      </c>
      <c r="O161" s="119" t="e">
        <f>SUM(#REF!)</f>
        <v>#REF!</v>
      </c>
      <c r="P161" s="119" t="e">
        <f>SUM(#REF!)</f>
        <v>#REF!</v>
      </c>
      <c r="Q161" s="119" t="e">
        <f>SUM(#REF!)</f>
        <v>#REF!</v>
      </c>
      <c r="R161" s="119" t="e">
        <f>SUM(#REF!)</f>
        <v>#REF!</v>
      </c>
      <c r="S161" s="327" t="e">
        <f>SUM(#REF!)</f>
        <v>#REF!</v>
      </c>
      <c r="T161" s="327" t="e">
        <f>SUM(#REF!)</f>
        <v>#REF!</v>
      </c>
      <c r="U161" s="212" t="e">
        <f>SUM(#REF!)</f>
        <v>#REF!</v>
      </c>
      <c r="V161" s="212" t="e">
        <f>SUM(#REF!)</f>
        <v>#REF!</v>
      </c>
      <c r="W161" s="119" t="e">
        <f>SUM(#REF!)</f>
        <v>#REF!</v>
      </c>
      <c r="X161" s="119" t="e">
        <f>SUM(#REF!)</f>
        <v>#REF!</v>
      </c>
      <c r="Y161" s="116" t="e">
        <f>SUM(#REF!)</f>
        <v>#REF!</v>
      </c>
      <c r="Z161" s="116" t="e">
        <f>SUM(#REF!)</f>
        <v>#REF!</v>
      </c>
      <c r="AA161" s="270">
        <f>Proyección!AE234</f>
        <v>2100000</v>
      </c>
    </row>
    <row r="162" spans="1:27" ht="15.6">
      <c r="A162" s="24" t="s">
        <v>636</v>
      </c>
      <c r="B162" s="245" t="e">
        <f t="shared" si="34"/>
        <v>#REF!</v>
      </c>
      <c r="C162" s="147" t="e">
        <f>SUM(Proyección!E235)</f>
        <v>#REF!</v>
      </c>
      <c r="D162" s="32" t="e">
        <f>SUM(Proyección!F235)</f>
        <v>#REF!</v>
      </c>
      <c r="E162" s="109" t="e">
        <f>SUM(#REF!)</f>
        <v>#REF!</v>
      </c>
      <c r="F162" s="119" t="e">
        <f>SUM(#REF!)</f>
        <v>#REF!</v>
      </c>
      <c r="G162" s="119" t="e">
        <f>SUM(#REF!)</f>
        <v>#REF!</v>
      </c>
      <c r="H162" s="119" t="e">
        <f>SUM(#REF!)</f>
        <v>#REF!</v>
      </c>
      <c r="I162" s="119" t="e">
        <f>SUM(#REF!)</f>
        <v>#REF!</v>
      </c>
      <c r="J162" s="119" t="e">
        <f>SUM(#REF!)</f>
        <v>#REF!</v>
      </c>
      <c r="K162" s="119" t="e">
        <f>SUM(#REF!)</f>
        <v>#REF!</v>
      </c>
      <c r="L162" s="119" t="e">
        <f>SUM(#REF!)</f>
        <v>#REF!</v>
      </c>
      <c r="M162" s="119" t="e">
        <f>SUM(#REF!)</f>
        <v>#REF!</v>
      </c>
      <c r="N162" s="119" t="e">
        <f>SUM(#REF!)</f>
        <v>#REF!</v>
      </c>
      <c r="O162" s="119" t="e">
        <f>SUM(#REF!)</f>
        <v>#REF!</v>
      </c>
      <c r="P162" s="119" t="e">
        <f>SUM(#REF!)</f>
        <v>#REF!</v>
      </c>
      <c r="Q162" s="119" t="e">
        <f>SUM(#REF!)</f>
        <v>#REF!</v>
      </c>
      <c r="R162" s="119" t="e">
        <f>SUM(#REF!)</f>
        <v>#REF!</v>
      </c>
      <c r="S162" s="327" t="e">
        <f>SUM(#REF!)</f>
        <v>#REF!</v>
      </c>
      <c r="T162" s="327" t="e">
        <f>SUM(#REF!)</f>
        <v>#REF!</v>
      </c>
      <c r="U162" s="212" t="e">
        <f>SUM(#REF!)</f>
        <v>#REF!</v>
      </c>
      <c r="V162" s="212" t="e">
        <f>SUM(#REF!)</f>
        <v>#REF!</v>
      </c>
      <c r="W162" s="119" t="e">
        <f>SUM(#REF!)</f>
        <v>#REF!</v>
      </c>
      <c r="X162" s="119" t="e">
        <f>SUM(#REF!)</f>
        <v>#REF!</v>
      </c>
      <c r="Y162" s="116" t="e">
        <f>SUM(#REF!)</f>
        <v>#REF!</v>
      </c>
      <c r="Z162" s="116" t="e">
        <f>SUM(#REF!)</f>
        <v>#REF!</v>
      </c>
      <c r="AA162" s="270">
        <f>Proyección!AE235</f>
        <v>1800000</v>
      </c>
    </row>
    <row r="163" spans="1:27" ht="15.6">
      <c r="A163" s="24" t="s">
        <v>210</v>
      </c>
      <c r="B163" s="245" t="e">
        <f t="shared" si="34"/>
        <v>#REF!</v>
      </c>
      <c r="C163" s="147" t="e">
        <f>SUM(Proyección!E236)</f>
        <v>#REF!</v>
      </c>
      <c r="D163" s="32" t="e">
        <f>SUM(Proyección!F236)</f>
        <v>#REF!</v>
      </c>
      <c r="E163" s="109" t="e">
        <f>SUM(#REF!)</f>
        <v>#REF!</v>
      </c>
      <c r="F163" s="119" t="e">
        <f>SUM(#REF!)</f>
        <v>#REF!</v>
      </c>
      <c r="G163" s="119" t="e">
        <f>SUM(#REF!)</f>
        <v>#REF!</v>
      </c>
      <c r="H163" s="119" t="e">
        <f>SUM(#REF!)</f>
        <v>#REF!</v>
      </c>
      <c r="I163" s="119" t="e">
        <f>SUM(#REF!)</f>
        <v>#REF!</v>
      </c>
      <c r="J163" s="119" t="e">
        <f>SUM(#REF!)</f>
        <v>#REF!</v>
      </c>
      <c r="K163" s="119" t="e">
        <f>SUM(#REF!)</f>
        <v>#REF!</v>
      </c>
      <c r="L163" s="119" t="e">
        <f>SUM(#REF!)</f>
        <v>#REF!</v>
      </c>
      <c r="M163" s="119" t="e">
        <f>SUM(#REF!)</f>
        <v>#REF!</v>
      </c>
      <c r="N163" s="119" t="e">
        <f>SUM(#REF!)</f>
        <v>#REF!</v>
      </c>
      <c r="O163" s="119" t="e">
        <f>SUM(#REF!)</f>
        <v>#REF!</v>
      </c>
      <c r="P163" s="119" t="e">
        <f>SUM(#REF!)</f>
        <v>#REF!</v>
      </c>
      <c r="Q163" s="119" t="e">
        <f>SUM(#REF!)</f>
        <v>#REF!</v>
      </c>
      <c r="R163" s="119" t="e">
        <f>SUM(#REF!)</f>
        <v>#REF!</v>
      </c>
      <c r="S163" s="327" t="e">
        <f>SUM(#REF!)</f>
        <v>#REF!</v>
      </c>
      <c r="T163" s="327" t="e">
        <f>SUM(#REF!)</f>
        <v>#REF!</v>
      </c>
      <c r="U163" s="212" t="e">
        <f>SUM(#REF!)</f>
        <v>#REF!</v>
      </c>
      <c r="V163" s="212" t="e">
        <f>SUM(#REF!)</f>
        <v>#REF!</v>
      </c>
      <c r="W163" s="119" t="e">
        <f>SUM(#REF!)</f>
        <v>#REF!</v>
      </c>
      <c r="X163" s="119" t="e">
        <f>SUM(#REF!)</f>
        <v>#REF!</v>
      </c>
      <c r="Y163" s="116" t="e">
        <f>SUM(#REF!)</f>
        <v>#REF!</v>
      </c>
      <c r="Z163" s="116" t="e">
        <f>SUM(#REF!)</f>
        <v>#REF!</v>
      </c>
      <c r="AA163" s="272">
        <f>Proyección!AE236</f>
        <v>0</v>
      </c>
    </row>
    <row r="164" spans="1:27" ht="15.6">
      <c r="A164" s="24" t="s">
        <v>466</v>
      </c>
      <c r="B164" s="245" t="e">
        <f t="shared" si="34"/>
        <v>#REF!</v>
      </c>
      <c r="C164" s="147" t="e">
        <f>SUM(Proyección!E237)</f>
        <v>#REF!</v>
      </c>
      <c r="D164" s="32" t="e">
        <f>SUM(Proyección!F237)</f>
        <v>#REF!</v>
      </c>
      <c r="E164" s="109" t="e">
        <f>SUM(#REF!)</f>
        <v>#REF!</v>
      </c>
      <c r="F164" s="119" t="e">
        <f>SUM(#REF!)</f>
        <v>#REF!</v>
      </c>
      <c r="G164" s="119" t="e">
        <f>SUM(#REF!)</f>
        <v>#REF!</v>
      </c>
      <c r="H164" s="119" t="e">
        <f>SUM(#REF!)</f>
        <v>#REF!</v>
      </c>
      <c r="I164" s="119" t="e">
        <f>SUM(#REF!)</f>
        <v>#REF!</v>
      </c>
      <c r="J164" s="119" t="e">
        <f>SUM(#REF!)</f>
        <v>#REF!</v>
      </c>
      <c r="K164" s="119" t="e">
        <f>SUM(#REF!)</f>
        <v>#REF!</v>
      </c>
      <c r="L164" s="119" t="e">
        <f>SUM(#REF!)</f>
        <v>#REF!</v>
      </c>
      <c r="M164" s="119" t="e">
        <f>SUM(#REF!)</f>
        <v>#REF!</v>
      </c>
      <c r="N164" s="119" t="e">
        <f>SUM(#REF!)</f>
        <v>#REF!</v>
      </c>
      <c r="O164" s="119" t="e">
        <f>SUM(#REF!)</f>
        <v>#REF!</v>
      </c>
      <c r="P164" s="119" t="e">
        <f>SUM(#REF!)</f>
        <v>#REF!</v>
      </c>
      <c r="Q164" s="119" t="e">
        <f>SUM(#REF!)</f>
        <v>#REF!</v>
      </c>
      <c r="R164" s="119" t="e">
        <f>SUM(#REF!)</f>
        <v>#REF!</v>
      </c>
      <c r="S164" s="327" t="e">
        <f>SUM(#REF!)</f>
        <v>#REF!</v>
      </c>
      <c r="T164" s="327" t="e">
        <f>SUM(#REF!)</f>
        <v>#REF!</v>
      </c>
      <c r="U164" s="212" t="e">
        <f>SUM(#REF!)</f>
        <v>#REF!</v>
      </c>
      <c r="V164" s="212" t="e">
        <f>SUM(#REF!)</f>
        <v>#REF!</v>
      </c>
      <c r="W164" s="119" t="e">
        <f>SUM(#REF!)</f>
        <v>#REF!</v>
      </c>
      <c r="X164" s="119" t="e">
        <f>SUM(#REF!)</f>
        <v>#REF!</v>
      </c>
      <c r="Y164" s="116" t="e">
        <f>SUM(#REF!)</f>
        <v>#REF!</v>
      </c>
      <c r="Z164" s="116" t="e">
        <f>SUM(#REF!)</f>
        <v>#REF!</v>
      </c>
      <c r="AA164" s="272">
        <f>Proyección!AE237</f>
        <v>100000</v>
      </c>
    </row>
    <row r="165" spans="1:27" ht="15.6">
      <c r="A165" s="24" t="s">
        <v>14</v>
      </c>
      <c r="B165" s="245" t="e">
        <f t="shared" si="34"/>
        <v>#REF!</v>
      </c>
      <c r="C165" s="147" t="e">
        <f>SUM(Proyección!E238)</f>
        <v>#REF!</v>
      </c>
      <c r="D165" s="32" t="e">
        <f>SUM(Proyección!F238)</f>
        <v>#REF!</v>
      </c>
      <c r="E165" s="109" t="e">
        <f>SUM(#REF!)</f>
        <v>#REF!</v>
      </c>
      <c r="F165" s="119" t="e">
        <f>SUM(#REF!)</f>
        <v>#REF!</v>
      </c>
      <c r="G165" s="119" t="e">
        <f>SUM(#REF!)</f>
        <v>#REF!</v>
      </c>
      <c r="H165" s="119" t="e">
        <f>SUM(#REF!)</f>
        <v>#REF!</v>
      </c>
      <c r="I165" s="119" t="e">
        <f>SUM(#REF!)</f>
        <v>#REF!</v>
      </c>
      <c r="J165" s="119" t="e">
        <f>SUM(#REF!)</f>
        <v>#REF!</v>
      </c>
      <c r="K165" s="119" t="e">
        <f>SUM(#REF!)</f>
        <v>#REF!</v>
      </c>
      <c r="L165" s="119" t="e">
        <f>SUM(#REF!)</f>
        <v>#REF!</v>
      </c>
      <c r="M165" s="119" t="e">
        <f>SUM(#REF!)</f>
        <v>#REF!</v>
      </c>
      <c r="N165" s="119" t="e">
        <f>SUM(#REF!)</f>
        <v>#REF!</v>
      </c>
      <c r="O165" s="119" t="e">
        <f>SUM(#REF!)</f>
        <v>#REF!</v>
      </c>
      <c r="P165" s="119" t="e">
        <f>SUM(#REF!)</f>
        <v>#REF!</v>
      </c>
      <c r="Q165" s="119" t="e">
        <f>SUM(#REF!)</f>
        <v>#REF!</v>
      </c>
      <c r="R165" s="119" t="e">
        <f>SUM(#REF!)</f>
        <v>#REF!</v>
      </c>
      <c r="S165" s="327" t="e">
        <f>SUM(#REF!)</f>
        <v>#REF!</v>
      </c>
      <c r="T165" s="327" t="e">
        <f>SUM(#REF!)</f>
        <v>#REF!</v>
      </c>
      <c r="U165" s="212" t="e">
        <f>SUM(#REF!)</f>
        <v>#REF!</v>
      </c>
      <c r="V165" s="212" t="e">
        <f>SUM(#REF!)</f>
        <v>#REF!</v>
      </c>
      <c r="W165" s="119" t="e">
        <f>SUM(#REF!)</f>
        <v>#REF!</v>
      </c>
      <c r="X165" s="119" t="e">
        <f>SUM(#REF!)</f>
        <v>#REF!</v>
      </c>
      <c r="Y165" s="116" t="e">
        <f>SUM(#REF!)</f>
        <v>#REF!</v>
      </c>
      <c r="Z165" s="116" t="e">
        <f>SUM(#REF!)</f>
        <v>#REF!</v>
      </c>
      <c r="AA165" s="272">
        <f>Proyección!AE238</f>
        <v>16261</v>
      </c>
    </row>
    <row r="166" spans="1:27" ht="15.6">
      <c r="A166" s="24" t="s">
        <v>118</v>
      </c>
      <c r="B166" s="245" t="e">
        <f t="shared" si="34"/>
        <v>#REF!</v>
      </c>
      <c r="C166" s="147" t="e">
        <f>SUM(Proyección!E239)</f>
        <v>#REF!</v>
      </c>
      <c r="D166" s="32" t="e">
        <f>SUM(Proyección!F239)</f>
        <v>#REF!</v>
      </c>
      <c r="E166" s="109" t="e">
        <f>SUM(#REF!)</f>
        <v>#REF!</v>
      </c>
      <c r="F166" s="119" t="e">
        <f>SUM(#REF!)</f>
        <v>#REF!</v>
      </c>
      <c r="G166" s="119" t="e">
        <f>SUM(#REF!)</f>
        <v>#REF!</v>
      </c>
      <c r="H166" s="119" t="e">
        <f>SUM(#REF!)</f>
        <v>#REF!</v>
      </c>
      <c r="I166" s="119" t="e">
        <f>SUM(#REF!)</f>
        <v>#REF!</v>
      </c>
      <c r="J166" s="119" t="e">
        <f>SUM(#REF!)</f>
        <v>#REF!</v>
      </c>
      <c r="K166" s="119" t="e">
        <f>SUM(#REF!)</f>
        <v>#REF!</v>
      </c>
      <c r="L166" s="119" t="e">
        <f>SUM(#REF!)</f>
        <v>#REF!</v>
      </c>
      <c r="M166" s="119" t="e">
        <f>SUM(#REF!)</f>
        <v>#REF!</v>
      </c>
      <c r="N166" s="119" t="e">
        <f>SUM(#REF!)</f>
        <v>#REF!</v>
      </c>
      <c r="O166" s="119" t="e">
        <f>SUM(#REF!)</f>
        <v>#REF!</v>
      </c>
      <c r="P166" s="119" t="e">
        <f>SUM(#REF!)</f>
        <v>#REF!</v>
      </c>
      <c r="Q166" s="119" t="e">
        <f>SUM(#REF!)</f>
        <v>#REF!</v>
      </c>
      <c r="R166" s="119" t="e">
        <f>SUM(#REF!)</f>
        <v>#REF!</v>
      </c>
      <c r="S166" s="327" t="e">
        <f>SUM(#REF!)</f>
        <v>#REF!</v>
      </c>
      <c r="T166" s="327" t="e">
        <f>SUM(#REF!)</f>
        <v>#REF!</v>
      </c>
      <c r="U166" s="212" t="e">
        <f>SUM(#REF!)</f>
        <v>#REF!</v>
      </c>
      <c r="V166" s="212" t="e">
        <f>SUM(#REF!)</f>
        <v>#REF!</v>
      </c>
      <c r="W166" s="119" t="e">
        <f>SUM(#REF!)</f>
        <v>#REF!</v>
      </c>
      <c r="X166" s="119" t="e">
        <f>SUM(#REF!)</f>
        <v>#REF!</v>
      </c>
      <c r="Y166" s="116" t="e">
        <f>SUM(#REF!)</f>
        <v>#REF!</v>
      </c>
      <c r="Z166" s="116" t="e">
        <f>SUM(#REF!)</f>
        <v>#REF!</v>
      </c>
      <c r="AA166" s="272">
        <f>Proyección!AE239</f>
        <v>20000</v>
      </c>
    </row>
    <row r="167" spans="1:27" ht="15.6">
      <c r="A167" s="188" t="s">
        <v>681</v>
      </c>
      <c r="B167" s="248" t="e">
        <f t="shared" ref="B167:AA167" si="35">SUM(B168:B169)</f>
        <v>#REF!</v>
      </c>
      <c r="C167" s="148" t="e">
        <f t="shared" si="35"/>
        <v>#REF!</v>
      </c>
      <c r="D167" s="33" t="e">
        <f t="shared" si="35"/>
        <v>#REF!</v>
      </c>
      <c r="E167" s="47" t="e">
        <f t="shared" si="35"/>
        <v>#REF!</v>
      </c>
      <c r="F167" s="96" t="e">
        <f t="shared" si="35"/>
        <v>#REF!</v>
      </c>
      <c r="G167" s="96" t="e">
        <f t="shared" si="35"/>
        <v>#REF!</v>
      </c>
      <c r="H167" s="96" t="e">
        <f t="shared" si="35"/>
        <v>#REF!</v>
      </c>
      <c r="I167" s="120" t="e">
        <f t="shared" si="35"/>
        <v>#REF!</v>
      </c>
      <c r="J167" s="120" t="e">
        <f t="shared" si="35"/>
        <v>#REF!</v>
      </c>
      <c r="K167" s="120" t="e">
        <f t="shared" si="35"/>
        <v>#REF!</v>
      </c>
      <c r="L167" s="120" t="e">
        <f t="shared" si="35"/>
        <v>#REF!</v>
      </c>
      <c r="M167" s="120" t="e">
        <f t="shared" si="35"/>
        <v>#REF!</v>
      </c>
      <c r="N167" s="120" t="e">
        <f t="shared" si="35"/>
        <v>#REF!</v>
      </c>
      <c r="O167" s="120" t="e">
        <f t="shared" si="35"/>
        <v>#REF!</v>
      </c>
      <c r="P167" s="120" t="e">
        <f t="shared" si="35"/>
        <v>#REF!</v>
      </c>
      <c r="Q167" s="120" t="e">
        <f t="shared" si="35"/>
        <v>#REF!</v>
      </c>
      <c r="R167" s="120" t="e">
        <f t="shared" si="35"/>
        <v>#REF!</v>
      </c>
      <c r="S167" s="328" t="e">
        <f t="shared" si="35"/>
        <v>#REF!</v>
      </c>
      <c r="T167" s="328" t="e">
        <f t="shared" si="35"/>
        <v>#REF!</v>
      </c>
      <c r="U167" s="213" t="e">
        <f t="shared" si="35"/>
        <v>#REF!</v>
      </c>
      <c r="V167" s="213" t="e">
        <f t="shared" si="35"/>
        <v>#REF!</v>
      </c>
      <c r="W167" s="120" t="e">
        <f t="shared" si="35"/>
        <v>#REF!</v>
      </c>
      <c r="X167" s="120" t="e">
        <f t="shared" si="35"/>
        <v>#REF!</v>
      </c>
      <c r="Y167" s="96" t="e">
        <f t="shared" si="35"/>
        <v>#REF!</v>
      </c>
      <c r="Z167" s="96" t="e">
        <f t="shared" si="35"/>
        <v>#REF!</v>
      </c>
      <c r="AA167" s="273">
        <f t="shared" si="35"/>
        <v>120000</v>
      </c>
    </row>
    <row r="168" spans="1:27" ht="15.6">
      <c r="A168" s="188" t="s">
        <v>643</v>
      </c>
      <c r="B168" s="245" t="e">
        <f t="shared" ref="B168:B173" si="36">SUM(AA168-C168)</f>
        <v>#REF!</v>
      </c>
      <c r="C168" s="147" t="e">
        <f>SUM(Proyección!E241)</f>
        <v>#REF!</v>
      </c>
      <c r="D168" s="32" t="e">
        <f>SUM(Proyección!F241)</f>
        <v>#REF!</v>
      </c>
      <c r="E168" s="109" t="e">
        <f>SUM(#REF!)</f>
        <v>#REF!</v>
      </c>
      <c r="F168" s="119" t="e">
        <f>SUM(#REF!)</f>
        <v>#REF!</v>
      </c>
      <c r="G168" s="119" t="e">
        <f>SUM(#REF!)</f>
        <v>#REF!</v>
      </c>
      <c r="H168" s="119" t="e">
        <f>SUM(#REF!)</f>
        <v>#REF!</v>
      </c>
      <c r="I168" s="119" t="e">
        <f>SUM(#REF!)</f>
        <v>#REF!</v>
      </c>
      <c r="J168" s="119" t="e">
        <f>SUM(#REF!)</f>
        <v>#REF!</v>
      </c>
      <c r="K168" s="119" t="e">
        <f>SUM(#REF!)</f>
        <v>#REF!</v>
      </c>
      <c r="L168" s="119" t="e">
        <f>SUM(#REF!)</f>
        <v>#REF!</v>
      </c>
      <c r="M168" s="119" t="e">
        <f>SUM(#REF!)</f>
        <v>#REF!</v>
      </c>
      <c r="N168" s="119" t="e">
        <f>SUM(#REF!)</f>
        <v>#REF!</v>
      </c>
      <c r="O168" s="119" t="e">
        <f>SUM(#REF!)</f>
        <v>#REF!</v>
      </c>
      <c r="P168" s="119" t="e">
        <f>SUM(#REF!)</f>
        <v>#REF!</v>
      </c>
      <c r="Q168" s="119" t="e">
        <f>SUM(#REF!)</f>
        <v>#REF!</v>
      </c>
      <c r="R168" s="119" t="e">
        <f>SUM(#REF!)</f>
        <v>#REF!</v>
      </c>
      <c r="S168" s="327" t="e">
        <f>SUM(#REF!)</f>
        <v>#REF!</v>
      </c>
      <c r="T168" s="327" t="e">
        <f>SUM(#REF!)</f>
        <v>#REF!</v>
      </c>
      <c r="U168" s="212" t="e">
        <f>SUM(#REF!)</f>
        <v>#REF!</v>
      </c>
      <c r="V168" s="212" t="e">
        <f>SUM(#REF!)</f>
        <v>#REF!</v>
      </c>
      <c r="W168" s="119" t="e">
        <f>SUM(#REF!)</f>
        <v>#REF!</v>
      </c>
      <c r="X168" s="119" t="e">
        <f>SUM(#REF!)</f>
        <v>#REF!</v>
      </c>
      <c r="Y168" s="116" t="e">
        <f>SUM(#REF!)</f>
        <v>#REF!</v>
      </c>
      <c r="Z168" s="116" t="e">
        <f>SUM(#REF!)</f>
        <v>#REF!</v>
      </c>
      <c r="AA168" s="272">
        <f>Proyección!AE241</f>
        <v>60000</v>
      </c>
    </row>
    <row r="169" spans="1:27" ht="15.6">
      <c r="A169" s="188" t="s">
        <v>644</v>
      </c>
      <c r="B169" s="245" t="e">
        <f t="shared" si="36"/>
        <v>#REF!</v>
      </c>
      <c r="C169" s="147" t="e">
        <f>SUM(Proyección!E242)</f>
        <v>#REF!</v>
      </c>
      <c r="D169" s="32" t="e">
        <f>SUM(Proyección!F242)</f>
        <v>#REF!</v>
      </c>
      <c r="E169" s="109" t="e">
        <f>SUM(#REF!)</f>
        <v>#REF!</v>
      </c>
      <c r="F169" s="119" t="e">
        <f>SUM(#REF!)</f>
        <v>#REF!</v>
      </c>
      <c r="G169" s="119" t="e">
        <f>SUM(#REF!)</f>
        <v>#REF!</v>
      </c>
      <c r="H169" s="119" t="e">
        <f>SUM(#REF!)</f>
        <v>#REF!</v>
      </c>
      <c r="I169" s="119" t="e">
        <f>SUM(#REF!)</f>
        <v>#REF!</v>
      </c>
      <c r="J169" s="119" t="e">
        <f>SUM(#REF!)</f>
        <v>#REF!</v>
      </c>
      <c r="K169" s="119" t="e">
        <f>SUM(#REF!)</f>
        <v>#REF!</v>
      </c>
      <c r="L169" s="119" t="e">
        <f>SUM(#REF!)</f>
        <v>#REF!</v>
      </c>
      <c r="M169" s="119" t="e">
        <f>SUM(#REF!)</f>
        <v>#REF!</v>
      </c>
      <c r="N169" s="119" t="e">
        <f>SUM(#REF!)</f>
        <v>#REF!</v>
      </c>
      <c r="O169" s="119" t="e">
        <f>SUM(#REF!)</f>
        <v>#REF!</v>
      </c>
      <c r="P169" s="119" t="e">
        <f>SUM(#REF!)</f>
        <v>#REF!</v>
      </c>
      <c r="Q169" s="119" t="e">
        <f>SUM(#REF!)</f>
        <v>#REF!</v>
      </c>
      <c r="R169" s="119" t="e">
        <f>SUM(#REF!)</f>
        <v>#REF!</v>
      </c>
      <c r="S169" s="327" t="e">
        <f>SUM(#REF!)</f>
        <v>#REF!</v>
      </c>
      <c r="T169" s="327" t="e">
        <f>SUM(#REF!)</f>
        <v>#REF!</v>
      </c>
      <c r="U169" s="212" t="e">
        <f>SUM(#REF!)</f>
        <v>#REF!</v>
      </c>
      <c r="V169" s="212" t="e">
        <f>SUM(#REF!)</f>
        <v>#REF!</v>
      </c>
      <c r="W169" s="119" t="e">
        <f>SUM(#REF!)</f>
        <v>#REF!</v>
      </c>
      <c r="X169" s="119" t="e">
        <f>SUM(#REF!)</f>
        <v>#REF!</v>
      </c>
      <c r="Y169" s="116" t="e">
        <f>SUM(#REF!)</f>
        <v>#REF!</v>
      </c>
      <c r="Z169" s="116" t="e">
        <f>SUM(#REF!)</f>
        <v>#REF!</v>
      </c>
      <c r="AA169" s="272">
        <f>Proyección!AE242</f>
        <v>60000</v>
      </c>
    </row>
    <row r="170" spans="1:27" ht="15.6">
      <c r="A170" s="24" t="s">
        <v>37</v>
      </c>
      <c r="B170" s="245" t="e">
        <f t="shared" si="36"/>
        <v>#REF!</v>
      </c>
      <c r="C170" s="147" t="e">
        <f>SUM(Proyección!E243)</f>
        <v>#REF!</v>
      </c>
      <c r="D170" s="32" t="e">
        <f>SUM(Proyección!F243)</f>
        <v>#REF!</v>
      </c>
      <c r="E170" s="109" t="e">
        <f>SUM(#REF!)</f>
        <v>#REF!</v>
      </c>
      <c r="F170" s="119" t="e">
        <f>SUM(#REF!)</f>
        <v>#REF!</v>
      </c>
      <c r="G170" s="119" t="e">
        <f>SUM(#REF!)</f>
        <v>#REF!</v>
      </c>
      <c r="H170" s="119" t="e">
        <f>SUM(#REF!)</f>
        <v>#REF!</v>
      </c>
      <c r="I170" s="119" t="e">
        <f>SUM(#REF!)</f>
        <v>#REF!</v>
      </c>
      <c r="J170" s="119" t="e">
        <f>SUM(#REF!)</f>
        <v>#REF!</v>
      </c>
      <c r="K170" s="119" t="e">
        <f>SUM(#REF!)</f>
        <v>#REF!</v>
      </c>
      <c r="L170" s="119" t="e">
        <f>SUM(#REF!)</f>
        <v>#REF!</v>
      </c>
      <c r="M170" s="119" t="e">
        <f>SUM(#REF!)</f>
        <v>#REF!</v>
      </c>
      <c r="N170" s="119" t="e">
        <f>SUM(#REF!)</f>
        <v>#REF!</v>
      </c>
      <c r="O170" s="119" t="e">
        <f>SUM(#REF!)</f>
        <v>#REF!</v>
      </c>
      <c r="P170" s="119" t="e">
        <f>SUM(#REF!)</f>
        <v>#REF!</v>
      </c>
      <c r="Q170" s="119" t="e">
        <f>SUM(#REF!)</f>
        <v>#REF!</v>
      </c>
      <c r="R170" s="119" t="e">
        <f>SUM(#REF!)</f>
        <v>#REF!</v>
      </c>
      <c r="S170" s="327" t="e">
        <f>SUM(#REF!)</f>
        <v>#REF!</v>
      </c>
      <c r="T170" s="327" t="e">
        <f>SUM(#REF!)</f>
        <v>#REF!</v>
      </c>
      <c r="U170" s="212" t="e">
        <f>SUM(#REF!)</f>
        <v>#REF!</v>
      </c>
      <c r="V170" s="212" t="e">
        <f>SUM(#REF!)</f>
        <v>#REF!</v>
      </c>
      <c r="W170" s="119" t="e">
        <f>SUM(#REF!)</f>
        <v>#REF!</v>
      </c>
      <c r="X170" s="119" t="e">
        <f>SUM(#REF!)</f>
        <v>#REF!</v>
      </c>
      <c r="Y170" s="116" t="e">
        <f>SUM(#REF!)</f>
        <v>#REF!</v>
      </c>
      <c r="Z170" s="116" t="e">
        <f>SUM(#REF!)</f>
        <v>#REF!</v>
      </c>
      <c r="AA170" s="272">
        <f>Proyección!AE243</f>
        <v>500000</v>
      </c>
    </row>
    <row r="171" spans="1:27" ht="15.6">
      <c r="A171" s="24" t="s">
        <v>38</v>
      </c>
      <c r="B171" s="245" t="e">
        <f t="shared" si="36"/>
        <v>#REF!</v>
      </c>
      <c r="C171" s="147" t="e">
        <f>SUM(Proyección!E244)</f>
        <v>#REF!</v>
      </c>
      <c r="D171" s="32" t="e">
        <f>SUM(Proyección!F244)</f>
        <v>#REF!</v>
      </c>
      <c r="E171" s="109" t="e">
        <f>SUM(#REF!)</f>
        <v>#REF!</v>
      </c>
      <c r="F171" s="119" t="e">
        <f>SUM(#REF!)</f>
        <v>#REF!</v>
      </c>
      <c r="G171" s="119" t="e">
        <f>SUM(#REF!)</f>
        <v>#REF!</v>
      </c>
      <c r="H171" s="119" t="e">
        <f>SUM(#REF!)</f>
        <v>#REF!</v>
      </c>
      <c r="I171" s="119" t="e">
        <f>SUM(#REF!)</f>
        <v>#REF!</v>
      </c>
      <c r="J171" s="119" t="e">
        <f>SUM(#REF!)</f>
        <v>#REF!</v>
      </c>
      <c r="K171" s="119" t="e">
        <f>SUM(#REF!)</f>
        <v>#REF!</v>
      </c>
      <c r="L171" s="119" t="e">
        <f>SUM(#REF!)</f>
        <v>#REF!</v>
      </c>
      <c r="M171" s="119" t="e">
        <f>SUM(#REF!)</f>
        <v>#REF!</v>
      </c>
      <c r="N171" s="119" t="e">
        <f>SUM(#REF!)</f>
        <v>#REF!</v>
      </c>
      <c r="O171" s="119" t="e">
        <f>SUM(#REF!)</f>
        <v>#REF!</v>
      </c>
      <c r="P171" s="119" t="e">
        <f>SUM(#REF!)</f>
        <v>#REF!</v>
      </c>
      <c r="Q171" s="119" t="e">
        <f>SUM(#REF!)</f>
        <v>#REF!</v>
      </c>
      <c r="R171" s="119" t="e">
        <f>SUM(#REF!)</f>
        <v>#REF!</v>
      </c>
      <c r="S171" s="327" t="e">
        <f>SUM(#REF!)</f>
        <v>#REF!</v>
      </c>
      <c r="T171" s="327" t="e">
        <f>SUM(#REF!)</f>
        <v>#REF!</v>
      </c>
      <c r="U171" s="212" t="e">
        <f>SUM(#REF!)</f>
        <v>#REF!</v>
      </c>
      <c r="V171" s="212" t="e">
        <f>SUM(#REF!)</f>
        <v>#REF!</v>
      </c>
      <c r="W171" s="119" t="e">
        <f>SUM(#REF!)</f>
        <v>#REF!</v>
      </c>
      <c r="X171" s="119" t="e">
        <f>SUM(#REF!)</f>
        <v>#REF!</v>
      </c>
      <c r="Y171" s="116" t="e">
        <f>SUM(#REF!)</f>
        <v>#REF!</v>
      </c>
      <c r="Z171" s="116" t="e">
        <f>SUM(#REF!)</f>
        <v>#REF!</v>
      </c>
      <c r="AA171" s="272">
        <f>Proyección!AE244</f>
        <v>700000</v>
      </c>
    </row>
    <row r="172" spans="1:27" ht="15.6">
      <c r="A172" s="24" t="s">
        <v>39</v>
      </c>
      <c r="B172" s="245" t="e">
        <f t="shared" si="36"/>
        <v>#REF!</v>
      </c>
      <c r="C172" s="147" t="e">
        <f>SUM(Proyección!E245)</f>
        <v>#REF!</v>
      </c>
      <c r="D172" s="32" t="e">
        <f>SUM(Proyección!F245)</f>
        <v>#REF!</v>
      </c>
      <c r="E172" s="109" t="e">
        <f>SUM(#REF!)</f>
        <v>#REF!</v>
      </c>
      <c r="F172" s="119" t="e">
        <f>SUM(#REF!)</f>
        <v>#REF!</v>
      </c>
      <c r="G172" s="119" t="e">
        <f>SUM(#REF!)</f>
        <v>#REF!</v>
      </c>
      <c r="H172" s="119" t="e">
        <f>SUM(#REF!)</f>
        <v>#REF!</v>
      </c>
      <c r="I172" s="119" t="e">
        <f>SUM(#REF!)</f>
        <v>#REF!</v>
      </c>
      <c r="J172" s="119" t="e">
        <f>SUM(#REF!)</f>
        <v>#REF!</v>
      </c>
      <c r="K172" s="119" t="e">
        <f>SUM(#REF!)</f>
        <v>#REF!</v>
      </c>
      <c r="L172" s="119" t="e">
        <f>SUM(#REF!)</f>
        <v>#REF!</v>
      </c>
      <c r="M172" s="119" t="e">
        <f>SUM(#REF!)</f>
        <v>#REF!</v>
      </c>
      <c r="N172" s="119" t="e">
        <f>SUM(#REF!)</f>
        <v>#REF!</v>
      </c>
      <c r="O172" s="119" t="e">
        <f>SUM(#REF!)</f>
        <v>#REF!</v>
      </c>
      <c r="P172" s="119" t="e">
        <f>SUM(#REF!)</f>
        <v>#REF!</v>
      </c>
      <c r="Q172" s="119" t="e">
        <f>SUM(#REF!)</f>
        <v>#REF!</v>
      </c>
      <c r="R172" s="119" t="e">
        <f>SUM(#REF!)</f>
        <v>#REF!</v>
      </c>
      <c r="S172" s="327" t="e">
        <f>SUM(#REF!)</f>
        <v>#REF!</v>
      </c>
      <c r="T172" s="327" t="e">
        <f>SUM(#REF!)</f>
        <v>#REF!</v>
      </c>
      <c r="U172" s="212" t="e">
        <f>SUM(#REF!)</f>
        <v>#REF!</v>
      </c>
      <c r="V172" s="212" t="e">
        <f>SUM(#REF!)</f>
        <v>#REF!</v>
      </c>
      <c r="W172" s="119" t="e">
        <f>SUM(#REF!)</f>
        <v>#REF!</v>
      </c>
      <c r="X172" s="119" t="e">
        <f>SUM(#REF!)</f>
        <v>#REF!</v>
      </c>
      <c r="Y172" s="116" t="e">
        <f>SUM(#REF!)</f>
        <v>#REF!</v>
      </c>
      <c r="Z172" s="116" t="e">
        <f>SUM(#REF!)</f>
        <v>#REF!</v>
      </c>
      <c r="AA172" s="272">
        <f>Proyección!AE245</f>
        <v>150000</v>
      </c>
    </row>
    <row r="173" spans="1:27" ht="15.6">
      <c r="A173" s="24" t="s">
        <v>467</v>
      </c>
      <c r="B173" s="245" t="e">
        <f t="shared" si="36"/>
        <v>#REF!</v>
      </c>
      <c r="C173" s="147" t="e">
        <f>SUM(Proyección!E246)</f>
        <v>#REF!</v>
      </c>
      <c r="D173" s="32" t="e">
        <f>SUM(Proyección!F246)</f>
        <v>#REF!</v>
      </c>
      <c r="E173" s="109" t="e">
        <f>SUM(#REF!)</f>
        <v>#REF!</v>
      </c>
      <c r="F173" s="119" t="e">
        <f>SUM(#REF!)</f>
        <v>#REF!</v>
      </c>
      <c r="G173" s="119" t="e">
        <f>SUM(#REF!)</f>
        <v>#REF!</v>
      </c>
      <c r="H173" s="119" t="e">
        <f>SUM(#REF!)</f>
        <v>#REF!</v>
      </c>
      <c r="I173" s="119" t="e">
        <f>SUM(#REF!)</f>
        <v>#REF!</v>
      </c>
      <c r="J173" s="119" t="e">
        <f>SUM(#REF!)</f>
        <v>#REF!</v>
      </c>
      <c r="K173" s="119" t="e">
        <f>SUM(#REF!)</f>
        <v>#REF!</v>
      </c>
      <c r="L173" s="119" t="e">
        <f>SUM(#REF!)</f>
        <v>#REF!</v>
      </c>
      <c r="M173" s="119" t="e">
        <f>SUM(#REF!)</f>
        <v>#REF!</v>
      </c>
      <c r="N173" s="119" t="e">
        <f>SUM(#REF!)</f>
        <v>#REF!</v>
      </c>
      <c r="O173" s="119" t="e">
        <f>SUM(#REF!)</f>
        <v>#REF!</v>
      </c>
      <c r="P173" s="119" t="e">
        <f>SUM(#REF!)</f>
        <v>#REF!</v>
      </c>
      <c r="Q173" s="119" t="e">
        <f>SUM(#REF!)</f>
        <v>#REF!</v>
      </c>
      <c r="R173" s="119" t="e">
        <f>SUM(#REF!)</f>
        <v>#REF!</v>
      </c>
      <c r="S173" s="327" t="e">
        <f>SUM(#REF!)</f>
        <v>#REF!</v>
      </c>
      <c r="T173" s="327" t="e">
        <f>SUM(#REF!)</f>
        <v>#REF!</v>
      </c>
      <c r="U173" s="212" t="e">
        <f>SUM(#REF!)</f>
        <v>#REF!</v>
      </c>
      <c r="V173" s="212" t="e">
        <f>SUM(#REF!)</f>
        <v>#REF!</v>
      </c>
      <c r="W173" s="119" t="e">
        <f>SUM(#REF!)</f>
        <v>#REF!</v>
      </c>
      <c r="X173" s="119" t="e">
        <f>SUM(#REF!)</f>
        <v>#REF!</v>
      </c>
      <c r="Y173" s="116" t="e">
        <f>SUM(#REF!)</f>
        <v>#REF!</v>
      </c>
      <c r="Z173" s="116" t="e">
        <f>SUM(#REF!)</f>
        <v>#REF!</v>
      </c>
      <c r="AA173" s="272">
        <f>Proyección!AE246</f>
        <v>200000</v>
      </c>
    </row>
    <row r="174" spans="1:27" ht="15.6">
      <c r="A174" s="188" t="s">
        <v>331</v>
      </c>
      <c r="B174" s="251" t="e">
        <f t="shared" ref="B174:AA174" si="37">SUM(B175:B176)</f>
        <v>#REF!</v>
      </c>
      <c r="C174" s="148" t="e">
        <f t="shared" si="37"/>
        <v>#REF!</v>
      </c>
      <c r="D174" s="33" t="e">
        <f t="shared" si="37"/>
        <v>#REF!</v>
      </c>
      <c r="E174" s="47" t="e">
        <f t="shared" si="37"/>
        <v>#REF!</v>
      </c>
      <c r="F174" s="96" t="e">
        <f t="shared" si="37"/>
        <v>#REF!</v>
      </c>
      <c r="G174" s="96" t="e">
        <f t="shared" si="37"/>
        <v>#REF!</v>
      </c>
      <c r="H174" s="96" t="e">
        <f t="shared" si="37"/>
        <v>#REF!</v>
      </c>
      <c r="I174" s="120" t="e">
        <f t="shared" si="37"/>
        <v>#REF!</v>
      </c>
      <c r="J174" s="120" t="e">
        <f t="shared" si="37"/>
        <v>#REF!</v>
      </c>
      <c r="K174" s="120" t="e">
        <f t="shared" si="37"/>
        <v>#REF!</v>
      </c>
      <c r="L174" s="120" t="e">
        <f t="shared" si="37"/>
        <v>#REF!</v>
      </c>
      <c r="M174" s="120" t="e">
        <f t="shared" si="37"/>
        <v>#REF!</v>
      </c>
      <c r="N174" s="120" t="e">
        <f t="shared" si="37"/>
        <v>#REF!</v>
      </c>
      <c r="O174" s="120" t="e">
        <f t="shared" si="37"/>
        <v>#REF!</v>
      </c>
      <c r="P174" s="120" t="e">
        <f t="shared" si="37"/>
        <v>#REF!</v>
      </c>
      <c r="Q174" s="120" t="e">
        <f t="shared" si="37"/>
        <v>#REF!</v>
      </c>
      <c r="R174" s="120" t="e">
        <f t="shared" si="37"/>
        <v>#REF!</v>
      </c>
      <c r="S174" s="328" t="e">
        <f t="shared" si="37"/>
        <v>#REF!</v>
      </c>
      <c r="T174" s="328" t="e">
        <f t="shared" si="37"/>
        <v>#REF!</v>
      </c>
      <c r="U174" s="213" t="e">
        <f t="shared" si="37"/>
        <v>#REF!</v>
      </c>
      <c r="V174" s="213" t="e">
        <f t="shared" si="37"/>
        <v>#REF!</v>
      </c>
      <c r="W174" s="120" t="e">
        <f t="shared" si="37"/>
        <v>#REF!</v>
      </c>
      <c r="X174" s="120" t="e">
        <f t="shared" si="37"/>
        <v>#REF!</v>
      </c>
      <c r="Y174" s="96" t="e">
        <f t="shared" si="37"/>
        <v>#REF!</v>
      </c>
      <c r="Z174" s="96" t="e">
        <f t="shared" si="37"/>
        <v>#REF!</v>
      </c>
      <c r="AA174" s="273">
        <f t="shared" si="37"/>
        <v>0</v>
      </c>
    </row>
    <row r="175" spans="1:27" ht="15.6">
      <c r="A175" s="188" t="s">
        <v>452</v>
      </c>
      <c r="B175" s="245" t="e">
        <f t="shared" ref="B175:B181" si="38">SUM(AA175-C175)</f>
        <v>#REF!</v>
      </c>
      <c r="C175" s="147" t="e">
        <f>SUM(Proyección!E248)</f>
        <v>#REF!</v>
      </c>
      <c r="D175" s="32" t="e">
        <f>SUM(Proyección!F248)</f>
        <v>#REF!</v>
      </c>
      <c r="E175" s="109" t="e">
        <f>SUM(#REF!)</f>
        <v>#REF!</v>
      </c>
      <c r="F175" s="119" t="e">
        <f>SUM(#REF!)</f>
        <v>#REF!</v>
      </c>
      <c r="G175" s="119" t="e">
        <f>SUM(#REF!)</f>
        <v>#REF!</v>
      </c>
      <c r="H175" s="119" t="e">
        <f>SUM(#REF!)</f>
        <v>#REF!</v>
      </c>
      <c r="I175" s="119" t="e">
        <f>SUM(#REF!)</f>
        <v>#REF!</v>
      </c>
      <c r="J175" s="119" t="e">
        <f>SUM(#REF!)</f>
        <v>#REF!</v>
      </c>
      <c r="K175" s="119" t="e">
        <f>SUM(#REF!)</f>
        <v>#REF!</v>
      </c>
      <c r="L175" s="119" t="e">
        <f>SUM(#REF!)</f>
        <v>#REF!</v>
      </c>
      <c r="M175" s="119" t="e">
        <f>SUM(#REF!)</f>
        <v>#REF!</v>
      </c>
      <c r="N175" s="119" t="e">
        <f>SUM(#REF!)</f>
        <v>#REF!</v>
      </c>
      <c r="O175" s="119" t="e">
        <f>SUM(#REF!)</f>
        <v>#REF!</v>
      </c>
      <c r="P175" s="119" t="e">
        <f>SUM(#REF!)</f>
        <v>#REF!</v>
      </c>
      <c r="Q175" s="119" t="e">
        <f>SUM(#REF!)</f>
        <v>#REF!</v>
      </c>
      <c r="R175" s="119" t="e">
        <f>SUM(#REF!)</f>
        <v>#REF!</v>
      </c>
      <c r="S175" s="327" t="e">
        <f>SUM(#REF!)</f>
        <v>#REF!</v>
      </c>
      <c r="T175" s="327" t="e">
        <f>SUM(#REF!)</f>
        <v>#REF!</v>
      </c>
      <c r="U175" s="212" t="e">
        <f>SUM(#REF!)</f>
        <v>#REF!</v>
      </c>
      <c r="V175" s="212" t="e">
        <f>SUM(#REF!)</f>
        <v>#REF!</v>
      </c>
      <c r="W175" s="119" t="e">
        <f>SUM(#REF!)</f>
        <v>#REF!</v>
      </c>
      <c r="X175" s="119" t="e">
        <f>SUM(#REF!)</f>
        <v>#REF!</v>
      </c>
      <c r="Y175" s="116" t="e">
        <f>SUM(#REF!)</f>
        <v>#REF!</v>
      </c>
      <c r="Z175" s="116" t="e">
        <f>SUM(#REF!)</f>
        <v>#REF!</v>
      </c>
      <c r="AA175" s="272">
        <f>Proyección!AE248</f>
        <v>0</v>
      </c>
    </row>
    <row r="176" spans="1:27" ht="15.6">
      <c r="A176" s="188" t="s">
        <v>453</v>
      </c>
      <c r="B176" s="245" t="e">
        <f t="shared" si="38"/>
        <v>#REF!</v>
      </c>
      <c r="C176" s="147" t="e">
        <f>SUM(Proyección!E249)</f>
        <v>#REF!</v>
      </c>
      <c r="D176" s="32" t="e">
        <f>SUM(Proyección!F249)</f>
        <v>#REF!</v>
      </c>
      <c r="E176" s="109" t="e">
        <f>SUM(#REF!)</f>
        <v>#REF!</v>
      </c>
      <c r="F176" s="119" t="e">
        <f>SUM(#REF!)</f>
        <v>#REF!</v>
      </c>
      <c r="G176" s="119" t="e">
        <f>SUM(#REF!)</f>
        <v>#REF!</v>
      </c>
      <c r="H176" s="119" t="e">
        <f>SUM(#REF!)</f>
        <v>#REF!</v>
      </c>
      <c r="I176" s="119" t="e">
        <f>SUM(#REF!)</f>
        <v>#REF!</v>
      </c>
      <c r="J176" s="119" t="e">
        <f>SUM(#REF!)</f>
        <v>#REF!</v>
      </c>
      <c r="K176" s="119" t="e">
        <f>SUM(#REF!)</f>
        <v>#REF!</v>
      </c>
      <c r="L176" s="119" t="e">
        <f>SUM(#REF!)</f>
        <v>#REF!</v>
      </c>
      <c r="M176" s="119" t="e">
        <f>SUM(#REF!)</f>
        <v>#REF!</v>
      </c>
      <c r="N176" s="119" t="e">
        <f>SUM(#REF!)</f>
        <v>#REF!</v>
      </c>
      <c r="O176" s="119" t="e">
        <f>SUM(#REF!)</f>
        <v>#REF!</v>
      </c>
      <c r="P176" s="119" t="e">
        <f>SUM(#REF!)</f>
        <v>#REF!</v>
      </c>
      <c r="Q176" s="119" t="e">
        <f>SUM(#REF!)</f>
        <v>#REF!</v>
      </c>
      <c r="R176" s="119" t="e">
        <f>SUM(#REF!)</f>
        <v>#REF!</v>
      </c>
      <c r="S176" s="327" t="e">
        <f>SUM(#REF!)</f>
        <v>#REF!</v>
      </c>
      <c r="T176" s="327" t="e">
        <f>SUM(#REF!)</f>
        <v>#REF!</v>
      </c>
      <c r="U176" s="212" t="e">
        <f>SUM(#REF!)</f>
        <v>#REF!</v>
      </c>
      <c r="V176" s="212" t="e">
        <f>SUM(#REF!)</f>
        <v>#REF!</v>
      </c>
      <c r="W176" s="119" t="e">
        <f>SUM(#REF!)</f>
        <v>#REF!</v>
      </c>
      <c r="X176" s="119" t="e">
        <f>SUM(#REF!)</f>
        <v>#REF!</v>
      </c>
      <c r="Y176" s="116" t="e">
        <f>SUM(#REF!)</f>
        <v>#REF!</v>
      </c>
      <c r="Z176" s="116" t="e">
        <f>SUM(#REF!)</f>
        <v>#REF!</v>
      </c>
      <c r="AA176" s="272">
        <f>Proyección!AE249</f>
        <v>0</v>
      </c>
    </row>
    <row r="177" spans="1:29" ht="15.6">
      <c r="A177" s="24" t="s">
        <v>126</v>
      </c>
      <c r="B177" s="245" t="e">
        <f t="shared" si="38"/>
        <v>#REF!</v>
      </c>
      <c r="C177" s="147" t="e">
        <f>SUM(Proyección!E250)</f>
        <v>#REF!</v>
      </c>
      <c r="D177" s="32" t="e">
        <f>SUM(Proyección!F250)</f>
        <v>#REF!</v>
      </c>
      <c r="E177" s="109" t="e">
        <f>SUM(#REF!)</f>
        <v>#REF!</v>
      </c>
      <c r="F177" s="119" t="e">
        <f>SUM(#REF!)</f>
        <v>#REF!</v>
      </c>
      <c r="G177" s="119" t="e">
        <f>SUM(#REF!)</f>
        <v>#REF!</v>
      </c>
      <c r="H177" s="119" t="e">
        <f>SUM(#REF!)</f>
        <v>#REF!</v>
      </c>
      <c r="I177" s="119" t="e">
        <f>SUM(#REF!)</f>
        <v>#REF!</v>
      </c>
      <c r="J177" s="119" t="e">
        <f>SUM(#REF!)</f>
        <v>#REF!</v>
      </c>
      <c r="K177" s="119" t="e">
        <f>SUM(#REF!)</f>
        <v>#REF!</v>
      </c>
      <c r="L177" s="119" t="e">
        <f>SUM(#REF!)</f>
        <v>#REF!</v>
      </c>
      <c r="M177" s="119" t="e">
        <f>SUM(#REF!)</f>
        <v>#REF!</v>
      </c>
      <c r="N177" s="119" t="e">
        <f>SUM(#REF!)</f>
        <v>#REF!</v>
      </c>
      <c r="O177" s="119" t="e">
        <f>SUM(#REF!)</f>
        <v>#REF!</v>
      </c>
      <c r="P177" s="119" t="e">
        <f>SUM(#REF!)</f>
        <v>#REF!</v>
      </c>
      <c r="Q177" s="119" t="e">
        <f>SUM(#REF!)</f>
        <v>#REF!</v>
      </c>
      <c r="R177" s="119" t="e">
        <f>SUM(#REF!)</f>
        <v>#REF!</v>
      </c>
      <c r="S177" s="327" t="e">
        <f>SUM(#REF!)</f>
        <v>#REF!</v>
      </c>
      <c r="T177" s="327" t="e">
        <f>SUM(#REF!)</f>
        <v>#REF!</v>
      </c>
      <c r="U177" s="212" t="e">
        <f>SUM(#REF!)</f>
        <v>#REF!</v>
      </c>
      <c r="V177" s="212" t="e">
        <f>SUM(#REF!)</f>
        <v>#REF!</v>
      </c>
      <c r="W177" s="119" t="e">
        <f>SUM(#REF!)</f>
        <v>#REF!</v>
      </c>
      <c r="X177" s="119" t="e">
        <f>SUM(#REF!)</f>
        <v>#REF!</v>
      </c>
      <c r="Y177" s="116" t="e">
        <f>SUM(#REF!)</f>
        <v>#REF!</v>
      </c>
      <c r="Z177" s="116" t="e">
        <f>SUM(#REF!)</f>
        <v>#REF!</v>
      </c>
      <c r="AA177" s="272">
        <f>Proyección!AE250</f>
        <v>900000</v>
      </c>
    </row>
    <row r="178" spans="1:29" ht="15.6">
      <c r="A178" s="24" t="s">
        <v>120</v>
      </c>
      <c r="B178" s="245" t="e">
        <f t="shared" si="38"/>
        <v>#REF!</v>
      </c>
      <c r="C178" s="147" t="e">
        <f>SUM(Proyección!E251)</f>
        <v>#REF!</v>
      </c>
      <c r="D178" s="32" t="e">
        <f>SUM(Proyección!F251)</f>
        <v>#REF!</v>
      </c>
      <c r="E178" s="109" t="e">
        <f>SUM(#REF!)</f>
        <v>#REF!</v>
      </c>
      <c r="F178" s="119" t="e">
        <f>SUM(#REF!)</f>
        <v>#REF!</v>
      </c>
      <c r="G178" s="119" t="e">
        <f>SUM(#REF!)</f>
        <v>#REF!</v>
      </c>
      <c r="H178" s="119" t="e">
        <f>SUM(#REF!)</f>
        <v>#REF!</v>
      </c>
      <c r="I178" s="119" t="e">
        <f>SUM(#REF!)</f>
        <v>#REF!</v>
      </c>
      <c r="J178" s="119" t="e">
        <f>SUM(#REF!)</f>
        <v>#REF!</v>
      </c>
      <c r="K178" s="119" t="e">
        <f>SUM(#REF!)</f>
        <v>#REF!</v>
      </c>
      <c r="L178" s="119" t="e">
        <f>SUM(#REF!)</f>
        <v>#REF!</v>
      </c>
      <c r="M178" s="119" t="e">
        <f>SUM(#REF!)</f>
        <v>#REF!</v>
      </c>
      <c r="N178" s="119" t="e">
        <f>SUM(#REF!)</f>
        <v>#REF!</v>
      </c>
      <c r="O178" s="119" t="e">
        <f>SUM(#REF!)</f>
        <v>#REF!</v>
      </c>
      <c r="P178" s="119" t="e">
        <f>SUM(#REF!)</f>
        <v>#REF!</v>
      </c>
      <c r="Q178" s="119" t="e">
        <f>SUM(#REF!)</f>
        <v>#REF!</v>
      </c>
      <c r="R178" s="119" t="e">
        <f>SUM(#REF!)</f>
        <v>#REF!</v>
      </c>
      <c r="S178" s="327" t="e">
        <f>SUM(#REF!)</f>
        <v>#REF!</v>
      </c>
      <c r="T178" s="327" t="e">
        <f>SUM(#REF!)</f>
        <v>#REF!</v>
      </c>
      <c r="U178" s="212" t="e">
        <f>SUM(#REF!)</f>
        <v>#REF!</v>
      </c>
      <c r="V178" s="212" t="e">
        <f>SUM(#REF!)</f>
        <v>#REF!</v>
      </c>
      <c r="W178" s="119" t="e">
        <f>SUM(#REF!)</f>
        <v>#REF!</v>
      </c>
      <c r="X178" s="119" t="e">
        <f>SUM(#REF!)</f>
        <v>#REF!</v>
      </c>
      <c r="Y178" s="116" t="e">
        <f>SUM(#REF!)</f>
        <v>#REF!</v>
      </c>
      <c r="Z178" s="116" t="e">
        <f>SUM(#REF!)</f>
        <v>#REF!</v>
      </c>
      <c r="AA178" s="272">
        <f>Proyección!AE251</f>
        <v>0</v>
      </c>
    </row>
    <row r="179" spans="1:29" ht="15.6">
      <c r="A179" s="24" t="s">
        <v>436</v>
      </c>
      <c r="B179" s="245" t="e">
        <f t="shared" si="38"/>
        <v>#REF!</v>
      </c>
      <c r="C179" s="147" t="e">
        <f>SUM(Proyección!E252)</f>
        <v>#REF!</v>
      </c>
      <c r="D179" s="32" t="e">
        <f>SUM(Proyección!F252)</f>
        <v>#REF!</v>
      </c>
      <c r="E179" s="109" t="e">
        <f>SUM(#REF!)</f>
        <v>#REF!</v>
      </c>
      <c r="F179" s="119" t="e">
        <f>SUM(#REF!)</f>
        <v>#REF!</v>
      </c>
      <c r="G179" s="119" t="e">
        <f>SUM(#REF!)</f>
        <v>#REF!</v>
      </c>
      <c r="H179" s="119" t="e">
        <f>SUM(#REF!)</f>
        <v>#REF!</v>
      </c>
      <c r="I179" s="119" t="e">
        <f>SUM(#REF!)</f>
        <v>#REF!</v>
      </c>
      <c r="J179" s="119" t="e">
        <f>SUM(#REF!)</f>
        <v>#REF!</v>
      </c>
      <c r="K179" s="119" t="e">
        <f>SUM(#REF!)</f>
        <v>#REF!</v>
      </c>
      <c r="L179" s="119" t="e">
        <f>SUM(#REF!)</f>
        <v>#REF!</v>
      </c>
      <c r="M179" s="119" t="e">
        <f>SUM(#REF!)</f>
        <v>#REF!</v>
      </c>
      <c r="N179" s="119" t="e">
        <f>SUM(#REF!)</f>
        <v>#REF!</v>
      </c>
      <c r="O179" s="119" t="e">
        <f>SUM(#REF!)</f>
        <v>#REF!</v>
      </c>
      <c r="P179" s="119" t="e">
        <f>SUM(#REF!)</f>
        <v>#REF!</v>
      </c>
      <c r="Q179" s="119" t="e">
        <f>SUM(#REF!)</f>
        <v>#REF!</v>
      </c>
      <c r="R179" s="119" t="e">
        <f>SUM(#REF!)</f>
        <v>#REF!</v>
      </c>
      <c r="S179" s="327" t="e">
        <f>SUM(#REF!)</f>
        <v>#REF!</v>
      </c>
      <c r="T179" s="327" t="e">
        <f>SUM(#REF!)</f>
        <v>#REF!</v>
      </c>
      <c r="U179" s="212" t="e">
        <f>SUM(#REF!)</f>
        <v>#REF!</v>
      </c>
      <c r="V179" s="212" t="e">
        <f>SUM(#REF!)</f>
        <v>#REF!</v>
      </c>
      <c r="W179" s="119" t="e">
        <f>SUM(#REF!)</f>
        <v>#REF!</v>
      </c>
      <c r="X179" s="119" t="e">
        <f>SUM(#REF!)</f>
        <v>#REF!</v>
      </c>
      <c r="Y179" s="116" t="e">
        <f>SUM(#REF!)</f>
        <v>#REF!</v>
      </c>
      <c r="Z179" s="116" t="e">
        <f>SUM(#REF!)</f>
        <v>#REF!</v>
      </c>
      <c r="AA179" s="272">
        <f>Proyección!AE252</f>
        <v>0</v>
      </c>
    </row>
    <row r="180" spans="1:29" ht="15.6">
      <c r="A180" s="24" t="s">
        <v>121</v>
      </c>
      <c r="B180" s="245" t="e">
        <f t="shared" si="38"/>
        <v>#REF!</v>
      </c>
      <c r="C180" s="147" t="e">
        <f>SUM(Proyección!E253)</f>
        <v>#REF!</v>
      </c>
      <c r="D180" s="32" t="e">
        <f>SUM(Proyección!F253)</f>
        <v>#REF!</v>
      </c>
      <c r="E180" s="109" t="e">
        <f>SUM(#REF!)</f>
        <v>#REF!</v>
      </c>
      <c r="F180" s="119" t="e">
        <f>SUM(#REF!)</f>
        <v>#REF!</v>
      </c>
      <c r="G180" s="119" t="e">
        <f>SUM(#REF!)</f>
        <v>#REF!</v>
      </c>
      <c r="H180" s="119" t="e">
        <f>SUM(#REF!)</f>
        <v>#REF!</v>
      </c>
      <c r="I180" s="119" t="e">
        <f>SUM(#REF!)</f>
        <v>#REF!</v>
      </c>
      <c r="J180" s="119" t="e">
        <f>SUM(#REF!)</f>
        <v>#REF!</v>
      </c>
      <c r="K180" s="119" t="e">
        <f>SUM(#REF!)</f>
        <v>#REF!</v>
      </c>
      <c r="L180" s="119" t="e">
        <f>SUM(#REF!)</f>
        <v>#REF!</v>
      </c>
      <c r="M180" s="119" t="e">
        <f>SUM(#REF!)</f>
        <v>#REF!</v>
      </c>
      <c r="N180" s="119" t="e">
        <f>SUM(#REF!)</f>
        <v>#REF!</v>
      </c>
      <c r="O180" s="119" t="e">
        <f>SUM(#REF!)</f>
        <v>#REF!</v>
      </c>
      <c r="P180" s="119" t="e">
        <f>SUM(#REF!)</f>
        <v>#REF!</v>
      </c>
      <c r="Q180" s="119" t="e">
        <f>SUM(#REF!)</f>
        <v>#REF!</v>
      </c>
      <c r="R180" s="119" t="e">
        <f>SUM(#REF!)</f>
        <v>#REF!</v>
      </c>
      <c r="S180" s="327" t="e">
        <f>SUM(#REF!)</f>
        <v>#REF!</v>
      </c>
      <c r="T180" s="327" t="e">
        <f>SUM(#REF!)</f>
        <v>#REF!</v>
      </c>
      <c r="U180" s="212" t="e">
        <f>SUM(#REF!)</f>
        <v>#REF!</v>
      </c>
      <c r="V180" s="212" t="e">
        <f>SUM(#REF!)</f>
        <v>#REF!</v>
      </c>
      <c r="W180" s="119" t="e">
        <f>SUM(#REF!)</f>
        <v>#REF!</v>
      </c>
      <c r="X180" s="119" t="e">
        <f>SUM(#REF!)</f>
        <v>#REF!</v>
      </c>
      <c r="Y180" s="116" t="e">
        <f>SUM(#REF!)</f>
        <v>#REF!</v>
      </c>
      <c r="Z180" s="116" t="e">
        <f>SUM(#REF!)</f>
        <v>#REF!</v>
      </c>
      <c r="AA180" s="272">
        <f>Proyección!AE253</f>
        <v>2600000</v>
      </c>
    </row>
    <row r="181" spans="1:29" ht="15.6">
      <c r="A181" s="24" t="s">
        <v>228</v>
      </c>
      <c r="B181" s="245" t="e">
        <f t="shared" si="38"/>
        <v>#REF!</v>
      </c>
      <c r="C181" s="147" t="e">
        <f>SUM(Proyección!E254)</f>
        <v>#REF!</v>
      </c>
      <c r="D181" s="32" t="e">
        <f>SUM(Proyección!F254)</f>
        <v>#REF!</v>
      </c>
      <c r="E181" s="109" t="e">
        <f>SUM(#REF!)</f>
        <v>#REF!</v>
      </c>
      <c r="F181" s="119" t="e">
        <f>SUM(#REF!)</f>
        <v>#REF!</v>
      </c>
      <c r="G181" s="119" t="e">
        <f>SUM(#REF!)</f>
        <v>#REF!</v>
      </c>
      <c r="H181" s="119" t="e">
        <f>SUM(#REF!)</f>
        <v>#REF!</v>
      </c>
      <c r="I181" s="119" t="e">
        <f>SUM(#REF!)</f>
        <v>#REF!</v>
      </c>
      <c r="J181" s="119" t="e">
        <f>SUM(#REF!)</f>
        <v>#REF!</v>
      </c>
      <c r="K181" s="119" t="e">
        <f>SUM(#REF!)</f>
        <v>#REF!</v>
      </c>
      <c r="L181" s="119" t="e">
        <f>SUM(#REF!)</f>
        <v>#REF!</v>
      </c>
      <c r="M181" s="119" t="e">
        <f>SUM(#REF!)</f>
        <v>#REF!</v>
      </c>
      <c r="N181" s="119" t="e">
        <f>SUM(#REF!)</f>
        <v>#REF!</v>
      </c>
      <c r="O181" s="119" t="e">
        <f>SUM(#REF!)</f>
        <v>#REF!</v>
      </c>
      <c r="P181" s="119" t="e">
        <f>SUM(#REF!)</f>
        <v>#REF!</v>
      </c>
      <c r="Q181" s="119" t="e">
        <f>SUM(#REF!)</f>
        <v>#REF!</v>
      </c>
      <c r="R181" s="119" t="e">
        <f>SUM(#REF!)</f>
        <v>#REF!</v>
      </c>
      <c r="S181" s="327" t="e">
        <f>SUM(#REF!)</f>
        <v>#REF!</v>
      </c>
      <c r="T181" s="327" t="e">
        <f>SUM(#REF!)</f>
        <v>#REF!</v>
      </c>
      <c r="U181" s="212" t="e">
        <f>SUM(#REF!)</f>
        <v>#REF!</v>
      </c>
      <c r="V181" s="212" t="e">
        <f>SUM(#REF!)</f>
        <v>#REF!</v>
      </c>
      <c r="W181" s="119" t="e">
        <f>SUM(#REF!)</f>
        <v>#REF!</v>
      </c>
      <c r="X181" s="119" t="e">
        <f>SUM(#REF!)</f>
        <v>#REF!</v>
      </c>
      <c r="Y181" s="116" t="e">
        <f>SUM(#REF!)</f>
        <v>#REF!</v>
      </c>
      <c r="Z181" s="116" t="e">
        <f>SUM(#REF!)</f>
        <v>#REF!</v>
      </c>
      <c r="AA181" s="272">
        <f>Proyección!AE254</f>
        <v>0</v>
      </c>
    </row>
    <row r="182" spans="1:29" ht="15.6">
      <c r="A182" s="24"/>
      <c r="B182" s="249"/>
      <c r="C182" s="147"/>
      <c r="D182" s="32"/>
      <c r="E182" s="104"/>
      <c r="F182" s="129"/>
      <c r="G182" s="129"/>
      <c r="H182" s="129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325"/>
      <c r="T182" s="325"/>
      <c r="U182" s="208"/>
      <c r="V182" s="208"/>
      <c r="W182" s="99"/>
      <c r="X182" s="99"/>
      <c r="Y182" s="99"/>
      <c r="Z182" s="99"/>
      <c r="AA182" s="272"/>
    </row>
    <row r="183" spans="1:29" ht="18">
      <c r="A183" s="24"/>
      <c r="B183" s="249"/>
      <c r="C183" s="263"/>
      <c r="D183" s="302"/>
      <c r="E183" s="303"/>
      <c r="F183" s="304"/>
      <c r="G183" s="305"/>
      <c r="H183" s="304"/>
      <c r="I183" s="305"/>
      <c r="J183" s="304"/>
      <c r="K183" s="305"/>
      <c r="L183" s="304"/>
      <c r="M183" s="305"/>
      <c r="N183" s="306"/>
      <c r="O183" s="304"/>
      <c r="P183" s="306"/>
      <c r="Q183" s="304"/>
      <c r="R183" s="304"/>
      <c r="S183" s="331"/>
      <c r="T183" s="332"/>
      <c r="U183" s="312"/>
      <c r="V183" s="312"/>
      <c r="W183" s="93"/>
      <c r="X183" s="93"/>
      <c r="Y183" s="91"/>
      <c r="Z183" s="91"/>
      <c r="AA183" s="282"/>
    </row>
    <row r="184" spans="1:29" ht="15.6">
      <c r="A184" s="29" t="s">
        <v>122</v>
      </c>
      <c r="B184" s="250" t="e">
        <f t="shared" ref="B184:AA184" si="39">SUM(B186+B250+B281+B362+B432+B454+B499)</f>
        <v>#REF!</v>
      </c>
      <c r="C184" s="30" t="e">
        <f t="shared" si="39"/>
        <v>#REF!</v>
      </c>
      <c r="D184" s="155" t="e">
        <f t="shared" si="39"/>
        <v>#REF!</v>
      </c>
      <c r="E184" s="48" t="e">
        <f t="shared" si="39"/>
        <v>#REF!</v>
      </c>
      <c r="F184" s="92" t="e">
        <f t="shared" si="39"/>
        <v>#REF!</v>
      </c>
      <c r="G184" s="92" t="e">
        <f t="shared" si="39"/>
        <v>#REF!</v>
      </c>
      <c r="H184" s="92" t="e">
        <f t="shared" si="39"/>
        <v>#REF!</v>
      </c>
      <c r="I184" s="92" t="e">
        <f t="shared" si="39"/>
        <v>#REF!</v>
      </c>
      <c r="J184" s="92" t="e">
        <f t="shared" si="39"/>
        <v>#REF!</v>
      </c>
      <c r="K184" s="92" t="e">
        <f t="shared" si="39"/>
        <v>#REF!</v>
      </c>
      <c r="L184" s="92" t="e">
        <f t="shared" si="39"/>
        <v>#REF!</v>
      </c>
      <c r="M184" s="92" t="e">
        <f t="shared" si="39"/>
        <v>#REF!</v>
      </c>
      <c r="N184" s="92" t="e">
        <f t="shared" si="39"/>
        <v>#REF!</v>
      </c>
      <c r="O184" s="92" t="e">
        <f t="shared" si="39"/>
        <v>#REF!</v>
      </c>
      <c r="P184" s="92" t="e">
        <f t="shared" si="39"/>
        <v>#REF!</v>
      </c>
      <c r="Q184" s="92" t="e">
        <f t="shared" si="39"/>
        <v>#REF!</v>
      </c>
      <c r="R184" s="92" t="e">
        <f t="shared" si="39"/>
        <v>#REF!</v>
      </c>
      <c r="S184" s="335" t="e">
        <f t="shared" si="39"/>
        <v>#REF!</v>
      </c>
      <c r="T184" s="335" t="e">
        <f t="shared" si="39"/>
        <v>#REF!</v>
      </c>
      <c r="U184" s="219" t="e">
        <f t="shared" si="39"/>
        <v>#REF!</v>
      </c>
      <c r="V184" s="219" t="e">
        <f t="shared" si="39"/>
        <v>#REF!</v>
      </c>
      <c r="W184" s="92" t="e">
        <f t="shared" si="39"/>
        <v>#REF!</v>
      </c>
      <c r="X184" s="92" t="e">
        <f t="shared" si="39"/>
        <v>#REF!</v>
      </c>
      <c r="Y184" s="92" t="e">
        <f t="shared" si="39"/>
        <v>#REF!</v>
      </c>
      <c r="Z184" s="92" t="e">
        <f t="shared" si="39"/>
        <v>#REF!</v>
      </c>
      <c r="AA184" s="275" t="e">
        <f t="shared" si="39"/>
        <v>#REF!</v>
      </c>
      <c r="AB184" s="53"/>
      <c r="AC184" s="17"/>
    </row>
    <row r="185" spans="1:29" ht="15.6">
      <c r="A185" s="24"/>
      <c r="B185" s="249"/>
      <c r="C185" s="32"/>
      <c r="D185" s="156"/>
      <c r="E185" s="87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325"/>
      <c r="T185" s="325"/>
      <c r="U185" s="208"/>
      <c r="V185" s="208"/>
      <c r="W185" s="93"/>
      <c r="X185" s="93"/>
      <c r="Y185" s="93"/>
      <c r="Z185" s="93"/>
      <c r="AA185" s="278"/>
      <c r="AB185" s="6"/>
      <c r="AC185" s="17"/>
    </row>
    <row r="186" spans="1:29" ht="15.6">
      <c r="A186" s="31" t="s">
        <v>123</v>
      </c>
      <c r="B186" s="252" t="e">
        <f t="shared" ref="B186:AA186" si="40">SUM(B187+B188+B189+B190+B191+B192+B193+B194+B197+B198+B202+B205+B210+B213+B214+B215+B216+B217+B218+B219+B208+B209+B220+B221+B230+B238+B246)</f>
        <v>#REF!</v>
      </c>
      <c r="C186" s="30" t="e">
        <f t="shared" si="40"/>
        <v>#REF!</v>
      </c>
      <c r="D186" s="155" t="e">
        <f t="shared" si="40"/>
        <v>#REF!</v>
      </c>
      <c r="E186" s="103" t="e">
        <f t="shared" si="40"/>
        <v>#REF!</v>
      </c>
      <c r="F186" s="118" t="e">
        <f t="shared" si="40"/>
        <v>#REF!</v>
      </c>
      <c r="G186" s="118" t="e">
        <f t="shared" si="40"/>
        <v>#REF!</v>
      </c>
      <c r="H186" s="103" t="e">
        <f t="shared" si="40"/>
        <v>#REF!</v>
      </c>
      <c r="I186" s="118" t="e">
        <f t="shared" si="40"/>
        <v>#REF!</v>
      </c>
      <c r="J186" s="103" t="e">
        <f t="shared" si="40"/>
        <v>#REF!</v>
      </c>
      <c r="K186" s="118" t="e">
        <f t="shared" si="40"/>
        <v>#REF!</v>
      </c>
      <c r="L186" s="103" t="e">
        <f t="shared" si="40"/>
        <v>#REF!</v>
      </c>
      <c r="M186" s="118" t="e">
        <f t="shared" si="40"/>
        <v>#REF!</v>
      </c>
      <c r="N186" s="103" t="e">
        <f t="shared" si="40"/>
        <v>#REF!</v>
      </c>
      <c r="O186" s="118" t="e">
        <f t="shared" si="40"/>
        <v>#REF!</v>
      </c>
      <c r="P186" s="103" t="e">
        <f t="shared" si="40"/>
        <v>#REF!</v>
      </c>
      <c r="Q186" s="118" t="e">
        <f t="shared" si="40"/>
        <v>#REF!</v>
      </c>
      <c r="R186" s="103" t="e">
        <f t="shared" si="40"/>
        <v>#REF!</v>
      </c>
      <c r="S186" s="336" t="e">
        <f t="shared" si="40"/>
        <v>#REF!</v>
      </c>
      <c r="T186" s="337" t="e">
        <f t="shared" si="40"/>
        <v>#REF!</v>
      </c>
      <c r="U186" s="211" t="e">
        <f t="shared" si="40"/>
        <v>#REF!</v>
      </c>
      <c r="V186" s="210" t="e">
        <f t="shared" si="40"/>
        <v>#REF!</v>
      </c>
      <c r="W186" s="118" t="e">
        <f t="shared" si="40"/>
        <v>#REF!</v>
      </c>
      <c r="X186" s="103" t="e">
        <f t="shared" si="40"/>
        <v>#REF!</v>
      </c>
      <c r="Y186" s="118" t="e">
        <f t="shared" si="40"/>
        <v>#REF!</v>
      </c>
      <c r="Z186" s="103" t="e">
        <f t="shared" si="40"/>
        <v>#REF!</v>
      </c>
      <c r="AA186" s="283">
        <f t="shared" si="40"/>
        <v>82861552</v>
      </c>
      <c r="AB186" s="53"/>
      <c r="AC186" s="17"/>
    </row>
    <row r="187" spans="1:29" ht="15.6">
      <c r="A187" s="24" t="s">
        <v>451</v>
      </c>
      <c r="B187" s="245" t="e">
        <f t="shared" ref="B187:B193" si="41">SUM(AA187-C187)</f>
        <v>#REF!</v>
      </c>
      <c r="C187" s="147" t="e">
        <f>SUM(Proyección!E264)</f>
        <v>#REF!</v>
      </c>
      <c r="D187" s="32" t="e">
        <f>SUM(Proyección!F264)</f>
        <v>#REF!</v>
      </c>
      <c r="E187" s="109" t="e">
        <f>SUM(#REF!)</f>
        <v>#REF!</v>
      </c>
      <c r="F187" s="119" t="e">
        <f>SUM(#REF!)</f>
        <v>#REF!</v>
      </c>
      <c r="G187" s="119" t="e">
        <f>SUM(#REF!)</f>
        <v>#REF!</v>
      </c>
      <c r="H187" s="119" t="e">
        <f>SUM(#REF!)</f>
        <v>#REF!</v>
      </c>
      <c r="I187" s="119" t="e">
        <f>SUM(#REF!)</f>
        <v>#REF!</v>
      </c>
      <c r="J187" s="119" t="e">
        <f>SUM(#REF!)</f>
        <v>#REF!</v>
      </c>
      <c r="K187" s="119" t="e">
        <f>SUM(#REF!)</f>
        <v>#REF!</v>
      </c>
      <c r="L187" s="119" t="e">
        <f>SUM(#REF!)</f>
        <v>#REF!</v>
      </c>
      <c r="M187" s="119" t="e">
        <f>SUM(#REF!)</f>
        <v>#REF!</v>
      </c>
      <c r="N187" s="119" t="e">
        <f>SUM(#REF!)</f>
        <v>#REF!</v>
      </c>
      <c r="O187" s="119" t="e">
        <f>SUM(#REF!)</f>
        <v>#REF!</v>
      </c>
      <c r="P187" s="119" t="e">
        <f>SUM(#REF!)</f>
        <v>#REF!</v>
      </c>
      <c r="Q187" s="119" t="e">
        <f>SUM(#REF!)</f>
        <v>#REF!</v>
      </c>
      <c r="R187" s="119" t="e">
        <f>SUM(#REF!)</f>
        <v>#REF!</v>
      </c>
      <c r="S187" s="327" t="e">
        <f>SUM(#REF!)</f>
        <v>#REF!</v>
      </c>
      <c r="T187" s="327" t="e">
        <f>SUM(#REF!)</f>
        <v>#REF!</v>
      </c>
      <c r="U187" s="212" t="e">
        <f>SUM(#REF!)</f>
        <v>#REF!</v>
      </c>
      <c r="V187" s="212" t="e">
        <f>SUM(#REF!)</f>
        <v>#REF!</v>
      </c>
      <c r="W187" s="119" t="e">
        <f>SUM(#REF!)</f>
        <v>#REF!</v>
      </c>
      <c r="X187" s="119" t="e">
        <f>SUM(#REF!)</f>
        <v>#REF!</v>
      </c>
      <c r="Y187" s="116" t="e">
        <f>SUM(#REF!)</f>
        <v>#REF!</v>
      </c>
      <c r="Z187" s="116" t="e">
        <f>SUM(#REF!)</f>
        <v>#REF!</v>
      </c>
      <c r="AA187" s="284">
        <f>Proyección!AE264</f>
        <v>220000</v>
      </c>
      <c r="AB187" s="16"/>
      <c r="AC187" s="17"/>
    </row>
    <row r="188" spans="1:29" ht="15.6">
      <c r="A188" s="24" t="s">
        <v>179</v>
      </c>
      <c r="B188" s="245" t="e">
        <f t="shared" si="41"/>
        <v>#REF!</v>
      </c>
      <c r="C188" s="147" t="e">
        <f>SUM(Proyección!E265)</f>
        <v>#REF!</v>
      </c>
      <c r="D188" s="32" t="e">
        <f>SUM(Proyección!F265)</f>
        <v>#REF!</v>
      </c>
      <c r="E188" s="109" t="e">
        <f>SUM(#REF!)</f>
        <v>#REF!</v>
      </c>
      <c r="F188" s="119" t="e">
        <f>SUM(#REF!)</f>
        <v>#REF!</v>
      </c>
      <c r="G188" s="119" t="e">
        <f>SUM(#REF!)</f>
        <v>#REF!</v>
      </c>
      <c r="H188" s="119" t="e">
        <f>SUM(#REF!)</f>
        <v>#REF!</v>
      </c>
      <c r="I188" s="119" t="e">
        <f>SUM(#REF!)</f>
        <v>#REF!</v>
      </c>
      <c r="J188" s="119" t="e">
        <f>SUM(#REF!)</f>
        <v>#REF!</v>
      </c>
      <c r="K188" s="119" t="e">
        <f>SUM(#REF!)</f>
        <v>#REF!</v>
      </c>
      <c r="L188" s="119" t="e">
        <f>SUM(#REF!)</f>
        <v>#REF!</v>
      </c>
      <c r="M188" s="119" t="e">
        <f>SUM(#REF!)</f>
        <v>#REF!</v>
      </c>
      <c r="N188" s="119" t="e">
        <f>SUM(#REF!)</f>
        <v>#REF!</v>
      </c>
      <c r="O188" s="119" t="e">
        <f>SUM(#REF!)</f>
        <v>#REF!</v>
      </c>
      <c r="P188" s="119" t="e">
        <f>SUM(#REF!)</f>
        <v>#REF!</v>
      </c>
      <c r="Q188" s="119" t="e">
        <f>SUM(#REF!)</f>
        <v>#REF!</v>
      </c>
      <c r="R188" s="119" t="e">
        <f>SUM(#REF!)</f>
        <v>#REF!</v>
      </c>
      <c r="S188" s="327" t="e">
        <f>SUM(#REF!)</f>
        <v>#REF!</v>
      </c>
      <c r="T188" s="327" t="e">
        <f>SUM(#REF!)</f>
        <v>#REF!</v>
      </c>
      <c r="U188" s="212" t="e">
        <f>SUM(#REF!)</f>
        <v>#REF!</v>
      </c>
      <c r="V188" s="212" t="e">
        <f>SUM(#REF!)</f>
        <v>#REF!</v>
      </c>
      <c r="W188" s="119" t="e">
        <f>SUM(#REF!)</f>
        <v>#REF!</v>
      </c>
      <c r="X188" s="119" t="e">
        <f>SUM(#REF!)</f>
        <v>#REF!</v>
      </c>
      <c r="Y188" s="116" t="e">
        <f>SUM(#REF!)</f>
        <v>#REF!</v>
      </c>
      <c r="Z188" s="116" t="e">
        <f>SUM(#REF!)</f>
        <v>#REF!</v>
      </c>
      <c r="AA188" s="284">
        <f>Proyección!AE265</f>
        <v>47188600</v>
      </c>
      <c r="AB188" s="16"/>
      <c r="AC188" s="17"/>
    </row>
    <row r="189" spans="1:29" ht="15.6">
      <c r="A189" s="24" t="s">
        <v>180</v>
      </c>
      <c r="B189" s="245" t="e">
        <f t="shared" si="41"/>
        <v>#REF!</v>
      </c>
      <c r="C189" s="147" t="e">
        <f>SUM(Proyección!E266)</f>
        <v>#REF!</v>
      </c>
      <c r="D189" s="32" t="e">
        <f>SUM(Proyección!F266)</f>
        <v>#REF!</v>
      </c>
      <c r="E189" s="109" t="e">
        <f>SUM(#REF!)</f>
        <v>#REF!</v>
      </c>
      <c r="F189" s="119" t="e">
        <f>SUM(#REF!)</f>
        <v>#REF!</v>
      </c>
      <c r="G189" s="119" t="e">
        <f>SUM(#REF!)</f>
        <v>#REF!</v>
      </c>
      <c r="H189" s="119" t="e">
        <f>SUM(#REF!)</f>
        <v>#REF!</v>
      </c>
      <c r="I189" s="119" t="e">
        <f>SUM(#REF!)</f>
        <v>#REF!</v>
      </c>
      <c r="J189" s="119" t="e">
        <f>SUM(#REF!)</f>
        <v>#REF!</v>
      </c>
      <c r="K189" s="119" t="e">
        <f>SUM(#REF!)</f>
        <v>#REF!</v>
      </c>
      <c r="L189" s="119" t="e">
        <f>SUM(#REF!)</f>
        <v>#REF!</v>
      </c>
      <c r="M189" s="119" t="e">
        <f>SUM(#REF!)</f>
        <v>#REF!</v>
      </c>
      <c r="N189" s="119" t="e">
        <f>SUM(#REF!)</f>
        <v>#REF!</v>
      </c>
      <c r="O189" s="119" t="e">
        <f>SUM(#REF!)</f>
        <v>#REF!</v>
      </c>
      <c r="P189" s="119" t="e">
        <f>SUM(#REF!)</f>
        <v>#REF!</v>
      </c>
      <c r="Q189" s="119" t="e">
        <f>SUM(#REF!)</f>
        <v>#REF!</v>
      </c>
      <c r="R189" s="119" t="e">
        <f>SUM(#REF!)</f>
        <v>#REF!</v>
      </c>
      <c r="S189" s="327" t="e">
        <f>SUM(#REF!)</f>
        <v>#REF!</v>
      </c>
      <c r="T189" s="327" t="e">
        <f>SUM(#REF!)</f>
        <v>#REF!</v>
      </c>
      <c r="U189" s="212" t="e">
        <f>SUM(#REF!)</f>
        <v>#REF!</v>
      </c>
      <c r="V189" s="212" t="e">
        <f>SUM(#REF!)</f>
        <v>#REF!</v>
      </c>
      <c r="W189" s="119" t="e">
        <f>SUM(#REF!)</f>
        <v>#REF!</v>
      </c>
      <c r="X189" s="119" t="e">
        <f>SUM(#REF!)</f>
        <v>#REF!</v>
      </c>
      <c r="Y189" s="116" t="e">
        <f>SUM(#REF!)</f>
        <v>#REF!</v>
      </c>
      <c r="Z189" s="116" t="e">
        <f>SUM(#REF!)</f>
        <v>#REF!</v>
      </c>
      <c r="AA189" s="284">
        <f>Proyección!AE266</f>
        <v>4294900</v>
      </c>
      <c r="AB189" s="16"/>
      <c r="AC189" s="17"/>
    </row>
    <row r="190" spans="1:29" ht="15.6">
      <c r="A190" s="24" t="s">
        <v>564</v>
      </c>
      <c r="B190" s="245" t="e">
        <f t="shared" si="41"/>
        <v>#REF!</v>
      </c>
      <c r="C190" s="147" t="e">
        <f>SUM(Proyección!E267)</f>
        <v>#REF!</v>
      </c>
      <c r="D190" s="32" t="e">
        <f>SUM(Proyección!F267)</f>
        <v>#REF!</v>
      </c>
      <c r="E190" s="109" t="e">
        <f>SUM(#REF!)</f>
        <v>#REF!</v>
      </c>
      <c r="F190" s="119" t="e">
        <f>SUM(#REF!)</f>
        <v>#REF!</v>
      </c>
      <c r="G190" s="119" t="e">
        <f>SUM(#REF!)</f>
        <v>#REF!</v>
      </c>
      <c r="H190" s="119" t="e">
        <f>SUM(#REF!)</f>
        <v>#REF!</v>
      </c>
      <c r="I190" s="119" t="e">
        <f>SUM(#REF!)</f>
        <v>#REF!</v>
      </c>
      <c r="J190" s="119" t="e">
        <f>SUM(#REF!)</f>
        <v>#REF!</v>
      </c>
      <c r="K190" s="119" t="e">
        <f>SUM(#REF!)</f>
        <v>#REF!</v>
      </c>
      <c r="L190" s="119" t="e">
        <f>SUM(#REF!)</f>
        <v>#REF!</v>
      </c>
      <c r="M190" s="119" t="e">
        <f>SUM(#REF!)</f>
        <v>#REF!</v>
      </c>
      <c r="N190" s="119" t="e">
        <f>SUM(#REF!)</f>
        <v>#REF!</v>
      </c>
      <c r="O190" s="119" t="e">
        <f>SUM(#REF!)</f>
        <v>#REF!</v>
      </c>
      <c r="P190" s="119" t="e">
        <f>SUM(#REF!)</f>
        <v>#REF!</v>
      </c>
      <c r="Q190" s="119" t="e">
        <f>SUM(#REF!)</f>
        <v>#REF!</v>
      </c>
      <c r="R190" s="119" t="e">
        <f>SUM(#REF!)</f>
        <v>#REF!</v>
      </c>
      <c r="S190" s="327" t="e">
        <f>SUM(#REF!)</f>
        <v>#REF!</v>
      </c>
      <c r="T190" s="327" t="e">
        <f>SUM(#REF!)</f>
        <v>#REF!</v>
      </c>
      <c r="U190" s="212" t="e">
        <f>SUM(#REF!)</f>
        <v>#REF!</v>
      </c>
      <c r="V190" s="212" t="e">
        <f>SUM(#REF!)</f>
        <v>#REF!</v>
      </c>
      <c r="W190" s="119" t="e">
        <f>SUM(#REF!)</f>
        <v>#REF!</v>
      </c>
      <c r="X190" s="119" t="e">
        <f>SUM(#REF!)</f>
        <v>#REF!</v>
      </c>
      <c r="Y190" s="116" t="e">
        <f>SUM(#REF!)</f>
        <v>#REF!</v>
      </c>
      <c r="Z190" s="116" t="e">
        <f>SUM(#REF!)</f>
        <v>#REF!</v>
      </c>
      <c r="AA190" s="284">
        <f>Proyección!AE267</f>
        <v>998200</v>
      </c>
      <c r="AB190" s="16"/>
      <c r="AC190" s="17"/>
    </row>
    <row r="191" spans="1:29" ht="15.6">
      <c r="A191" s="24" t="s">
        <v>481</v>
      </c>
      <c r="B191" s="245" t="e">
        <f t="shared" si="41"/>
        <v>#REF!</v>
      </c>
      <c r="C191" s="147" t="e">
        <f>SUM(Proyección!E269)</f>
        <v>#REF!</v>
      </c>
      <c r="D191" s="32" t="e">
        <f>SUM(Proyección!F269)</f>
        <v>#REF!</v>
      </c>
      <c r="E191" s="109" t="e">
        <f>SUM(#REF!)</f>
        <v>#REF!</v>
      </c>
      <c r="F191" s="119" t="e">
        <f>SUM(#REF!)</f>
        <v>#REF!</v>
      </c>
      <c r="G191" s="119" t="e">
        <f>SUM(#REF!)</f>
        <v>#REF!</v>
      </c>
      <c r="H191" s="119" t="e">
        <f>SUM(#REF!)</f>
        <v>#REF!</v>
      </c>
      <c r="I191" s="119" t="e">
        <f>SUM(#REF!)</f>
        <v>#REF!</v>
      </c>
      <c r="J191" s="119" t="e">
        <f>SUM(#REF!)</f>
        <v>#REF!</v>
      </c>
      <c r="K191" s="119" t="e">
        <f>SUM(#REF!)</f>
        <v>#REF!</v>
      </c>
      <c r="L191" s="119" t="e">
        <f>SUM(#REF!)</f>
        <v>#REF!</v>
      </c>
      <c r="M191" s="119" t="e">
        <f>SUM(#REF!)</f>
        <v>#REF!</v>
      </c>
      <c r="N191" s="119" t="e">
        <f>SUM(#REF!)</f>
        <v>#REF!</v>
      </c>
      <c r="O191" s="119" t="e">
        <f>SUM(#REF!)</f>
        <v>#REF!</v>
      </c>
      <c r="P191" s="119" t="e">
        <f>SUM(#REF!)</f>
        <v>#REF!</v>
      </c>
      <c r="Q191" s="119" t="e">
        <f>SUM(#REF!)</f>
        <v>#REF!</v>
      </c>
      <c r="R191" s="119" t="e">
        <f>SUM(#REF!)</f>
        <v>#REF!</v>
      </c>
      <c r="S191" s="327" t="e">
        <f>SUM(#REF!)</f>
        <v>#REF!</v>
      </c>
      <c r="T191" s="327" t="e">
        <f>SUM(#REF!)</f>
        <v>#REF!</v>
      </c>
      <c r="U191" s="212" t="e">
        <f>SUM(#REF!)</f>
        <v>#REF!</v>
      </c>
      <c r="V191" s="212" t="e">
        <f>SUM(#REF!)</f>
        <v>#REF!</v>
      </c>
      <c r="W191" s="119" t="e">
        <f>SUM(#REF!)</f>
        <v>#REF!</v>
      </c>
      <c r="X191" s="119" t="e">
        <f>SUM(#REF!)</f>
        <v>#REF!</v>
      </c>
      <c r="Y191" s="116" t="e">
        <f>SUM(#REF!)</f>
        <v>#REF!</v>
      </c>
      <c r="Z191" s="116" t="e">
        <f>SUM(#REF!)</f>
        <v>#REF!</v>
      </c>
      <c r="AA191" s="284">
        <f>Proyección!AE269</f>
        <v>8350900</v>
      </c>
      <c r="AB191" s="16"/>
      <c r="AC191" s="17"/>
    </row>
    <row r="192" spans="1:29" ht="15.6">
      <c r="A192" s="24" t="s">
        <v>204</v>
      </c>
      <c r="B192" s="245" t="e">
        <f t="shared" si="41"/>
        <v>#REF!</v>
      </c>
      <c r="C192" s="147" t="e">
        <f>SUM(Proyección!E271)</f>
        <v>#REF!</v>
      </c>
      <c r="D192" s="32" t="e">
        <f>SUM(Proyección!F271)</f>
        <v>#REF!</v>
      </c>
      <c r="E192" s="109" t="e">
        <f>SUM(#REF!)</f>
        <v>#REF!</v>
      </c>
      <c r="F192" s="119" t="e">
        <f>SUM(#REF!)</f>
        <v>#REF!</v>
      </c>
      <c r="G192" s="119" t="e">
        <f>SUM(#REF!)</f>
        <v>#REF!</v>
      </c>
      <c r="H192" s="119" t="e">
        <f>SUM(#REF!)</f>
        <v>#REF!</v>
      </c>
      <c r="I192" s="119" t="e">
        <f>SUM(#REF!)</f>
        <v>#REF!</v>
      </c>
      <c r="J192" s="119" t="e">
        <f>SUM(#REF!)</f>
        <v>#REF!</v>
      </c>
      <c r="K192" s="119" t="e">
        <f>SUM(#REF!)</f>
        <v>#REF!</v>
      </c>
      <c r="L192" s="119" t="e">
        <f>SUM(#REF!)</f>
        <v>#REF!</v>
      </c>
      <c r="M192" s="119" t="e">
        <f>SUM(#REF!)</f>
        <v>#REF!</v>
      </c>
      <c r="N192" s="119" t="e">
        <f>SUM(#REF!)</f>
        <v>#REF!</v>
      </c>
      <c r="O192" s="119" t="e">
        <f>SUM(#REF!)</f>
        <v>#REF!</v>
      </c>
      <c r="P192" s="119" t="e">
        <f>SUM(#REF!)</f>
        <v>#REF!</v>
      </c>
      <c r="Q192" s="119" t="e">
        <f>SUM(#REF!)</f>
        <v>#REF!</v>
      </c>
      <c r="R192" s="119" t="e">
        <f>SUM(#REF!)</f>
        <v>#REF!</v>
      </c>
      <c r="S192" s="327" t="e">
        <f>SUM(#REF!)</f>
        <v>#REF!</v>
      </c>
      <c r="T192" s="327" t="e">
        <f>SUM(#REF!)</f>
        <v>#REF!</v>
      </c>
      <c r="U192" s="212" t="e">
        <f>SUM(#REF!)</f>
        <v>#REF!</v>
      </c>
      <c r="V192" s="212" t="e">
        <f>SUM(#REF!)</f>
        <v>#REF!</v>
      </c>
      <c r="W192" s="119" t="e">
        <f>SUM(#REF!)</f>
        <v>#REF!</v>
      </c>
      <c r="X192" s="119" t="e">
        <f>SUM(#REF!)</f>
        <v>#REF!</v>
      </c>
      <c r="Y192" s="116" t="e">
        <f>SUM(#REF!)</f>
        <v>#REF!</v>
      </c>
      <c r="Z192" s="116" t="e">
        <f>SUM(#REF!)</f>
        <v>#REF!</v>
      </c>
      <c r="AA192" s="284">
        <f>Proyección!AE271</f>
        <v>86000</v>
      </c>
      <c r="AB192" s="16"/>
      <c r="AC192" s="17"/>
    </row>
    <row r="193" spans="1:29" ht="15.6">
      <c r="A193" s="24" t="s">
        <v>205</v>
      </c>
      <c r="B193" s="245" t="e">
        <f t="shared" si="41"/>
        <v>#REF!</v>
      </c>
      <c r="C193" s="147" t="e">
        <f>SUM(Proyección!E272)</f>
        <v>#REF!</v>
      </c>
      <c r="D193" s="32" t="e">
        <f>SUM(Proyección!F272)</f>
        <v>#REF!</v>
      </c>
      <c r="E193" s="109" t="e">
        <f>SUM(#REF!)</f>
        <v>#REF!</v>
      </c>
      <c r="F193" s="119" t="e">
        <f>SUM(#REF!)</f>
        <v>#REF!</v>
      </c>
      <c r="G193" s="119" t="e">
        <f>SUM(#REF!)</f>
        <v>#REF!</v>
      </c>
      <c r="H193" s="119" t="e">
        <f>SUM(#REF!)</f>
        <v>#REF!</v>
      </c>
      <c r="I193" s="119" t="e">
        <f>SUM(#REF!)</f>
        <v>#REF!</v>
      </c>
      <c r="J193" s="119" t="e">
        <f>SUM(#REF!)</f>
        <v>#REF!</v>
      </c>
      <c r="K193" s="119" t="e">
        <f>SUM(#REF!)</f>
        <v>#REF!</v>
      </c>
      <c r="L193" s="119" t="e">
        <f>SUM(#REF!)</f>
        <v>#REF!</v>
      </c>
      <c r="M193" s="119" t="e">
        <f>SUM(#REF!)</f>
        <v>#REF!</v>
      </c>
      <c r="N193" s="119" t="e">
        <f>SUM(#REF!)</f>
        <v>#REF!</v>
      </c>
      <c r="O193" s="119" t="e">
        <f>SUM(#REF!)</f>
        <v>#REF!</v>
      </c>
      <c r="P193" s="119" t="e">
        <f>SUM(#REF!)</f>
        <v>#REF!</v>
      </c>
      <c r="Q193" s="119" t="e">
        <f>SUM(#REF!)</f>
        <v>#REF!</v>
      </c>
      <c r="R193" s="119" t="e">
        <f>SUM(#REF!)</f>
        <v>#REF!</v>
      </c>
      <c r="S193" s="327" t="e">
        <f>SUM(#REF!)</f>
        <v>#REF!</v>
      </c>
      <c r="T193" s="327" t="e">
        <f>SUM(#REF!)</f>
        <v>#REF!</v>
      </c>
      <c r="U193" s="212" t="e">
        <f>SUM(#REF!)</f>
        <v>#REF!</v>
      </c>
      <c r="V193" s="212" t="e">
        <f>SUM(#REF!)</f>
        <v>#REF!</v>
      </c>
      <c r="W193" s="119" t="e">
        <f>SUM(#REF!)</f>
        <v>#REF!</v>
      </c>
      <c r="X193" s="119" t="e">
        <f>SUM(#REF!)</f>
        <v>#REF!</v>
      </c>
      <c r="Y193" s="116" t="e">
        <f>SUM(#REF!)</f>
        <v>#REF!</v>
      </c>
      <c r="Z193" s="116" t="e">
        <f>SUM(#REF!)</f>
        <v>#REF!</v>
      </c>
      <c r="AA193" s="284">
        <f>Proyección!AE272</f>
        <v>838500</v>
      </c>
      <c r="AB193" s="16"/>
      <c r="AC193" s="17"/>
    </row>
    <row r="194" spans="1:29" ht="15.6">
      <c r="A194" s="24" t="s">
        <v>101</v>
      </c>
      <c r="B194" s="248" t="e">
        <f t="shared" ref="B194:AA194" si="42">SUM(B195:B196)</f>
        <v>#REF!</v>
      </c>
      <c r="C194" s="148" t="e">
        <f t="shared" si="42"/>
        <v>#REF!</v>
      </c>
      <c r="D194" s="33" t="e">
        <f t="shared" si="42"/>
        <v>#REF!</v>
      </c>
      <c r="E194" s="47" t="e">
        <f t="shared" si="42"/>
        <v>#REF!</v>
      </c>
      <c r="F194" s="96" t="e">
        <f t="shared" si="42"/>
        <v>#REF!</v>
      </c>
      <c r="G194" s="96" t="e">
        <f t="shared" si="42"/>
        <v>#REF!</v>
      </c>
      <c r="H194" s="96" t="e">
        <f t="shared" si="42"/>
        <v>#REF!</v>
      </c>
      <c r="I194" s="120" t="e">
        <f t="shared" si="42"/>
        <v>#REF!</v>
      </c>
      <c r="J194" s="120" t="e">
        <f t="shared" si="42"/>
        <v>#REF!</v>
      </c>
      <c r="K194" s="120" t="e">
        <f t="shared" si="42"/>
        <v>#REF!</v>
      </c>
      <c r="L194" s="120" t="e">
        <f t="shared" si="42"/>
        <v>#REF!</v>
      </c>
      <c r="M194" s="120" t="e">
        <f t="shared" si="42"/>
        <v>#REF!</v>
      </c>
      <c r="N194" s="120" t="e">
        <f t="shared" si="42"/>
        <v>#REF!</v>
      </c>
      <c r="O194" s="120" t="e">
        <f t="shared" si="42"/>
        <v>#REF!</v>
      </c>
      <c r="P194" s="120" t="e">
        <f t="shared" si="42"/>
        <v>#REF!</v>
      </c>
      <c r="Q194" s="120" t="e">
        <f t="shared" si="42"/>
        <v>#REF!</v>
      </c>
      <c r="R194" s="120" t="e">
        <f t="shared" si="42"/>
        <v>#REF!</v>
      </c>
      <c r="S194" s="328" t="e">
        <f t="shared" si="42"/>
        <v>#REF!</v>
      </c>
      <c r="T194" s="328" t="e">
        <f t="shared" si="42"/>
        <v>#REF!</v>
      </c>
      <c r="U194" s="213" t="e">
        <f t="shared" si="42"/>
        <v>#REF!</v>
      </c>
      <c r="V194" s="213" t="e">
        <f t="shared" si="42"/>
        <v>#REF!</v>
      </c>
      <c r="W194" s="120" t="e">
        <f t="shared" si="42"/>
        <v>#REF!</v>
      </c>
      <c r="X194" s="120" t="e">
        <f t="shared" si="42"/>
        <v>#REF!</v>
      </c>
      <c r="Y194" s="96" t="e">
        <f t="shared" si="42"/>
        <v>#REF!</v>
      </c>
      <c r="Z194" s="96" t="e">
        <f t="shared" si="42"/>
        <v>#REF!</v>
      </c>
      <c r="AA194" s="273">
        <f t="shared" si="42"/>
        <v>8589800</v>
      </c>
      <c r="AB194" s="19"/>
      <c r="AC194" s="17"/>
    </row>
    <row r="195" spans="1:29" ht="15.6">
      <c r="A195" s="24" t="s">
        <v>145</v>
      </c>
      <c r="B195" s="245" t="e">
        <f>SUM(AA195-C195)</f>
        <v>#REF!</v>
      </c>
      <c r="C195" s="147" t="e">
        <f>SUM(Proyección!E274)</f>
        <v>#REF!</v>
      </c>
      <c r="D195" s="32" t="e">
        <f>SUM(Proyección!F274)</f>
        <v>#REF!</v>
      </c>
      <c r="E195" s="109" t="e">
        <f>SUM(#REF!)</f>
        <v>#REF!</v>
      </c>
      <c r="F195" s="119" t="e">
        <f>SUM(#REF!)</f>
        <v>#REF!</v>
      </c>
      <c r="G195" s="119" t="e">
        <f>SUM(#REF!)</f>
        <v>#REF!</v>
      </c>
      <c r="H195" s="119" t="e">
        <f>SUM(#REF!)</f>
        <v>#REF!</v>
      </c>
      <c r="I195" s="119" t="e">
        <f>SUM(#REF!)</f>
        <v>#REF!</v>
      </c>
      <c r="J195" s="119" t="e">
        <f>SUM(#REF!)</f>
        <v>#REF!</v>
      </c>
      <c r="K195" s="119" t="e">
        <f>SUM(#REF!)</f>
        <v>#REF!</v>
      </c>
      <c r="L195" s="119" t="e">
        <f>SUM(#REF!)</f>
        <v>#REF!</v>
      </c>
      <c r="M195" s="119" t="e">
        <f>SUM(#REF!)</f>
        <v>#REF!</v>
      </c>
      <c r="N195" s="119" t="e">
        <f>SUM(#REF!)</f>
        <v>#REF!</v>
      </c>
      <c r="O195" s="119" t="e">
        <f>SUM(#REF!)</f>
        <v>#REF!</v>
      </c>
      <c r="P195" s="119" t="e">
        <f>SUM(#REF!)</f>
        <v>#REF!</v>
      </c>
      <c r="Q195" s="119" t="e">
        <f>SUM(#REF!)</f>
        <v>#REF!</v>
      </c>
      <c r="R195" s="119" t="e">
        <f>SUM(#REF!)</f>
        <v>#REF!</v>
      </c>
      <c r="S195" s="327" t="e">
        <f>SUM(#REF!)</f>
        <v>#REF!</v>
      </c>
      <c r="T195" s="327" t="e">
        <f>SUM(#REF!)</f>
        <v>#REF!</v>
      </c>
      <c r="U195" s="212" t="e">
        <f>SUM(#REF!)</f>
        <v>#REF!</v>
      </c>
      <c r="V195" s="212" t="e">
        <f>SUM(#REF!)</f>
        <v>#REF!</v>
      </c>
      <c r="W195" s="119" t="e">
        <f>SUM(#REF!)</f>
        <v>#REF!</v>
      </c>
      <c r="X195" s="119" t="e">
        <f>SUM(#REF!)</f>
        <v>#REF!</v>
      </c>
      <c r="Y195" s="116" t="e">
        <f>SUM(#REF!)</f>
        <v>#REF!</v>
      </c>
      <c r="Z195" s="116" t="e">
        <f>SUM(#REF!)</f>
        <v>#REF!</v>
      </c>
      <c r="AA195" s="284">
        <f>Proyección!AE274</f>
        <v>4294900</v>
      </c>
      <c r="AB195" s="16"/>
      <c r="AC195" s="17"/>
    </row>
    <row r="196" spans="1:29" ht="15.6">
      <c r="A196" s="24" t="s">
        <v>422</v>
      </c>
      <c r="B196" s="245" t="e">
        <f>SUM(AA196-C196)</f>
        <v>#REF!</v>
      </c>
      <c r="C196" s="147" t="e">
        <f>SUM(Proyección!E275)</f>
        <v>#REF!</v>
      </c>
      <c r="D196" s="32" t="e">
        <f>SUM(Proyección!F275)</f>
        <v>#REF!</v>
      </c>
      <c r="E196" s="109" t="e">
        <f>SUM(#REF!)</f>
        <v>#REF!</v>
      </c>
      <c r="F196" s="119" t="e">
        <f>SUM(#REF!)</f>
        <v>#REF!</v>
      </c>
      <c r="G196" s="119" t="e">
        <f>SUM(#REF!)</f>
        <v>#REF!</v>
      </c>
      <c r="H196" s="119" t="e">
        <f>SUM(#REF!)</f>
        <v>#REF!</v>
      </c>
      <c r="I196" s="119" t="e">
        <f>SUM(#REF!)</f>
        <v>#REF!</v>
      </c>
      <c r="J196" s="119" t="e">
        <f>SUM(#REF!)</f>
        <v>#REF!</v>
      </c>
      <c r="K196" s="119" t="e">
        <f>SUM(#REF!)</f>
        <v>#REF!</v>
      </c>
      <c r="L196" s="119" t="e">
        <f>SUM(#REF!)</f>
        <v>#REF!</v>
      </c>
      <c r="M196" s="119" t="e">
        <f>SUM(#REF!)</f>
        <v>#REF!</v>
      </c>
      <c r="N196" s="119" t="e">
        <f>SUM(#REF!)</f>
        <v>#REF!</v>
      </c>
      <c r="O196" s="119" t="e">
        <f>SUM(#REF!)</f>
        <v>#REF!</v>
      </c>
      <c r="P196" s="119" t="e">
        <f>SUM(#REF!)</f>
        <v>#REF!</v>
      </c>
      <c r="Q196" s="119" t="e">
        <f>SUM(#REF!)</f>
        <v>#REF!</v>
      </c>
      <c r="R196" s="119" t="e">
        <f>SUM(#REF!)</f>
        <v>#REF!</v>
      </c>
      <c r="S196" s="327" t="e">
        <f>SUM(#REF!)</f>
        <v>#REF!</v>
      </c>
      <c r="T196" s="327" t="e">
        <f>SUM(#REF!)</f>
        <v>#REF!</v>
      </c>
      <c r="U196" s="212" t="e">
        <f>SUM(#REF!)</f>
        <v>#REF!</v>
      </c>
      <c r="V196" s="212" t="e">
        <f>SUM(#REF!)</f>
        <v>#REF!</v>
      </c>
      <c r="W196" s="119" t="e">
        <f>SUM(#REF!)</f>
        <v>#REF!</v>
      </c>
      <c r="X196" s="119" t="e">
        <f>SUM(#REF!)</f>
        <v>#REF!</v>
      </c>
      <c r="Y196" s="116" t="e">
        <f>SUM(#REF!)</f>
        <v>#REF!</v>
      </c>
      <c r="Z196" s="116" t="e">
        <f>SUM(#REF!)</f>
        <v>#REF!</v>
      </c>
      <c r="AA196" s="284">
        <f>Proyección!AE275</f>
        <v>4294900</v>
      </c>
      <c r="AB196" s="16"/>
      <c r="AC196" s="17"/>
    </row>
    <row r="197" spans="1:29" ht="15.6">
      <c r="A197" s="24" t="s">
        <v>68</v>
      </c>
      <c r="B197" s="245" t="e">
        <f>SUM(AA197-C197)</f>
        <v>#REF!</v>
      </c>
      <c r="C197" s="147" t="e">
        <f>SUM(Proyección!E276)</f>
        <v>#REF!</v>
      </c>
      <c r="D197" s="32" t="e">
        <f>SUM(Proyección!F276)</f>
        <v>#REF!</v>
      </c>
      <c r="E197" s="109" t="e">
        <f>SUM(#REF!)</f>
        <v>#REF!</v>
      </c>
      <c r="F197" s="119" t="e">
        <f>SUM(#REF!)</f>
        <v>#REF!</v>
      </c>
      <c r="G197" s="119" t="e">
        <f>SUM(#REF!)</f>
        <v>#REF!</v>
      </c>
      <c r="H197" s="119" t="e">
        <f>SUM(#REF!)</f>
        <v>#REF!</v>
      </c>
      <c r="I197" s="119" t="e">
        <f>SUM(#REF!)</f>
        <v>#REF!</v>
      </c>
      <c r="J197" s="119" t="e">
        <f>SUM(#REF!)</f>
        <v>#REF!</v>
      </c>
      <c r="K197" s="119" t="e">
        <f>SUM(#REF!)</f>
        <v>#REF!</v>
      </c>
      <c r="L197" s="119" t="e">
        <f>SUM(#REF!)</f>
        <v>#REF!</v>
      </c>
      <c r="M197" s="119" t="e">
        <f>SUM(#REF!)</f>
        <v>#REF!</v>
      </c>
      <c r="N197" s="119" t="e">
        <f>SUM(#REF!)</f>
        <v>#REF!</v>
      </c>
      <c r="O197" s="119" t="e">
        <f>SUM(#REF!)</f>
        <v>#REF!</v>
      </c>
      <c r="P197" s="119" t="e">
        <f>SUM(#REF!)</f>
        <v>#REF!</v>
      </c>
      <c r="Q197" s="119" t="e">
        <f>SUM(#REF!)</f>
        <v>#REF!</v>
      </c>
      <c r="R197" s="119" t="e">
        <f>SUM(#REF!)</f>
        <v>#REF!</v>
      </c>
      <c r="S197" s="327" t="e">
        <f>SUM(#REF!)</f>
        <v>#REF!</v>
      </c>
      <c r="T197" s="327" t="e">
        <f>SUM(#REF!)</f>
        <v>#REF!</v>
      </c>
      <c r="U197" s="212" t="e">
        <f>SUM(#REF!)</f>
        <v>#REF!</v>
      </c>
      <c r="V197" s="212" t="e">
        <f>SUM(#REF!)</f>
        <v>#REF!</v>
      </c>
      <c r="W197" s="119" t="e">
        <f>SUM(#REF!)</f>
        <v>#REF!</v>
      </c>
      <c r="X197" s="119" t="e">
        <f>SUM(#REF!)</f>
        <v>#REF!</v>
      </c>
      <c r="Y197" s="116" t="e">
        <f>SUM(#REF!)</f>
        <v>#REF!</v>
      </c>
      <c r="Z197" s="116" t="e">
        <f>SUM(#REF!)</f>
        <v>#REF!</v>
      </c>
      <c r="AA197" s="284">
        <f>Proyección!AE276</f>
        <v>1700000</v>
      </c>
      <c r="AB197" s="16"/>
      <c r="AC197" s="17"/>
    </row>
    <row r="198" spans="1:29" ht="15.6">
      <c r="A198" s="24" t="s">
        <v>423</v>
      </c>
      <c r="B198" s="248" t="e">
        <f t="shared" ref="B198:AA198" si="43">SUM(B199:B201)</f>
        <v>#REF!</v>
      </c>
      <c r="C198" s="148" t="e">
        <f t="shared" si="43"/>
        <v>#REF!</v>
      </c>
      <c r="D198" s="33" t="e">
        <f t="shared" si="43"/>
        <v>#REF!</v>
      </c>
      <c r="E198" s="46" t="e">
        <f t="shared" si="43"/>
        <v>#REF!</v>
      </c>
      <c r="F198" s="94" t="e">
        <f t="shared" si="43"/>
        <v>#REF!</v>
      </c>
      <c r="G198" s="94" t="e">
        <f t="shared" si="43"/>
        <v>#REF!</v>
      </c>
      <c r="H198" s="94" t="e">
        <f t="shared" si="43"/>
        <v>#REF!</v>
      </c>
      <c r="I198" s="94" t="e">
        <f t="shared" si="43"/>
        <v>#REF!</v>
      </c>
      <c r="J198" s="94" t="e">
        <f t="shared" si="43"/>
        <v>#REF!</v>
      </c>
      <c r="K198" s="94" t="e">
        <f t="shared" si="43"/>
        <v>#REF!</v>
      </c>
      <c r="L198" s="94" t="e">
        <f t="shared" si="43"/>
        <v>#REF!</v>
      </c>
      <c r="M198" s="94" t="e">
        <f t="shared" si="43"/>
        <v>#REF!</v>
      </c>
      <c r="N198" s="94" t="e">
        <f t="shared" si="43"/>
        <v>#REF!</v>
      </c>
      <c r="O198" s="94" t="e">
        <f t="shared" si="43"/>
        <v>#REF!</v>
      </c>
      <c r="P198" s="94" t="e">
        <f t="shared" si="43"/>
        <v>#REF!</v>
      </c>
      <c r="Q198" s="94" t="e">
        <f t="shared" si="43"/>
        <v>#REF!</v>
      </c>
      <c r="R198" s="94" t="e">
        <f t="shared" si="43"/>
        <v>#REF!</v>
      </c>
      <c r="S198" s="334" t="e">
        <f t="shared" si="43"/>
        <v>#REF!</v>
      </c>
      <c r="T198" s="334" t="e">
        <f t="shared" si="43"/>
        <v>#REF!</v>
      </c>
      <c r="U198" s="221" t="e">
        <f t="shared" si="43"/>
        <v>#REF!</v>
      </c>
      <c r="V198" s="221" t="e">
        <f t="shared" si="43"/>
        <v>#REF!</v>
      </c>
      <c r="W198" s="94" t="e">
        <f t="shared" si="43"/>
        <v>#REF!</v>
      </c>
      <c r="X198" s="94" t="e">
        <f t="shared" si="43"/>
        <v>#REF!</v>
      </c>
      <c r="Y198" s="94" t="e">
        <f t="shared" si="43"/>
        <v>#REF!</v>
      </c>
      <c r="Z198" s="94" t="e">
        <f t="shared" si="43"/>
        <v>#REF!</v>
      </c>
      <c r="AA198" s="276">
        <f t="shared" si="43"/>
        <v>655000</v>
      </c>
      <c r="AB198" s="14"/>
      <c r="AC198" s="17"/>
    </row>
    <row r="199" spans="1:29" ht="15.6">
      <c r="A199" s="24" t="s">
        <v>745</v>
      </c>
      <c r="B199" s="245" t="e">
        <f>SUM(AA199-C199)</f>
        <v>#REF!</v>
      </c>
      <c r="C199" s="147" t="e">
        <f>SUM(Proyección!E278)</f>
        <v>#REF!</v>
      </c>
      <c r="D199" s="32" t="e">
        <f>SUM(Proyección!F278)</f>
        <v>#REF!</v>
      </c>
      <c r="E199" s="109" t="e">
        <f>SUM(#REF!)</f>
        <v>#REF!</v>
      </c>
      <c r="F199" s="119" t="e">
        <f>SUM(#REF!)</f>
        <v>#REF!</v>
      </c>
      <c r="G199" s="119" t="e">
        <f>SUM(#REF!)</f>
        <v>#REF!</v>
      </c>
      <c r="H199" s="119" t="e">
        <f>SUM(#REF!)</f>
        <v>#REF!</v>
      </c>
      <c r="I199" s="119" t="e">
        <f>SUM(#REF!)</f>
        <v>#REF!</v>
      </c>
      <c r="J199" s="119" t="e">
        <f>SUM(#REF!)</f>
        <v>#REF!</v>
      </c>
      <c r="K199" s="119" t="e">
        <f>SUM(#REF!)</f>
        <v>#REF!</v>
      </c>
      <c r="L199" s="119" t="e">
        <f>SUM(#REF!)</f>
        <v>#REF!</v>
      </c>
      <c r="M199" s="119" t="e">
        <f>SUM(#REF!)</f>
        <v>#REF!</v>
      </c>
      <c r="N199" s="119" t="e">
        <f>SUM(#REF!)</f>
        <v>#REF!</v>
      </c>
      <c r="O199" s="119" t="e">
        <f>SUM(#REF!)</f>
        <v>#REF!</v>
      </c>
      <c r="P199" s="119" t="e">
        <f>SUM(#REF!)</f>
        <v>#REF!</v>
      </c>
      <c r="Q199" s="119" t="e">
        <f>SUM(#REF!)</f>
        <v>#REF!</v>
      </c>
      <c r="R199" s="119" t="e">
        <f>SUM(#REF!)</f>
        <v>#REF!</v>
      </c>
      <c r="S199" s="327" t="e">
        <f>SUM(#REF!)</f>
        <v>#REF!</v>
      </c>
      <c r="T199" s="327" t="e">
        <f>SUM(#REF!)</f>
        <v>#REF!</v>
      </c>
      <c r="U199" s="212" t="e">
        <f>SUM(#REF!)</f>
        <v>#REF!</v>
      </c>
      <c r="V199" s="212" t="e">
        <f>SUM(#REF!)</f>
        <v>#REF!</v>
      </c>
      <c r="W199" s="119" t="e">
        <f>SUM(#REF!)</f>
        <v>#REF!</v>
      </c>
      <c r="X199" s="119" t="e">
        <f>SUM(#REF!)</f>
        <v>#REF!</v>
      </c>
      <c r="Y199" s="116" t="e">
        <f>SUM(#REF!)</f>
        <v>#REF!</v>
      </c>
      <c r="Z199" s="116" t="e">
        <f>SUM(#REF!)</f>
        <v>#REF!</v>
      </c>
      <c r="AA199" s="284">
        <f>Proyección!AE278</f>
        <v>30000</v>
      </c>
      <c r="AB199" s="16"/>
      <c r="AC199" s="17"/>
    </row>
    <row r="200" spans="1:29" ht="15.6">
      <c r="A200" s="24" t="s">
        <v>343</v>
      </c>
      <c r="B200" s="245" t="e">
        <f>SUM(AA200-C200)</f>
        <v>#REF!</v>
      </c>
      <c r="C200" s="147" t="e">
        <f>SUM(Proyección!E279)</f>
        <v>#REF!</v>
      </c>
      <c r="D200" s="32" t="e">
        <f>SUM(Proyección!F279)</f>
        <v>#REF!</v>
      </c>
      <c r="E200" s="109" t="e">
        <f>SUM(#REF!)</f>
        <v>#REF!</v>
      </c>
      <c r="F200" s="119" t="e">
        <f>SUM(#REF!)</f>
        <v>#REF!</v>
      </c>
      <c r="G200" s="119" t="e">
        <f>SUM(#REF!)</f>
        <v>#REF!</v>
      </c>
      <c r="H200" s="119" t="e">
        <f>SUM(#REF!)</f>
        <v>#REF!</v>
      </c>
      <c r="I200" s="119" t="e">
        <f>SUM(#REF!)</f>
        <v>#REF!</v>
      </c>
      <c r="J200" s="119" t="e">
        <f>SUM(#REF!)</f>
        <v>#REF!</v>
      </c>
      <c r="K200" s="119" t="e">
        <f>SUM(#REF!)</f>
        <v>#REF!</v>
      </c>
      <c r="L200" s="119" t="e">
        <f>SUM(#REF!)</f>
        <v>#REF!</v>
      </c>
      <c r="M200" s="119" t="e">
        <f>SUM(#REF!)</f>
        <v>#REF!</v>
      </c>
      <c r="N200" s="119" t="e">
        <f>SUM(#REF!)</f>
        <v>#REF!</v>
      </c>
      <c r="O200" s="119" t="e">
        <f>SUM(#REF!)</f>
        <v>#REF!</v>
      </c>
      <c r="P200" s="119" t="e">
        <f>SUM(#REF!)</f>
        <v>#REF!</v>
      </c>
      <c r="Q200" s="119" t="e">
        <f>SUM(#REF!)</f>
        <v>#REF!</v>
      </c>
      <c r="R200" s="119" t="e">
        <f>SUM(#REF!)</f>
        <v>#REF!</v>
      </c>
      <c r="S200" s="327" t="e">
        <f>SUM(#REF!)</f>
        <v>#REF!</v>
      </c>
      <c r="T200" s="327" t="e">
        <f>SUM(#REF!)</f>
        <v>#REF!</v>
      </c>
      <c r="U200" s="212" t="e">
        <f>SUM(#REF!)</f>
        <v>#REF!</v>
      </c>
      <c r="V200" s="212" t="e">
        <f>SUM(#REF!)</f>
        <v>#REF!</v>
      </c>
      <c r="W200" s="119" t="e">
        <f>SUM(#REF!)</f>
        <v>#REF!</v>
      </c>
      <c r="X200" s="119" t="e">
        <f>SUM(#REF!)</f>
        <v>#REF!</v>
      </c>
      <c r="Y200" s="116" t="e">
        <f>SUM(#REF!)</f>
        <v>#REF!</v>
      </c>
      <c r="Z200" s="116" t="e">
        <f>SUM(#REF!)</f>
        <v>#REF!</v>
      </c>
      <c r="AA200" s="284">
        <f>Proyección!AE279</f>
        <v>600000</v>
      </c>
      <c r="AB200" s="16"/>
      <c r="AC200" s="17"/>
    </row>
    <row r="201" spans="1:29" ht="15.6">
      <c r="A201" s="24" t="s">
        <v>744</v>
      </c>
      <c r="B201" s="245" t="e">
        <f>SUM(AA201-C201)</f>
        <v>#REF!</v>
      </c>
      <c r="C201" s="147" t="e">
        <f>SUM(Proyección!E280)</f>
        <v>#REF!</v>
      </c>
      <c r="D201" s="32" t="e">
        <f>SUM(Proyección!F280)</f>
        <v>#REF!</v>
      </c>
      <c r="E201" s="109" t="e">
        <f>SUM(#REF!)</f>
        <v>#REF!</v>
      </c>
      <c r="F201" s="119" t="e">
        <f>SUM(#REF!)</f>
        <v>#REF!</v>
      </c>
      <c r="G201" s="119" t="e">
        <f>SUM(#REF!)</f>
        <v>#REF!</v>
      </c>
      <c r="H201" s="119" t="e">
        <f>SUM(#REF!)</f>
        <v>#REF!</v>
      </c>
      <c r="I201" s="119" t="e">
        <f>SUM(#REF!)</f>
        <v>#REF!</v>
      </c>
      <c r="J201" s="119" t="e">
        <f>SUM(#REF!)</f>
        <v>#REF!</v>
      </c>
      <c r="K201" s="119" t="e">
        <f>SUM(#REF!)</f>
        <v>#REF!</v>
      </c>
      <c r="L201" s="119" t="e">
        <f>SUM(#REF!)</f>
        <v>#REF!</v>
      </c>
      <c r="M201" s="119" t="e">
        <f>SUM(#REF!)</f>
        <v>#REF!</v>
      </c>
      <c r="N201" s="119" t="e">
        <f>SUM(#REF!)</f>
        <v>#REF!</v>
      </c>
      <c r="O201" s="119" t="e">
        <f>SUM(#REF!)</f>
        <v>#REF!</v>
      </c>
      <c r="P201" s="119" t="e">
        <f>SUM(#REF!)</f>
        <v>#REF!</v>
      </c>
      <c r="Q201" s="119" t="e">
        <f>SUM(#REF!)</f>
        <v>#REF!</v>
      </c>
      <c r="R201" s="119" t="e">
        <f>SUM(#REF!)</f>
        <v>#REF!</v>
      </c>
      <c r="S201" s="327" t="e">
        <f>SUM(#REF!)</f>
        <v>#REF!</v>
      </c>
      <c r="T201" s="327" t="e">
        <f>SUM(#REF!)</f>
        <v>#REF!</v>
      </c>
      <c r="U201" s="212" t="e">
        <f>SUM(#REF!)</f>
        <v>#REF!</v>
      </c>
      <c r="V201" s="212" t="e">
        <f>SUM(#REF!)</f>
        <v>#REF!</v>
      </c>
      <c r="W201" s="119" t="e">
        <f>SUM(#REF!)</f>
        <v>#REF!</v>
      </c>
      <c r="X201" s="119" t="e">
        <f>SUM(#REF!)</f>
        <v>#REF!</v>
      </c>
      <c r="Y201" s="116" t="e">
        <f>SUM(#REF!)</f>
        <v>#REF!</v>
      </c>
      <c r="Z201" s="116" t="e">
        <f>SUM(#REF!)</f>
        <v>#REF!</v>
      </c>
      <c r="AA201" s="284">
        <f>Proyección!AE280</f>
        <v>25000</v>
      </c>
      <c r="AB201" s="16"/>
      <c r="AC201" s="17"/>
    </row>
    <row r="202" spans="1:29" ht="15.6">
      <c r="A202" s="24" t="s">
        <v>185</v>
      </c>
      <c r="B202" s="248" t="e">
        <f t="shared" ref="B202:AA202" si="44">SUM(B203:B204)</f>
        <v>#REF!</v>
      </c>
      <c r="C202" s="148" t="e">
        <f t="shared" si="44"/>
        <v>#REF!</v>
      </c>
      <c r="D202" s="33" t="e">
        <f t="shared" si="44"/>
        <v>#REF!</v>
      </c>
      <c r="E202" s="47" t="e">
        <f t="shared" si="44"/>
        <v>#REF!</v>
      </c>
      <c r="F202" s="96" t="e">
        <f t="shared" si="44"/>
        <v>#REF!</v>
      </c>
      <c r="G202" s="96" t="e">
        <f t="shared" si="44"/>
        <v>#REF!</v>
      </c>
      <c r="H202" s="96" t="e">
        <f t="shared" si="44"/>
        <v>#REF!</v>
      </c>
      <c r="I202" s="120" t="e">
        <f t="shared" si="44"/>
        <v>#REF!</v>
      </c>
      <c r="J202" s="120" t="e">
        <f t="shared" si="44"/>
        <v>#REF!</v>
      </c>
      <c r="K202" s="120" t="e">
        <f t="shared" si="44"/>
        <v>#REF!</v>
      </c>
      <c r="L202" s="120" t="e">
        <f t="shared" si="44"/>
        <v>#REF!</v>
      </c>
      <c r="M202" s="120" t="e">
        <f t="shared" si="44"/>
        <v>#REF!</v>
      </c>
      <c r="N202" s="120" t="e">
        <f t="shared" si="44"/>
        <v>#REF!</v>
      </c>
      <c r="O202" s="120" t="e">
        <f t="shared" si="44"/>
        <v>#REF!</v>
      </c>
      <c r="P202" s="120" t="e">
        <f t="shared" si="44"/>
        <v>#REF!</v>
      </c>
      <c r="Q202" s="120" t="e">
        <f t="shared" si="44"/>
        <v>#REF!</v>
      </c>
      <c r="R202" s="120" t="e">
        <f t="shared" si="44"/>
        <v>#REF!</v>
      </c>
      <c r="S202" s="328" t="e">
        <f t="shared" si="44"/>
        <v>#REF!</v>
      </c>
      <c r="T202" s="328" t="e">
        <f t="shared" si="44"/>
        <v>#REF!</v>
      </c>
      <c r="U202" s="213" t="e">
        <f t="shared" si="44"/>
        <v>#REF!</v>
      </c>
      <c r="V202" s="213" t="e">
        <f t="shared" si="44"/>
        <v>#REF!</v>
      </c>
      <c r="W202" s="120" t="e">
        <f t="shared" si="44"/>
        <v>#REF!</v>
      </c>
      <c r="X202" s="120" t="e">
        <f t="shared" si="44"/>
        <v>#REF!</v>
      </c>
      <c r="Y202" s="96" t="e">
        <f t="shared" si="44"/>
        <v>#REF!</v>
      </c>
      <c r="Z202" s="96" t="e">
        <f t="shared" si="44"/>
        <v>#REF!</v>
      </c>
      <c r="AA202" s="285">
        <f t="shared" si="44"/>
        <v>784500</v>
      </c>
      <c r="AB202" s="19"/>
      <c r="AC202" s="17"/>
    </row>
    <row r="203" spans="1:29" ht="15.6">
      <c r="A203" s="24" t="s">
        <v>482</v>
      </c>
      <c r="B203" s="245" t="e">
        <f>SUM(AA203-C203)</f>
        <v>#REF!</v>
      </c>
      <c r="C203" s="147" t="e">
        <f>SUM(Proyección!E282)</f>
        <v>#REF!</v>
      </c>
      <c r="D203" s="32" t="e">
        <f>SUM(Proyección!F282)</f>
        <v>#REF!</v>
      </c>
      <c r="E203" s="109" t="e">
        <f>SUM(#REF!)</f>
        <v>#REF!</v>
      </c>
      <c r="F203" s="119" t="e">
        <f>SUM(#REF!)</f>
        <v>#REF!</v>
      </c>
      <c r="G203" s="119" t="e">
        <f>SUM(#REF!)</f>
        <v>#REF!</v>
      </c>
      <c r="H203" s="119" t="e">
        <f>SUM(#REF!)</f>
        <v>#REF!</v>
      </c>
      <c r="I203" s="119" t="e">
        <f>SUM(#REF!)</f>
        <v>#REF!</v>
      </c>
      <c r="J203" s="119" t="e">
        <f>SUM(#REF!)</f>
        <v>#REF!</v>
      </c>
      <c r="K203" s="119" t="e">
        <f>SUM(#REF!)</f>
        <v>#REF!</v>
      </c>
      <c r="L203" s="119" t="e">
        <f>SUM(#REF!)</f>
        <v>#REF!</v>
      </c>
      <c r="M203" s="119" t="e">
        <f>SUM(#REF!)</f>
        <v>#REF!</v>
      </c>
      <c r="N203" s="119" t="e">
        <f>SUM(#REF!)</f>
        <v>#REF!</v>
      </c>
      <c r="O203" s="119" t="e">
        <f>SUM(#REF!)</f>
        <v>#REF!</v>
      </c>
      <c r="P203" s="119" t="e">
        <f>SUM(#REF!)</f>
        <v>#REF!</v>
      </c>
      <c r="Q203" s="119" t="e">
        <f>SUM(#REF!)</f>
        <v>#REF!</v>
      </c>
      <c r="R203" s="119" t="e">
        <f>SUM(#REF!)</f>
        <v>#REF!</v>
      </c>
      <c r="S203" s="327" t="e">
        <f>SUM(#REF!)</f>
        <v>#REF!</v>
      </c>
      <c r="T203" s="327" t="e">
        <f>SUM(#REF!)</f>
        <v>#REF!</v>
      </c>
      <c r="U203" s="212" t="e">
        <f>SUM(#REF!)</f>
        <v>#REF!</v>
      </c>
      <c r="V203" s="212" t="e">
        <f>SUM(#REF!)</f>
        <v>#REF!</v>
      </c>
      <c r="W203" s="119" t="e">
        <f>SUM(#REF!)</f>
        <v>#REF!</v>
      </c>
      <c r="X203" s="119" t="e">
        <f>SUM(#REF!)</f>
        <v>#REF!</v>
      </c>
      <c r="Y203" s="116" t="e">
        <f>SUM(#REF!)</f>
        <v>#REF!</v>
      </c>
      <c r="Z203" s="116" t="e">
        <f>SUM(#REF!)</f>
        <v>#REF!</v>
      </c>
      <c r="AA203" s="284">
        <f>Proyección!AE282</f>
        <v>783800</v>
      </c>
      <c r="AB203" s="16"/>
      <c r="AC203" s="17"/>
    </row>
    <row r="204" spans="1:29" ht="15.6">
      <c r="A204" s="24" t="s">
        <v>249</v>
      </c>
      <c r="B204" s="245" t="e">
        <f>SUM(AA204-C204)</f>
        <v>#REF!</v>
      </c>
      <c r="C204" s="147" t="e">
        <f>SUM(Proyección!E283)</f>
        <v>#REF!</v>
      </c>
      <c r="D204" s="32" t="e">
        <f>SUM(Proyección!F283)</f>
        <v>#REF!</v>
      </c>
      <c r="E204" s="109" t="e">
        <f>SUM(#REF!)</f>
        <v>#REF!</v>
      </c>
      <c r="F204" s="119" t="e">
        <f>SUM(#REF!)</f>
        <v>#REF!</v>
      </c>
      <c r="G204" s="119" t="e">
        <f>SUM(#REF!)</f>
        <v>#REF!</v>
      </c>
      <c r="H204" s="119" t="e">
        <f>SUM(#REF!)</f>
        <v>#REF!</v>
      </c>
      <c r="I204" s="119" t="e">
        <f>SUM(#REF!)</f>
        <v>#REF!</v>
      </c>
      <c r="J204" s="119" t="e">
        <f>SUM(#REF!)</f>
        <v>#REF!</v>
      </c>
      <c r="K204" s="119" t="e">
        <f>SUM(#REF!)</f>
        <v>#REF!</v>
      </c>
      <c r="L204" s="119" t="e">
        <f>SUM(#REF!)</f>
        <v>#REF!</v>
      </c>
      <c r="M204" s="119" t="e">
        <f>SUM(#REF!)</f>
        <v>#REF!</v>
      </c>
      <c r="N204" s="119" t="e">
        <f>SUM(#REF!)</f>
        <v>#REF!</v>
      </c>
      <c r="O204" s="119" t="e">
        <f>SUM(#REF!)</f>
        <v>#REF!</v>
      </c>
      <c r="P204" s="119" t="e">
        <f>SUM(#REF!)</f>
        <v>#REF!</v>
      </c>
      <c r="Q204" s="119" t="e">
        <f>SUM(#REF!)</f>
        <v>#REF!</v>
      </c>
      <c r="R204" s="119" t="e">
        <f>SUM(#REF!)</f>
        <v>#REF!</v>
      </c>
      <c r="S204" s="327" t="e">
        <f>SUM(#REF!)</f>
        <v>#REF!</v>
      </c>
      <c r="T204" s="327" t="e">
        <f>SUM(#REF!)</f>
        <v>#REF!</v>
      </c>
      <c r="U204" s="212" t="e">
        <f>SUM(#REF!)</f>
        <v>#REF!</v>
      </c>
      <c r="V204" s="212" t="e">
        <f>SUM(#REF!)</f>
        <v>#REF!</v>
      </c>
      <c r="W204" s="119" t="e">
        <f>SUM(#REF!)</f>
        <v>#REF!</v>
      </c>
      <c r="X204" s="119" t="e">
        <f>SUM(#REF!)</f>
        <v>#REF!</v>
      </c>
      <c r="Y204" s="116" t="e">
        <f>SUM(#REF!)</f>
        <v>#REF!</v>
      </c>
      <c r="Z204" s="116" t="e">
        <f>SUM(#REF!)</f>
        <v>#REF!</v>
      </c>
      <c r="AA204" s="284">
        <f>Proyección!AE283</f>
        <v>700</v>
      </c>
      <c r="AB204" s="16"/>
      <c r="AC204" s="17"/>
    </row>
    <row r="205" spans="1:29" ht="15.6">
      <c r="A205" s="24" t="s">
        <v>283</v>
      </c>
      <c r="B205" s="253" t="e">
        <f t="shared" ref="B205:AA205" si="45">SUM(B206:B207)</f>
        <v>#REF!</v>
      </c>
      <c r="C205" s="148" t="e">
        <f t="shared" si="45"/>
        <v>#REF!</v>
      </c>
      <c r="D205" s="33" t="e">
        <f t="shared" si="45"/>
        <v>#REF!</v>
      </c>
      <c r="E205" s="94" t="e">
        <f t="shared" si="45"/>
        <v>#REF!</v>
      </c>
      <c r="F205" s="94" t="e">
        <f t="shared" si="45"/>
        <v>#REF!</v>
      </c>
      <c r="G205" s="94" t="e">
        <f t="shared" si="45"/>
        <v>#REF!</v>
      </c>
      <c r="H205" s="94" t="e">
        <f t="shared" si="45"/>
        <v>#REF!</v>
      </c>
      <c r="I205" s="94" t="e">
        <f t="shared" si="45"/>
        <v>#REF!</v>
      </c>
      <c r="J205" s="94" t="e">
        <f t="shared" si="45"/>
        <v>#REF!</v>
      </c>
      <c r="K205" s="94" t="e">
        <f t="shared" si="45"/>
        <v>#REF!</v>
      </c>
      <c r="L205" s="94" t="e">
        <f t="shared" si="45"/>
        <v>#REF!</v>
      </c>
      <c r="M205" s="94" t="e">
        <f t="shared" si="45"/>
        <v>#REF!</v>
      </c>
      <c r="N205" s="94" t="e">
        <f t="shared" si="45"/>
        <v>#REF!</v>
      </c>
      <c r="O205" s="94" t="e">
        <f t="shared" si="45"/>
        <v>#REF!</v>
      </c>
      <c r="P205" s="94" t="e">
        <f t="shared" si="45"/>
        <v>#REF!</v>
      </c>
      <c r="Q205" s="94" t="e">
        <f t="shared" si="45"/>
        <v>#REF!</v>
      </c>
      <c r="R205" s="94" t="e">
        <f t="shared" si="45"/>
        <v>#REF!</v>
      </c>
      <c r="S205" s="334" t="e">
        <f t="shared" si="45"/>
        <v>#REF!</v>
      </c>
      <c r="T205" s="334" t="e">
        <f t="shared" si="45"/>
        <v>#REF!</v>
      </c>
      <c r="U205" s="221" t="e">
        <f t="shared" si="45"/>
        <v>#REF!</v>
      </c>
      <c r="V205" s="221" t="e">
        <f t="shared" si="45"/>
        <v>#REF!</v>
      </c>
      <c r="W205" s="94" t="e">
        <f t="shared" si="45"/>
        <v>#REF!</v>
      </c>
      <c r="X205" s="94" t="e">
        <f t="shared" si="45"/>
        <v>#REF!</v>
      </c>
      <c r="Y205" s="125" t="e">
        <f t="shared" si="45"/>
        <v>#REF!</v>
      </c>
      <c r="Z205" s="125" t="e">
        <f t="shared" si="45"/>
        <v>#REF!</v>
      </c>
      <c r="AA205" s="285">
        <f t="shared" si="45"/>
        <v>3400000</v>
      </c>
      <c r="AB205" s="19"/>
      <c r="AC205" s="17"/>
    </row>
    <row r="206" spans="1:29" ht="15.6">
      <c r="A206" s="24" t="s">
        <v>607</v>
      </c>
      <c r="B206" s="245" t="e">
        <f>SUM(AA206-C206)</f>
        <v>#REF!</v>
      </c>
      <c r="C206" s="147" t="e">
        <f>SUM(Proyección!E285)</f>
        <v>#REF!</v>
      </c>
      <c r="D206" s="32" t="e">
        <f>SUM(Proyección!F285)</f>
        <v>#REF!</v>
      </c>
      <c r="E206" s="109" t="e">
        <f>SUM(#REF!)</f>
        <v>#REF!</v>
      </c>
      <c r="F206" s="119" t="e">
        <f>SUM(#REF!)</f>
        <v>#REF!</v>
      </c>
      <c r="G206" s="119" t="e">
        <f>SUM(#REF!)</f>
        <v>#REF!</v>
      </c>
      <c r="H206" s="119" t="e">
        <f>SUM(#REF!)</f>
        <v>#REF!</v>
      </c>
      <c r="I206" s="119" t="e">
        <f>SUM(#REF!)</f>
        <v>#REF!</v>
      </c>
      <c r="J206" s="119" t="e">
        <f>SUM(#REF!)</f>
        <v>#REF!</v>
      </c>
      <c r="K206" s="119" t="e">
        <f>SUM(#REF!)</f>
        <v>#REF!</v>
      </c>
      <c r="L206" s="119" t="e">
        <f>SUM(#REF!)</f>
        <v>#REF!</v>
      </c>
      <c r="M206" s="119" t="e">
        <f>SUM(#REF!)</f>
        <v>#REF!</v>
      </c>
      <c r="N206" s="119" t="e">
        <f>SUM(#REF!)</f>
        <v>#REF!</v>
      </c>
      <c r="O206" s="119" t="e">
        <f>SUM(#REF!)</f>
        <v>#REF!</v>
      </c>
      <c r="P206" s="119" t="e">
        <f>SUM(#REF!)</f>
        <v>#REF!</v>
      </c>
      <c r="Q206" s="119" t="e">
        <f>SUM(#REF!)</f>
        <v>#REF!</v>
      </c>
      <c r="R206" s="119" t="e">
        <f>SUM(#REF!)</f>
        <v>#REF!</v>
      </c>
      <c r="S206" s="327" t="e">
        <f>SUM(#REF!)</f>
        <v>#REF!</v>
      </c>
      <c r="T206" s="327" t="e">
        <f>SUM(#REF!)</f>
        <v>#REF!</v>
      </c>
      <c r="U206" s="212" t="e">
        <f>SUM(#REF!)</f>
        <v>#REF!</v>
      </c>
      <c r="V206" s="212" t="e">
        <f>SUM(#REF!)</f>
        <v>#REF!</v>
      </c>
      <c r="W206" s="119" t="e">
        <f>SUM(#REF!)</f>
        <v>#REF!</v>
      </c>
      <c r="X206" s="119" t="e">
        <f>SUM(#REF!)</f>
        <v>#REF!</v>
      </c>
      <c r="Y206" s="116" t="e">
        <f>SUM(#REF!)</f>
        <v>#REF!</v>
      </c>
      <c r="Z206" s="116" t="e">
        <f>SUM(#REF!)</f>
        <v>#REF!</v>
      </c>
      <c r="AA206" s="284">
        <f>Proyección!AE285</f>
        <v>3400000</v>
      </c>
      <c r="AB206" s="16"/>
      <c r="AC206" s="17"/>
    </row>
    <row r="207" spans="1:29" ht="15.6">
      <c r="A207" s="24" t="s">
        <v>176</v>
      </c>
      <c r="B207" s="245" t="e">
        <f>SUM(AA207-C207)</f>
        <v>#REF!</v>
      </c>
      <c r="C207" s="147" t="e">
        <f>SUM(Proyección!E286)</f>
        <v>#REF!</v>
      </c>
      <c r="D207" s="32" t="e">
        <f>SUM(Proyección!F286)</f>
        <v>#REF!</v>
      </c>
      <c r="E207" s="109" t="e">
        <f>SUM(#REF!)</f>
        <v>#REF!</v>
      </c>
      <c r="F207" s="119" t="e">
        <f>SUM(#REF!)</f>
        <v>#REF!</v>
      </c>
      <c r="G207" s="119" t="e">
        <f>SUM(#REF!)</f>
        <v>#REF!</v>
      </c>
      <c r="H207" s="119" t="e">
        <f>SUM(#REF!)</f>
        <v>#REF!</v>
      </c>
      <c r="I207" s="119" t="e">
        <f>SUM(#REF!)</f>
        <v>#REF!</v>
      </c>
      <c r="J207" s="119" t="e">
        <f>SUM(#REF!)</f>
        <v>#REF!</v>
      </c>
      <c r="K207" s="119" t="e">
        <f>SUM(#REF!)</f>
        <v>#REF!</v>
      </c>
      <c r="L207" s="119" t="e">
        <f>SUM(#REF!)</f>
        <v>#REF!</v>
      </c>
      <c r="M207" s="119" t="e">
        <f>SUM(#REF!)</f>
        <v>#REF!</v>
      </c>
      <c r="N207" s="119" t="e">
        <f>SUM(#REF!)</f>
        <v>#REF!</v>
      </c>
      <c r="O207" s="119" t="e">
        <f>SUM(#REF!)</f>
        <v>#REF!</v>
      </c>
      <c r="P207" s="119" t="e">
        <f>SUM(#REF!)</f>
        <v>#REF!</v>
      </c>
      <c r="Q207" s="119" t="e">
        <f>SUM(#REF!)</f>
        <v>#REF!</v>
      </c>
      <c r="R207" s="119" t="e">
        <f>SUM(#REF!)</f>
        <v>#REF!</v>
      </c>
      <c r="S207" s="327" t="e">
        <f>SUM(#REF!)</f>
        <v>#REF!</v>
      </c>
      <c r="T207" s="327" t="e">
        <f>SUM(#REF!)</f>
        <v>#REF!</v>
      </c>
      <c r="U207" s="212" t="e">
        <f>SUM(#REF!)</f>
        <v>#REF!</v>
      </c>
      <c r="V207" s="212" t="e">
        <f>SUM(#REF!)</f>
        <v>#REF!</v>
      </c>
      <c r="W207" s="119" t="e">
        <f>SUM(#REF!)</f>
        <v>#REF!</v>
      </c>
      <c r="X207" s="119" t="e">
        <f>SUM(#REF!)</f>
        <v>#REF!</v>
      </c>
      <c r="Y207" s="116" t="e">
        <f>SUM(#REF!)</f>
        <v>#REF!</v>
      </c>
      <c r="Z207" s="116" t="e">
        <f>SUM(#REF!)</f>
        <v>#REF!</v>
      </c>
      <c r="AA207" s="284">
        <f>Proyección!AE286</f>
        <v>0</v>
      </c>
      <c r="AB207" s="16"/>
      <c r="AC207" s="17"/>
    </row>
    <row r="208" spans="1:29" ht="15.6">
      <c r="A208" s="24" t="s">
        <v>718</v>
      </c>
      <c r="B208" s="245" t="e">
        <f>SUM(AA208-C208)</f>
        <v>#REF!</v>
      </c>
      <c r="C208" s="147" t="e">
        <f>SUM(Proyección!E287)</f>
        <v>#REF!</v>
      </c>
      <c r="D208" s="32" t="e">
        <f>SUM(Proyección!F287)</f>
        <v>#REF!</v>
      </c>
      <c r="E208" s="109" t="e">
        <f>SUM(#REF!)</f>
        <v>#REF!</v>
      </c>
      <c r="F208" s="119" t="e">
        <f>SUM(#REF!)</f>
        <v>#REF!</v>
      </c>
      <c r="G208" s="119" t="e">
        <f>SUM(#REF!)</f>
        <v>#REF!</v>
      </c>
      <c r="H208" s="119" t="e">
        <f>SUM(#REF!)</f>
        <v>#REF!</v>
      </c>
      <c r="I208" s="119" t="e">
        <f>SUM(#REF!)</f>
        <v>#REF!</v>
      </c>
      <c r="J208" s="119" t="e">
        <f>SUM(#REF!)</f>
        <v>#REF!</v>
      </c>
      <c r="K208" s="119" t="e">
        <f>SUM(#REF!)</f>
        <v>#REF!</v>
      </c>
      <c r="L208" s="119" t="e">
        <f>SUM(#REF!)</f>
        <v>#REF!</v>
      </c>
      <c r="M208" s="119" t="e">
        <f>SUM(#REF!)</f>
        <v>#REF!</v>
      </c>
      <c r="N208" s="119" t="e">
        <f>SUM(#REF!)</f>
        <v>#REF!</v>
      </c>
      <c r="O208" s="119" t="e">
        <f>SUM(#REF!)</f>
        <v>#REF!</v>
      </c>
      <c r="P208" s="119" t="e">
        <f>SUM(#REF!)</f>
        <v>#REF!</v>
      </c>
      <c r="Q208" s="119" t="e">
        <f>SUM(#REF!)</f>
        <v>#REF!</v>
      </c>
      <c r="R208" s="119" t="e">
        <f>SUM(#REF!)</f>
        <v>#REF!</v>
      </c>
      <c r="S208" s="327" t="e">
        <f>SUM(#REF!)</f>
        <v>#REF!</v>
      </c>
      <c r="T208" s="327" t="e">
        <f>SUM(#REF!)</f>
        <v>#REF!</v>
      </c>
      <c r="U208" s="212" t="e">
        <f>SUM(#REF!)</f>
        <v>#REF!</v>
      </c>
      <c r="V208" s="212" t="e">
        <f>SUM(#REF!)</f>
        <v>#REF!</v>
      </c>
      <c r="W208" s="119" t="e">
        <f>SUM(#REF!)</f>
        <v>#REF!</v>
      </c>
      <c r="X208" s="119" t="e">
        <f>SUM(#REF!)</f>
        <v>#REF!</v>
      </c>
      <c r="Y208" s="116" t="e">
        <f>SUM(#REF!)</f>
        <v>#REF!</v>
      </c>
      <c r="Z208" s="116" t="e">
        <f>SUM(#REF!)</f>
        <v>#REF!</v>
      </c>
      <c r="AA208" s="284">
        <f>Proyección!AE287</f>
        <v>2000000</v>
      </c>
      <c r="AB208" s="16"/>
      <c r="AC208" s="17"/>
    </row>
    <row r="209" spans="1:29" ht="15.6">
      <c r="A209" s="37" t="s">
        <v>598</v>
      </c>
      <c r="B209" s="245" t="e">
        <f>SUM(AA209-C209)</f>
        <v>#REF!</v>
      </c>
      <c r="C209" s="147" t="e">
        <f>SUM(Proyección!E288)</f>
        <v>#REF!</v>
      </c>
      <c r="D209" s="32" t="e">
        <f>SUM(Proyección!F288)</f>
        <v>#REF!</v>
      </c>
      <c r="E209" s="109" t="e">
        <f>SUM(#REF!)</f>
        <v>#REF!</v>
      </c>
      <c r="F209" s="119" t="e">
        <f>SUM(#REF!)</f>
        <v>#REF!</v>
      </c>
      <c r="G209" s="119" t="e">
        <f>SUM(#REF!)</f>
        <v>#REF!</v>
      </c>
      <c r="H209" s="119" t="e">
        <f>SUM(#REF!)</f>
        <v>#REF!</v>
      </c>
      <c r="I209" s="119" t="e">
        <f>SUM(#REF!)</f>
        <v>#REF!</v>
      </c>
      <c r="J209" s="119" t="e">
        <f>SUM(#REF!)</f>
        <v>#REF!</v>
      </c>
      <c r="K209" s="119" t="e">
        <f>SUM(#REF!)</f>
        <v>#REF!</v>
      </c>
      <c r="L209" s="119" t="e">
        <f>SUM(#REF!)</f>
        <v>#REF!</v>
      </c>
      <c r="M209" s="119" t="e">
        <f>SUM(#REF!)</f>
        <v>#REF!</v>
      </c>
      <c r="N209" s="119" t="e">
        <f>SUM(#REF!)</f>
        <v>#REF!</v>
      </c>
      <c r="O209" s="119" t="e">
        <f>SUM(#REF!)</f>
        <v>#REF!</v>
      </c>
      <c r="P209" s="119" t="e">
        <f>SUM(#REF!)</f>
        <v>#REF!</v>
      </c>
      <c r="Q209" s="119" t="e">
        <f>SUM(#REF!)</f>
        <v>#REF!</v>
      </c>
      <c r="R209" s="119" t="e">
        <f>SUM(#REF!)</f>
        <v>#REF!</v>
      </c>
      <c r="S209" s="327" t="e">
        <f>SUM(#REF!)</f>
        <v>#REF!</v>
      </c>
      <c r="T209" s="327" t="e">
        <f>SUM(#REF!)</f>
        <v>#REF!</v>
      </c>
      <c r="U209" s="212" t="e">
        <f>SUM(#REF!)</f>
        <v>#REF!</v>
      </c>
      <c r="V209" s="212" t="e">
        <f>SUM(#REF!)</f>
        <v>#REF!</v>
      </c>
      <c r="W209" s="119" t="e">
        <f>SUM(#REF!)</f>
        <v>#REF!</v>
      </c>
      <c r="X209" s="119" t="e">
        <f>SUM(#REF!)</f>
        <v>#REF!</v>
      </c>
      <c r="Y209" s="116" t="e">
        <f>SUM(#REF!)</f>
        <v>#REF!</v>
      </c>
      <c r="Z209" s="116" t="e">
        <f>SUM(#REF!)</f>
        <v>#REF!</v>
      </c>
      <c r="AA209" s="284">
        <f>Proyección!AE288</f>
        <v>0</v>
      </c>
      <c r="AB209" s="16"/>
      <c r="AC209" s="17"/>
    </row>
    <row r="210" spans="1:29" ht="15.6">
      <c r="A210" s="24" t="s">
        <v>235</v>
      </c>
      <c r="B210" s="248" t="e">
        <f t="shared" ref="B210:AA210" si="46">SUM(B211:B212)</f>
        <v>#REF!</v>
      </c>
      <c r="C210" s="148" t="e">
        <f t="shared" si="46"/>
        <v>#REF!</v>
      </c>
      <c r="D210" s="33" t="e">
        <f t="shared" si="46"/>
        <v>#REF!</v>
      </c>
      <c r="E210" s="51" t="e">
        <f t="shared" si="46"/>
        <v>#REF!</v>
      </c>
      <c r="F210" s="97" t="e">
        <f t="shared" si="46"/>
        <v>#REF!</v>
      </c>
      <c r="G210" s="97" t="e">
        <f t="shared" si="46"/>
        <v>#REF!</v>
      </c>
      <c r="H210" s="97" t="e">
        <f t="shared" si="46"/>
        <v>#REF!</v>
      </c>
      <c r="I210" s="97" t="e">
        <f t="shared" si="46"/>
        <v>#REF!</v>
      </c>
      <c r="J210" s="97" t="e">
        <f t="shared" si="46"/>
        <v>#REF!</v>
      </c>
      <c r="K210" s="97" t="e">
        <f t="shared" si="46"/>
        <v>#REF!</v>
      </c>
      <c r="L210" s="97" t="e">
        <f t="shared" si="46"/>
        <v>#REF!</v>
      </c>
      <c r="M210" s="97" t="e">
        <f t="shared" si="46"/>
        <v>#REF!</v>
      </c>
      <c r="N210" s="97" t="e">
        <f t="shared" si="46"/>
        <v>#REF!</v>
      </c>
      <c r="O210" s="97" t="e">
        <f t="shared" si="46"/>
        <v>#REF!</v>
      </c>
      <c r="P210" s="97" t="e">
        <f t="shared" si="46"/>
        <v>#REF!</v>
      </c>
      <c r="Q210" s="97" t="e">
        <f t="shared" si="46"/>
        <v>#REF!</v>
      </c>
      <c r="R210" s="97" t="e">
        <f t="shared" si="46"/>
        <v>#REF!</v>
      </c>
      <c r="S210" s="338" t="e">
        <f t="shared" si="46"/>
        <v>#REF!</v>
      </c>
      <c r="T210" s="338" t="e">
        <f t="shared" si="46"/>
        <v>#REF!</v>
      </c>
      <c r="U210" s="222" t="e">
        <f t="shared" si="46"/>
        <v>#REF!</v>
      </c>
      <c r="V210" s="222" t="e">
        <f t="shared" si="46"/>
        <v>#REF!</v>
      </c>
      <c r="W210" s="97" t="e">
        <f t="shared" si="46"/>
        <v>#REF!</v>
      </c>
      <c r="X210" s="97" t="e">
        <f t="shared" si="46"/>
        <v>#REF!</v>
      </c>
      <c r="Y210" s="97" t="e">
        <f t="shared" si="46"/>
        <v>#REF!</v>
      </c>
      <c r="Z210" s="97" t="e">
        <f t="shared" si="46"/>
        <v>#REF!</v>
      </c>
      <c r="AA210" s="285">
        <f t="shared" si="46"/>
        <v>250000</v>
      </c>
      <c r="AB210" s="14"/>
      <c r="AC210" s="17"/>
    </row>
    <row r="211" spans="1:29" ht="15.6">
      <c r="A211" s="52" t="s">
        <v>168</v>
      </c>
      <c r="B211" s="245" t="e">
        <f t="shared" ref="B211:B220" si="47">SUM(AA211-C211)</f>
        <v>#REF!</v>
      </c>
      <c r="C211" s="147" t="e">
        <f>SUM(Proyección!E290)</f>
        <v>#REF!</v>
      </c>
      <c r="D211" s="32" t="e">
        <f>SUM(Proyección!F290)</f>
        <v>#REF!</v>
      </c>
      <c r="E211" s="109" t="e">
        <f>SUM(#REF!)</f>
        <v>#REF!</v>
      </c>
      <c r="F211" s="119" t="e">
        <f>SUM(#REF!)</f>
        <v>#REF!</v>
      </c>
      <c r="G211" s="119" t="e">
        <f>SUM(#REF!)</f>
        <v>#REF!</v>
      </c>
      <c r="H211" s="119" t="e">
        <f>SUM(#REF!)</f>
        <v>#REF!</v>
      </c>
      <c r="I211" s="119" t="e">
        <f>SUM(#REF!)</f>
        <v>#REF!</v>
      </c>
      <c r="J211" s="119" t="e">
        <f>SUM(#REF!)</f>
        <v>#REF!</v>
      </c>
      <c r="K211" s="119" t="e">
        <f>SUM(#REF!)</f>
        <v>#REF!</v>
      </c>
      <c r="L211" s="119" t="e">
        <f>SUM(#REF!)</f>
        <v>#REF!</v>
      </c>
      <c r="M211" s="119" t="e">
        <f>SUM(#REF!)</f>
        <v>#REF!</v>
      </c>
      <c r="N211" s="119" t="e">
        <f>SUM(#REF!)</f>
        <v>#REF!</v>
      </c>
      <c r="O211" s="119" t="e">
        <f>SUM(#REF!)</f>
        <v>#REF!</v>
      </c>
      <c r="P211" s="119" t="e">
        <f>SUM(#REF!)</f>
        <v>#REF!</v>
      </c>
      <c r="Q211" s="119" t="e">
        <f>SUM(#REF!)</f>
        <v>#REF!</v>
      </c>
      <c r="R211" s="119" t="e">
        <f>SUM(#REF!)</f>
        <v>#REF!</v>
      </c>
      <c r="S211" s="327" t="e">
        <f>SUM(#REF!)</f>
        <v>#REF!</v>
      </c>
      <c r="T211" s="327" t="e">
        <f>SUM(#REF!)</f>
        <v>#REF!</v>
      </c>
      <c r="U211" s="212" t="e">
        <f>SUM(#REF!)</f>
        <v>#REF!</v>
      </c>
      <c r="V211" s="212" t="e">
        <f>SUM(#REF!)</f>
        <v>#REF!</v>
      </c>
      <c r="W211" s="119" t="e">
        <f>SUM(#REF!)</f>
        <v>#REF!</v>
      </c>
      <c r="X211" s="119" t="e">
        <f>SUM(#REF!)</f>
        <v>#REF!</v>
      </c>
      <c r="Y211" s="116" t="e">
        <f>SUM(#REF!)</f>
        <v>#REF!</v>
      </c>
      <c r="Z211" s="116" t="e">
        <f>SUM(#REF!)</f>
        <v>#REF!</v>
      </c>
      <c r="AA211" s="272">
        <f>Proyección!AE290</f>
        <v>247000</v>
      </c>
      <c r="AB211" s="16"/>
      <c r="AC211" s="17"/>
    </row>
    <row r="212" spans="1:29" ht="15.6">
      <c r="A212" s="52" t="s">
        <v>169</v>
      </c>
      <c r="B212" s="245" t="e">
        <f t="shared" si="47"/>
        <v>#REF!</v>
      </c>
      <c r="C212" s="147" t="e">
        <f>SUM(Proyección!E291)</f>
        <v>#REF!</v>
      </c>
      <c r="D212" s="32" t="e">
        <f>SUM(Proyección!F291)</f>
        <v>#REF!</v>
      </c>
      <c r="E212" s="109" t="e">
        <f>SUM(#REF!)</f>
        <v>#REF!</v>
      </c>
      <c r="F212" s="119" t="e">
        <f>SUM(#REF!)</f>
        <v>#REF!</v>
      </c>
      <c r="G212" s="119" t="e">
        <f>SUM(#REF!)</f>
        <v>#REF!</v>
      </c>
      <c r="H212" s="119" t="e">
        <f>SUM(#REF!)</f>
        <v>#REF!</v>
      </c>
      <c r="I212" s="119" t="e">
        <f>SUM(#REF!)</f>
        <v>#REF!</v>
      </c>
      <c r="J212" s="119" t="e">
        <f>SUM(#REF!)</f>
        <v>#REF!</v>
      </c>
      <c r="K212" s="119" t="e">
        <f>SUM(#REF!)</f>
        <v>#REF!</v>
      </c>
      <c r="L212" s="119" t="e">
        <f>SUM(#REF!)</f>
        <v>#REF!</v>
      </c>
      <c r="M212" s="119" t="e">
        <f>SUM(#REF!)</f>
        <v>#REF!</v>
      </c>
      <c r="N212" s="119" t="e">
        <f>SUM(#REF!)</f>
        <v>#REF!</v>
      </c>
      <c r="O212" s="119" t="e">
        <f>SUM(#REF!)</f>
        <v>#REF!</v>
      </c>
      <c r="P212" s="119" t="e">
        <f>SUM(#REF!)</f>
        <v>#REF!</v>
      </c>
      <c r="Q212" s="119" t="e">
        <f>SUM(#REF!)</f>
        <v>#REF!</v>
      </c>
      <c r="R212" s="119" t="e">
        <f>SUM(#REF!)</f>
        <v>#REF!</v>
      </c>
      <c r="S212" s="327" t="e">
        <f>SUM(#REF!)</f>
        <v>#REF!</v>
      </c>
      <c r="T212" s="327" t="e">
        <f>SUM(#REF!)</f>
        <v>#REF!</v>
      </c>
      <c r="U212" s="212" t="e">
        <f>SUM(#REF!)</f>
        <v>#REF!</v>
      </c>
      <c r="V212" s="212" t="e">
        <f>SUM(#REF!)</f>
        <v>#REF!</v>
      </c>
      <c r="W212" s="119" t="e">
        <f>SUM(#REF!)</f>
        <v>#REF!</v>
      </c>
      <c r="X212" s="119" t="e">
        <f>SUM(#REF!)</f>
        <v>#REF!</v>
      </c>
      <c r="Y212" s="116" t="e">
        <f>SUM(#REF!)</f>
        <v>#REF!</v>
      </c>
      <c r="Z212" s="116" t="e">
        <f>SUM(#REF!)</f>
        <v>#REF!</v>
      </c>
      <c r="AA212" s="284">
        <f>Proyección!AE291</f>
        <v>3000</v>
      </c>
      <c r="AB212" s="16"/>
      <c r="AC212" s="17"/>
    </row>
    <row r="213" spans="1:29" ht="15.6">
      <c r="A213" s="161" t="s">
        <v>685</v>
      </c>
      <c r="B213" s="245" t="e">
        <f t="shared" si="47"/>
        <v>#REF!</v>
      </c>
      <c r="C213" s="147" t="e">
        <f>SUM(Proyección!E292)</f>
        <v>#REF!</v>
      </c>
      <c r="D213" s="32" t="e">
        <f>SUM(Proyección!F292)</f>
        <v>#REF!</v>
      </c>
      <c r="E213" s="109" t="e">
        <f>SUM(#REF!)</f>
        <v>#REF!</v>
      </c>
      <c r="F213" s="119" t="e">
        <f>SUM(#REF!)</f>
        <v>#REF!</v>
      </c>
      <c r="G213" s="119" t="e">
        <f>SUM(#REF!)</f>
        <v>#REF!</v>
      </c>
      <c r="H213" s="119" t="e">
        <f>SUM(#REF!)</f>
        <v>#REF!</v>
      </c>
      <c r="I213" s="119" t="e">
        <f>SUM(#REF!)</f>
        <v>#REF!</v>
      </c>
      <c r="J213" s="119" t="e">
        <f>SUM(#REF!)</f>
        <v>#REF!</v>
      </c>
      <c r="K213" s="119" t="e">
        <f>SUM(#REF!)</f>
        <v>#REF!</v>
      </c>
      <c r="L213" s="119" t="e">
        <f>SUM(#REF!)</f>
        <v>#REF!</v>
      </c>
      <c r="M213" s="119" t="e">
        <f>SUM(#REF!)</f>
        <v>#REF!</v>
      </c>
      <c r="N213" s="119" t="e">
        <f>SUM(#REF!)</f>
        <v>#REF!</v>
      </c>
      <c r="O213" s="119" t="e">
        <f>SUM(#REF!)</f>
        <v>#REF!</v>
      </c>
      <c r="P213" s="119" t="e">
        <f>SUM(#REF!)</f>
        <v>#REF!</v>
      </c>
      <c r="Q213" s="119" t="e">
        <f>SUM(#REF!)</f>
        <v>#REF!</v>
      </c>
      <c r="R213" s="119" t="e">
        <f>SUM(#REF!)</f>
        <v>#REF!</v>
      </c>
      <c r="S213" s="327" t="e">
        <f>SUM(#REF!)</f>
        <v>#REF!</v>
      </c>
      <c r="T213" s="327" t="e">
        <f>SUM(#REF!)</f>
        <v>#REF!</v>
      </c>
      <c r="U213" s="212" t="e">
        <f>SUM(#REF!)</f>
        <v>#REF!</v>
      </c>
      <c r="V213" s="212" t="e">
        <f>SUM(#REF!)</f>
        <v>#REF!</v>
      </c>
      <c r="W213" s="119" t="e">
        <f>SUM(#REF!)</f>
        <v>#REF!</v>
      </c>
      <c r="X213" s="119" t="e">
        <f>SUM(#REF!)</f>
        <v>#REF!</v>
      </c>
      <c r="Y213" s="116" t="e">
        <f>SUM(#REF!)</f>
        <v>#REF!</v>
      </c>
      <c r="Z213" s="116" t="e">
        <f>SUM(#REF!)</f>
        <v>#REF!</v>
      </c>
      <c r="AA213" s="284">
        <f>Proyección!AE292</f>
        <v>0</v>
      </c>
      <c r="AB213" s="16"/>
      <c r="AC213" s="17"/>
    </row>
    <row r="214" spans="1:29" ht="15.6">
      <c r="A214" s="161" t="s">
        <v>686</v>
      </c>
      <c r="B214" s="245" t="e">
        <f t="shared" si="47"/>
        <v>#REF!</v>
      </c>
      <c r="C214" s="147" t="e">
        <f>SUM(Proyección!E293)</f>
        <v>#REF!</v>
      </c>
      <c r="D214" s="32" t="e">
        <f>SUM(Proyección!F293)</f>
        <v>#REF!</v>
      </c>
      <c r="E214" s="109" t="e">
        <f>SUM(#REF!)</f>
        <v>#REF!</v>
      </c>
      <c r="F214" s="119" t="e">
        <f>SUM(#REF!)</f>
        <v>#REF!</v>
      </c>
      <c r="G214" s="119" t="e">
        <f>SUM(#REF!)</f>
        <v>#REF!</v>
      </c>
      <c r="H214" s="119" t="e">
        <f>SUM(#REF!)</f>
        <v>#REF!</v>
      </c>
      <c r="I214" s="119" t="e">
        <f>SUM(#REF!)</f>
        <v>#REF!</v>
      </c>
      <c r="J214" s="119" t="e">
        <f>SUM(#REF!)</f>
        <v>#REF!</v>
      </c>
      <c r="K214" s="119" t="e">
        <f>SUM(#REF!)</f>
        <v>#REF!</v>
      </c>
      <c r="L214" s="119" t="e">
        <f>SUM(#REF!)</f>
        <v>#REF!</v>
      </c>
      <c r="M214" s="119" t="e">
        <f>SUM(#REF!)</f>
        <v>#REF!</v>
      </c>
      <c r="N214" s="119" t="e">
        <f>SUM(#REF!)</f>
        <v>#REF!</v>
      </c>
      <c r="O214" s="119" t="e">
        <f>SUM(#REF!)</f>
        <v>#REF!</v>
      </c>
      <c r="P214" s="119" t="e">
        <f>SUM(#REF!)</f>
        <v>#REF!</v>
      </c>
      <c r="Q214" s="119" t="e">
        <f>SUM(#REF!)</f>
        <v>#REF!</v>
      </c>
      <c r="R214" s="119" t="e">
        <f>SUM(#REF!)</f>
        <v>#REF!</v>
      </c>
      <c r="S214" s="327" t="e">
        <f>SUM(#REF!)</f>
        <v>#REF!</v>
      </c>
      <c r="T214" s="327" t="e">
        <f>SUM(#REF!)</f>
        <v>#REF!</v>
      </c>
      <c r="U214" s="212" t="e">
        <f>SUM(#REF!)</f>
        <v>#REF!</v>
      </c>
      <c r="V214" s="212" t="e">
        <f>SUM(#REF!)</f>
        <v>#REF!</v>
      </c>
      <c r="W214" s="119" t="e">
        <f>SUM(#REF!)</f>
        <v>#REF!</v>
      </c>
      <c r="X214" s="119" t="e">
        <f>SUM(#REF!)</f>
        <v>#REF!</v>
      </c>
      <c r="Y214" s="116" t="e">
        <f>SUM(#REF!)</f>
        <v>#REF!</v>
      </c>
      <c r="Z214" s="116" t="e">
        <f>SUM(#REF!)</f>
        <v>#REF!</v>
      </c>
      <c r="AA214" s="284">
        <f>Proyección!AE293</f>
        <v>0</v>
      </c>
      <c r="AB214" s="16"/>
      <c r="AC214" s="17"/>
    </row>
    <row r="215" spans="1:29" ht="15.6">
      <c r="A215" s="161" t="s">
        <v>444</v>
      </c>
      <c r="B215" s="245" t="e">
        <f t="shared" si="47"/>
        <v>#REF!</v>
      </c>
      <c r="C215" s="147" t="e">
        <f>SUM(Proyección!E294)</f>
        <v>#REF!</v>
      </c>
      <c r="D215" s="32" t="e">
        <f>SUM(Proyección!F294)</f>
        <v>#REF!</v>
      </c>
      <c r="E215" s="109">
        <v>0</v>
      </c>
      <c r="F215" s="119">
        <v>0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v>0</v>
      </c>
      <c r="R215" s="119">
        <v>0</v>
      </c>
      <c r="S215" s="327">
        <v>0</v>
      </c>
      <c r="T215" s="327">
        <v>0</v>
      </c>
      <c r="U215" s="212">
        <v>0</v>
      </c>
      <c r="V215" s="212">
        <v>0</v>
      </c>
      <c r="W215" s="119">
        <v>0</v>
      </c>
      <c r="X215" s="119">
        <v>0</v>
      </c>
      <c r="Y215" s="116">
        <v>0</v>
      </c>
      <c r="Z215" s="116">
        <v>0</v>
      </c>
      <c r="AA215" s="284">
        <f>Proyección!AE294</f>
        <v>0</v>
      </c>
      <c r="AB215" s="16"/>
      <c r="AC215" s="17"/>
    </row>
    <row r="216" spans="1:29" ht="15.6">
      <c r="A216" s="161" t="s">
        <v>256</v>
      </c>
      <c r="B216" s="245" t="e">
        <f t="shared" si="47"/>
        <v>#REF!</v>
      </c>
      <c r="C216" s="147" t="e">
        <f>SUM(Proyección!E295)</f>
        <v>#REF!</v>
      </c>
      <c r="D216" s="32" t="e">
        <f>SUM(Proyección!F295)</f>
        <v>#REF!</v>
      </c>
      <c r="E216" s="109" t="e">
        <f>SUM(#REF!)</f>
        <v>#REF!</v>
      </c>
      <c r="F216" s="119" t="e">
        <f>SUM(#REF!)</f>
        <v>#REF!</v>
      </c>
      <c r="G216" s="119" t="e">
        <f>SUM(#REF!)</f>
        <v>#REF!</v>
      </c>
      <c r="H216" s="119" t="e">
        <f>SUM(#REF!)</f>
        <v>#REF!</v>
      </c>
      <c r="I216" s="119" t="e">
        <f>SUM(#REF!)</f>
        <v>#REF!</v>
      </c>
      <c r="J216" s="119" t="e">
        <f>SUM(#REF!)</f>
        <v>#REF!</v>
      </c>
      <c r="K216" s="119" t="e">
        <f>SUM(#REF!)</f>
        <v>#REF!</v>
      </c>
      <c r="L216" s="119" t="e">
        <f>SUM(#REF!)</f>
        <v>#REF!</v>
      </c>
      <c r="M216" s="119" t="e">
        <f>SUM(#REF!)</f>
        <v>#REF!</v>
      </c>
      <c r="N216" s="119" t="e">
        <f>SUM(#REF!)</f>
        <v>#REF!</v>
      </c>
      <c r="O216" s="119" t="e">
        <f>SUM(#REF!)</f>
        <v>#REF!</v>
      </c>
      <c r="P216" s="119" t="e">
        <f>SUM(#REF!)</f>
        <v>#REF!</v>
      </c>
      <c r="Q216" s="119" t="e">
        <f>SUM(#REF!)</f>
        <v>#REF!</v>
      </c>
      <c r="R216" s="119" t="e">
        <f>SUM(#REF!)</f>
        <v>#REF!</v>
      </c>
      <c r="S216" s="327" t="e">
        <f>SUM(#REF!)</f>
        <v>#REF!</v>
      </c>
      <c r="T216" s="327" t="e">
        <f>SUM(#REF!)</f>
        <v>#REF!</v>
      </c>
      <c r="U216" s="212" t="e">
        <f>SUM(#REF!)</f>
        <v>#REF!</v>
      </c>
      <c r="V216" s="212" t="e">
        <f>SUM(#REF!)</f>
        <v>#REF!</v>
      </c>
      <c r="W216" s="119" t="e">
        <f>SUM(#REF!)</f>
        <v>#REF!</v>
      </c>
      <c r="X216" s="119" t="e">
        <f>SUM(#REF!)</f>
        <v>#REF!</v>
      </c>
      <c r="Y216" s="116" t="e">
        <f>SUM(#REF!)</f>
        <v>#REF!</v>
      </c>
      <c r="Z216" s="116" t="e">
        <f>SUM(#REF!)</f>
        <v>#REF!</v>
      </c>
      <c r="AA216" s="284">
        <f>Proyección!AE295</f>
        <v>0</v>
      </c>
      <c r="AB216" s="16"/>
      <c r="AC216" s="17"/>
    </row>
    <row r="217" spans="1:29" ht="15.6">
      <c r="A217" s="161" t="s">
        <v>257</v>
      </c>
      <c r="B217" s="245" t="e">
        <f t="shared" si="47"/>
        <v>#REF!</v>
      </c>
      <c r="C217" s="147" t="e">
        <f>SUM(Proyección!E296)</f>
        <v>#REF!</v>
      </c>
      <c r="D217" s="32" t="e">
        <f>SUM(Proyección!F296)</f>
        <v>#REF!</v>
      </c>
      <c r="E217" s="109" t="e">
        <f>SUM(#REF!)</f>
        <v>#REF!</v>
      </c>
      <c r="F217" s="119" t="e">
        <f>SUM(#REF!)</f>
        <v>#REF!</v>
      </c>
      <c r="G217" s="119" t="e">
        <f>SUM(#REF!)</f>
        <v>#REF!</v>
      </c>
      <c r="H217" s="119" t="e">
        <f>SUM(#REF!)</f>
        <v>#REF!</v>
      </c>
      <c r="I217" s="119" t="e">
        <f>SUM(#REF!)</f>
        <v>#REF!</v>
      </c>
      <c r="J217" s="119" t="e">
        <f>SUM(#REF!)</f>
        <v>#REF!</v>
      </c>
      <c r="K217" s="119" t="e">
        <f>SUM(#REF!)</f>
        <v>#REF!</v>
      </c>
      <c r="L217" s="119" t="e">
        <f>SUM(#REF!)</f>
        <v>#REF!</v>
      </c>
      <c r="M217" s="119" t="e">
        <f>SUM(#REF!)</f>
        <v>#REF!</v>
      </c>
      <c r="N217" s="119" t="e">
        <f>SUM(#REF!)</f>
        <v>#REF!</v>
      </c>
      <c r="O217" s="119" t="e">
        <f>SUM(#REF!)</f>
        <v>#REF!</v>
      </c>
      <c r="P217" s="119" t="e">
        <f>SUM(#REF!)</f>
        <v>#REF!</v>
      </c>
      <c r="Q217" s="119" t="e">
        <f>SUM(#REF!)</f>
        <v>#REF!</v>
      </c>
      <c r="R217" s="119" t="e">
        <f>SUM(#REF!)</f>
        <v>#REF!</v>
      </c>
      <c r="S217" s="327" t="e">
        <f>SUM(#REF!)</f>
        <v>#REF!</v>
      </c>
      <c r="T217" s="327" t="e">
        <f>SUM(#REF!)</f>
        <v>#REF!</v>
      </c>
      <c r="U217" s="212" t="e">
        <f>SUM(#REF!)</f>
        <v>#REF!</v>
      </c>
      <c r="V217" s="212" t="e">
        <f>SUM(#REF!)</f>
        <v>#REF!</v>
      </c>
      <c r="W217" s="119" t="e">
        <f>SUM(#REF!)</f>
        <v>#REF!</v>
      </c>
      <c r="X217" s="119" t="e">
        <f>SUM(#REF!)</f>
        <v>#REF!</v>
      </c>
      <c r="Y217" s="116" t="e">
        <f>SUM(#REF!)</f>
        <v>#REF!</v>
      </c>
      <c r="Z217" s="116" t="e">
        <f>SUM(#REF!)</f>
        <v>#REF!</v>
      </c>
      <c r="AA217" s="284">
        <f>Proyección!AE296</f>
        <v>0</v>
      </c>
      <c r="AB217" s="16"/>
      <c r="AC217" s="17"/>
    </row>
    <row r="218" spans="1:29" ht="15.6">
      <c r="A218" s="161" t="s">
        <v>258</v>
      </c>
      <c r="B218" s="245" t="e">
        <f t="shared" si="47"/>
        <v>#REF!</v>
      </c>
      <c r="C218" s="147" t="e">
        <f>SUM(Proyección!E297)</f>
        <v>#REF!</v>
      </c>
      <c r="D218" s="32" t="e">
        <f>SUM(Proyección!F297)</f>
        <v>#REF!</v>
      </c>
      <c r="E218" s="109" t="e">
        <f>SUM(#REF!)</f>
        <v>#REF!</v>
      </c>
      <c r="F218" s="119" t="e">
        <f>SUM(#REF!)</f>
        <v>#REF!</v>
      </c>
      <c r="G218" s="119" t="e">
        <f>SUM(#REF!)</f>
        <v>#REF!</v>
      </c>
      <c r="H218" s="119" t="e">
        <f>SUM(#REF!)</f>
        <v>#REF!</v>
      </c>
      <c r="I218" s="119" t="e">
        <f>SUM(#REF!)</f>
        <v>#REF!</v>
      </c>
      <c r="J218" s="119" t="e">
        <f>SUM(#REF!)</f>
        <v>#REF!</v>
      </c>
      <c r="K218" s="119" t="e">
        <f>SUM(#REF!)</f>
        <v>#REF!</v>
      </c>
      <c r="L218" s="119" t="e">
        <f>SUM(#REF!)</f>
        <v>#REF!</v>
      </c>
      <c r="M218" s="119" t="e">
        <f>SUM(#REF!)</f>
        <v>#REF!</v>
      </c>
      <c r="N218" s="119" t="e">
        <f>SUM(#REF!)</f>
        <v>#REF!</v>
      </c>
      <c r="O218" s="119" t="e">
        <f>SUM(#REF!)</f>
        <v>#REF!</v>
      </c>
      <c r="P218" s="119" t="e">
        <f>SUM(#REF!)</f>
        <v>#REF!</v>
      </c>
      <c r="Q218" s="119" t="e">
        <f>SUM(#REF!)</f>
        <v>#REF!</v>
      </c>
      <c r="R218" s="119" t="e">
        <f>SUM(#REF!)</f>
        <v>#REF!</v>
      </c>
      <c r="S218" s="327" t="e">
        <f>SUM(#REF!)</f>
        <v>#REF!</v>
      </c>
      <c r="T218" s="327" t="e">
        <f>SUM(#REF!)</f>
        <v>#REF!</v>
      </c>
      <c r="U218" s="212" t="e">
        <f>SUM(#REF!)</f>
        <v>#REF!</v>
      </c>
      <c r="V218" s="212" t="e">
        <f>SUM(#REF!)</f>
        <v>#REF!</v>
      </c>
      <c r="W218" s="119" t="e">
        <f>SUM(#REF!)</f>
        <v>#REF!</v>
      </c>
      <c r="X218" s="119" t="e">
        <f>SUM(#REF!)</f>
        <v>#REF!</v>
      </c>
      <c r="Y218" s="116" t="e">
        <f>SUM(#REF!)</f>
        <v>#REF!</v>
      </c>
      <c r="Z218" s="116" t="e">
        <f>SUM(#REF!)</f>
        <v>#REF!</v>
      </c>
      <c r="AA218" s="284">
        <f>Proyección!AE297</f>
        <v>0</v>
      </c>
      <c r="AB218" s="16"/>
      <c r="AC218" s="17"/>
    </row>
    <row r="219" spans="1:29" ht="15.6">
      <c r="A219" s="161" t="s">
        <v>259</v>
      </c>
      <c r="B219" s="245" t="e">
        <f t="shared" si="47"/>
        <v>#REF!</v>
      </c>
      <c r="C219" s="147" t="e">
        <f>SUM(Proyección!E298)</f>
        <v>#REF!</v>
      </c>
      <c r="D219" s="32" t="e">
        <f>SUM(Proyección!F298)</f>
        <v>#REF!</v>
      </c>
      <c r="E219" s="109" t="e">
        <f>SUM(#REF!)</f>
        <v>#REF!</v>
      </c>
      <c r="F219" s="119" t="e">
        <f>SUM(#REF!)</f>
        <v>#REF!</v>
      </c>
      <c r="G219" s="119" t="e">
        <f>SUM(#REF!)</f>
        <v>#REF!</v>
      </c>
      <c r="H219" s="119" t="e">
        <f>SUM(#REF!)</f>
        <v>#REF!</v>
      </c>
      <c r="I219" s="119" t="e">
        <f>SUM(#REF!)</f>
        <v>#REF!</v>
      </c>
      <c r="J219" s="119" t="e">
        <f>SUM(#REF!)</f>
        <v>#REF!</v>
      </c>
      <c r="K219" s="119" t="e">
        <f>SUM(#REF!)</f>
        <v>#REF!</v>
      </c>
      <c r="L219" s="119" t="e">
        <f>SUM(#REF!)</f>
        <v>#REF!</v>
      </c>
      <c r="M219" s="119" t="e">
        <f>SUM(#REF!)</f>
        <v>#REF!</v>
      </c>
      <c r="N219" s="119" t="e">
        <f>SUM(#REF!)</f>
        <v>#REF!</v>
      </c>
      <c r="O219" s="119" t="e">
        <f>SUM(#REF!)</f>
        <v>#REF!</v>
      </c>
      <c r="P219" s="119" t="e">
        <f>SUM(#REF!)</f>
        <v>#REF!</v>
      </c>
      <c r="Q219" s="119" t="e">
        <f>SUM(#REF!)</f>
        <v>#REF!</v>
      </c>
      <c r="R219" s="119" t="e">
        <f>SUM(#REF!)</f>
        <v>#REF!</v>
      </c>
      <c r="S219" s="327" t="e">
        <f>SUM(#REF!)</f>
        <v>#REF!</v>
      </c>
      <c r="T219" s="327" t="e">
        <f>SUM(#REF!)</f>
        <v>#REF!</v>
      </c>
      <c r="U219" s="212" t="e">
        <f>SUM(#REF!)</f>
        <v>#REF!</v>
      </c>
      <c r="V219" s="212" t="e">
        <f>SUM(#REF!)</f>
        <v>#REF!</v>
      </c>
      <c r="W219" s="119" t="e">
        <f>SUM(#REF!)</f>
        <v>#REF!</v>
      </c>
      <c r="X219" s="119" t="e">
        <f>SUM(#REF!)</f>
        <v>#REF!</v>
      </c>
      <c r="Y219" s="116" t="e">
        <f>SUM(#REF!)</f>
        <v>#REF!</v>
      </c>
      <c r="Z219" s="116" t="e">
        <f>SUM(#REF!)</f>
        <v>#REF!</v>
      </c>
      <c r="AA219" s="284">
        <f>Proyección!AE298</f>
        <v>0</v>
      </c>
      <c r="AB219" s="16"/>
      <c r="AC219" s="17"/>
    </row>
    <row r="220" spans="1:29" ht="15.6">
      <c r="A220" s="52" t="s">
        <v>209</v>
      </c>
      <c r="B220" s="245" t="e">
        <f t="shared" si="47"/>
        <v>#REF!</v>
      </c>
      <c r="C220" s="147" t="e">
        <f>SUM(Proyección!E299)</f>
        <v>#REF!</v>
      </c>
      <c r="D220" s="32" t="e">
        <f>SUM(Proyección!F299)</f>
        <v>#REF!</v>
      </c>
      <c r="E220" s="109" t="e">
        <f>SUM(#REF!)</f>
        <v>#REF!</v>
      </c>
      <c r="F220" s="119" t="e">
        <f>SUM(#REF!)</f>
        <v>#REF!</v>
      </c>
      <c r="G220" s="119" t="e">
        <f>SUM(#REF!)</f>
        <v>#REF!</v>
      </c>
      <c r="H220" s="119" t="e">
        <f>SUM(#REF!)</f>
        <v>#REF!</v>
      </c>
      <c r="I220" s="119" t="e">
        <f>SUM(#REF!)</f>
        <v>#REF!</v>
      </c>
      <c r="J220" s="119" t="e">
        <f>SUM(#REF!)</f>
        <v>#REF!</v>
      </c>
      <c r="K220" s="119" t="e">
        <f>SUM(#REF!)</f>
        <v>#REF!</v>
      </c>
      <c r="L220" s="119" t="e">
        <f>SUM(#REF!)</f>
        <v>#REF!</v>
      </c>
      <c r="M220" s="119" t="e">
        <f>SUM(#REF!)</f>
        <v>#REF!</v>
      </c>
      <c r="N220" s="119" t="e">
        <f>SUM(#REF!)</f>
        <v>#REF!</v>
      </c>
      <c r="O220" s="119" t="e">
        <f>SUM(#REF!)</f>
        <v>#REF!</v>
      </c>
      <c r="P220" s="119" t="e">
        <f>SUM(#REF!)</f>
        <v>#REF!</v>
      </c>
      <c r="Q220" s="119" t="e">
        <f>SUM(#REF!)</f>
        <v>#REF!</v>
      </c>
      <c r="R220" s="119" t="e">
        <f>SUM(#REF!)</f>
        <v>#REF!</v>
      </c>
      <c r="S220" s="327" t="e">
        <f>SUM(#REF!)</f>
        <v>#REF!</v>
      </c>
      <c r="T220" s="327" t="e">
        <f>SUM(#REF!)</f>
        <v>#REF!</v>
      </c>
      <c r="U220" s="212" t="e">
        <f>SUM(#REF!)</f>
        <v>#REF!</v>
      </c>
      <c r="V220" s="212" t="e">
        <f>SUM(#REF!)</f>
        <v>#REF!</v>
      </c>
      <c r="W220" s="119" t="e">
        <f>SUM(#REF!)</f>
        <v>#REF!</v>
      </c>
      <c r="X220" s="119" t="e">
        <f>SUM(#REF!)</f>
        <v>#REF!</v>
      </c>
      <c r="Y220" s="116" t="e">
        <f>SUM(#REF!)</f>
        <v>#REF!</v>
      </c>
      <c r="Z220" s="116" t="e">
        <f>SUM(#REF!)</f>
        <v>#REF!</v>
      </c>
      <c r="AA220" s="272">
        <f>Proyección!AE299</f>
        <v>2095587</v>
      </c>
      <c r="AB220" s="16"/>
      <c r="AC220" s="17"/>
    </row>
    <row r="221" spans="1:29" ht="15.6">
      <c r="A221" s="37" t="s">
        <v>415</v>
      </c>
      <c r="B221" s="248" t="e">
        <f t="shared" ref="B221:AA221" si="48">SUM(B222:B229)</f>
        <v>#REF!</v>
      </c>
      <c r="C221" s="148" t="e">
        <f t="shared" si="48"/>
        <v>#REF!</v>
      </c>
      <c r="D221" s="33" t="e">
        <f t="shared" si="48"/>
        <v>#REF!</v>
      </c>
      <c r="E221" s="89" t="e">
        <f t="shared" si="48"/>
        <v>#REF!</v>
      </c>
      <c r="F221" s="100" t="e">
        <f t="shared" si="48"/>
        <v>#REF!</v>
      </c>
      <c r="G221" s="100" t="e">
        <f t="shared" si="48"/>
        <v>#REF!</v>
      </c>
      <c r="H221" s="100" t="e">
        <f t="shared" si="48"/>
        <v>#REF!</v>
      </c>
      <c r="I221" s="100" t="e">
        <f t="shared" si="48"/>
        <v>#REF!</v>
      </c>
      <c r="J221" s="100" t="e">
        <f t="shared" si="48"/>
        <v>#REF!</v>
      </c>
      <c r="K221" s="100" t="e">
        <f t="shared" si="48"/>
        <v>#REF!</v>
      </c>
      <c r="L221" s="100" t="e">
        <f t="shared" si="48"/>
        <v>#REF!</v>
      </c>
      <c r="M221" s="100" t="e">
        <f t="shared" si="48"/>
        <v>#REF!</v>
      </c>
      <c r="N221" s="100" t="e">
        <f t="shared" si="48"/>
        <v>#REF!</v>
      </c>
      <c r="O221" s="100" t="e">
        <f t="shared" si="48"/>
        <v>#REF!</v>
      </c>
      <c r="P221" s="100" t="e">
        <f t="shared" si="48"/>
        <v>#REF!</v>
      </c>
      <c r="Q221" s="100" t="e">
        <f t="shared" si="48"/>
        <v>#REF!</v>
      </c>
      <c r="R221" s="100" t="e">
        <f t="shared" si="48"/>
        <v>#REF!</v>
      </c>
      <c r="S221" s="339" t="e">
        <f t="shared" si="48"/>
        <v>#REF!</v>
      </c>
      <c r="T221" s="339" t="e">
        <f t="shared" si="48"/>
        <v>#REF!</v>
      </c>
      <c r="U221" s="223" t="e">
        <f t="shared" si="48"/>
        <v>#REF!</v>
      </c>
      <c r="V221" s="223" t="e">
        <f t="shared" si="48"/>
        <v>#REF!</v>
      </c>
      <c r="W221" s="100" t="e">
        <f t="shared" si="48"/>
        <v>#REF!</v>
      </c>
      <c r="X221" s="100" t="e">
        <f t="shared" si="48"/>
        <v>#REF!</v>
      </c>
      <c r="Y221" s="100" t="e">
        <f t="shared" si="48"/>
        <v>#REF!</v>
      </c>
      <c r="Z221" s="100" t="e">
        <f t="shared" si="48"/>
        <v>#REF!</v>
      </c>
      <c r="AA221" s="276">
        <f t="shared" si="48"/>
        <v>575296</v>
      </c>
      <c r="AB221" s="14"/>
      <c r="AC221" s="17"/>
    </row>
    <row r="222" spans="1:29" ht="15.6">
      <c r="A222" s="37" t="s">
        <v>191</v>
      </c>
      <c r="B222" s="245" t="e">
        <f t="shared" ref="B222:B229" si="49">SUM(AA222-C222)</f>
        <v>#REF!</v>
      </c>
      <c r="C222" s="147" t="e">
        <f>SUM(Proyección!E301)</f>
        <v>#REF!</v>
      </c>
      <c r="D222" s="32" t="e">
        <f>SUM(Proyección!F301)</f>
        <v>#REF!</v>
      </c>
      <c r="E222" s="109" t="e">
        <f>SUM(#REF!)</f>
        <v>#REF!</v>
      </c>
      <c r="F222" s="119" t="e">
        <f>SUM(#REF!)</f>
        <v>#REF!</v>
      </c>
      <c r="G222" s="119" t="e">
        <f>SUM(#REF!)</f>
        <v>#REF!</v>
      </c>
      <c r="H222" s="119" t="e">
        <f>SUM(#REF!)</f>
        <v>#REF!</v>
      </c>
      <c r="I222" s="119" t="e">
        <f>SUM(#REF!)</f>
        <v>#REF!</v>
      </c>
      <c r="J222" s="119" t="e">
        <f>SUM(#REF!)</f>
        <v>#REF!</v>
      </c>
      <c r="K222" s="119" t="e">
        <f>SUM(#REF!)</f>
        <v>#REF!</v>
      </c>
      <c r="L222" s="119" t="e">
        <f>SUM(#REF!)</f>
        <v>#REF!</v>
      </c>
      <c r="M222" s="119" t="e">
        <f>SUM(#REF!)</f>
        <v>#REF!</v>
      </c>
      <c r="N222" s="119" t="e">
        <f>SUM(#REF!)</f>
        <v>#REF!</v>
      </c>
      <c r="O222" s="119" t="e">
        <f>SUM(#REF!)</f>
        <v>#REF!</v>
      </c>
      <c r="P222" s="119" t="e">
        <f>SUM(#REF!)</f>
        <v>#REF!</v>
      </c>
      <c r="Q222" s="119" t="e">
        <f>SUM(#REF!)</f>
        <v>#REF!</v>
      </c>
      <c r="R222" s="119" t="e">
        <f>SUM(#REF!)</f>
        <v>#REF!</v>
      </c>
      <c r="S222" s="327" t="e">
        <f>SUM(#REF!)</f>
        <v>#REF!</v>
      </c>
      <c r="T222" s="327" t="e">
        <f>SUM(#REF!)</f>
        <v>#REF!</v>
      </c>
      <c r="U222" s="212" t="e">
        <f>SUM(#REF!)</f>
        <v>#REF!</v>
      </c>
      <c r="V222" s="212" t="e">
        <f>SUM(#REF!)</f>
        <v>#REF!</v>
      </c>
      <c r="W222" s="119" t="e">
        <f>SUM(#REF!)</f>
        <v>#REF!</v>
      </c>
      <c r="X222" s="119" t="e">
        <f>SUM(#REF!)</f>
        <v>#REF!</v>
      </c>
      <c r="Y222" s="116" t="e">
        <f>SUM(#REF!)</f>
        <v>#REF!</v>
      </c>
      <c r="Z222" s="116" t="e">
        <f>SUM(#REF!)</f>
        <v>#REF!</v>
      </c>
      <c r="AA222" s="272">
        <f>Proyección!AE301</f>
        <v>2200</v>
      </c>
      <c r="AB222" s="16"/>
      <c r="AC222" s="17"/>
    </row>
    <row r="223" spans="1:29" ht="15.6">
      <c r="A223" s="37" t="s">
        <v>662</v>
      </c>
      <c r="B223" s="245" t="e">
        <f t="shared" si="49"/>
        <v>#REF!</v>
      </c>
      <c r="C223" s="147" t="e">
        <f>SUM(Proyección!E302)</f>
        <v>#REF!</v>
      </c>
      <c r="D223" s="32" t="e">
        <f>SUM(Proyección!F302)</f>
        <v>#REF!</v>
      </c>
      <c r="E223" s="109" t="e">
        <f>SUM(#REF!)</f>
        <v>#REF!</v>
      </c>
      <c r="F223" s="119" t="e">
        <f>SUM(#REF!)</f>
        <v>#REF!</v>
      </c>
      <c r="G223" s="119" t="e">
        <f>SUM(#REF!)</f>
        <v>#REF!</v>
      </c>
      <c r="H223" s="119" t="e">
        <f>SUM(#REF!)</f>
        <v>#REF!</v>
      </c>
      <c r="I223" s="119" t="e">
        <f>SUM(#REF!)</f>
        <v>#REF!</v>
      </c>
      <c r="J223" s="119" t="e">
        <f>SUM(#REF!)</f>
        <v>#REF!</v>
      </c>
      <c r="K223" s="119" t="e">
        <f>SUM(#REF!)</f>
        <v>#REF!</v>
      </c>
      <c r="L223" s="119" t="e">
        <f>SUM(#REF!)</f>
        <v>#REF!</v>
      </c>
      <c r="M223" s="119" t="e">
        <f>SUM(#REF!)</f>
        <v>#REF!</v>
      </c>
      <c r="N223" s="119" t="e">
        <f>SUM(#REF!)</f>
        <v>#REF!</v>
      </c>
      <c r="O223" s="119" t="e">
        <f>SUM(#REF!)</f>
        <v>#REF!</v>
      </c>
      <c r="P223" s="119" t="e">
        <f>SUM(#REF!)</f>
        <v>#REF!</v>
      </c>
      <c r="Q223" s="119" t="e">
        <f>SUM(#REF!)</f>
        <v>#REF!</v>
      </c>
      <c r="R223" s="119" t="e">
        <f>SUM(#REF!)</f>
        <v>#REF!</v>
      </c>
      <c r="S223" s="327" t="e">
        <f>SUM(#REF!)</f>
        <v>#REF!</v>
      </c>
      <c r="T223" s="327" t="e">
        <f>SUM(#REF!)</f>
        <v>#REF!</v>
      </c>
      <c r="U223" s="212" t="e">
        <f>SUM(#REF!)</f>
        <v>#REF!</v>
      </c>
      <c r="V223" s="212" t="e">
        <f>SUM(#REF!)</f>
        <v>#REF!</v>
      </c>
      <c r="W223" s="119" t="e">
        <f>SUM(#REF!)</f>
        <v>#REF!</v>
      </c>
      <c r="X223" s="119" t="e">
        <f>SUM(#REF!)</f>
        <v>#REF!</v>
      </c>
      <c r="Y223" s="116" t="e">
        <f>SUM(#REF!)</f>
        <v>#REF!</v>
      </c>
      <c r="Z223" s="116" t="e">
        <f>SUM(#REF!)</f>
        <v>#REF!</v>
      </c>
      <c r="AA223" s="272">
        <f>Proyección!AE302</f>
        <v>1964</v>
      </c>
      <c r="AB223" s="16"/>
      <c r="AC223" s="17"/>
    </row>
    <row r="224" spans="1:29" ht="15.6">
      <c r="A224" s="37" t="s">
        <v>657</v>
      </c>
      <c r="B224" s="245" t="e">
        <f t="shared" si="49"/>
        <v>#REF!</v>
      </c>
      <c r="C224" s="147" t="e">
        <f>SUM(Proyección!E303)</f>
        <v>#REF!</v>
      </c>
      <c r="D224" s="32" t="e">
        <f>SUM(Proyección!F303)</f>
        <v>#REF!</v>
      </c>
      <c r="E224" s="109" t="e">
        <f>SUM(#REF!)</f>
        <v>#REF!</v>
      </c>
      <c r="F224" s="119" t="e">
        <f>SUM(#REF!)</f>
        <v>#REF!</v>
      </c>
      <c r="G224" s="119" t="e">
        <f>SUM(#REF!)</f>
        <v>#REF!</v>
      </c>
      <c r="H224" s="119" t="e">
        <f>SUM(#REF!)</f>
        <v>#REF!</v>
      </c>
      <c r="I224" s="119" t="e">
        <f>SUM(#REF!)</f>
        <v>#REF!</v>
      </c>
      <c r="J224" s="119" t="e">
        <f>SUM(#REF!)</f>
        <v>#REF!</v>
      </c>
      <c r="K224" s="119" t="e">
        <f>SUM(#REF!)</f>
        <v>#REF!</v>
      </c>
      <c r="L224" s="119" t="e">
        <f>SUM(#REF!)</f>
        <v>#REF!</v>
      </c>
      <c r="M224" s="119" t="e">
        <f>SUM(#REF!)</f>
        <v>#REF!</v>
      </c>
      <c r="N224" s="119" t="e">
        <f>SUM(#REF!)</f>
        <v>#REF!</v>
      </c>
      <c r="O224" s="119" t="e">
        <f>SUM(#REF!)</f>
        <v>#REF!</v>
      </c>
      <c r="P224" s="119" t="e">
        <f>SUM(#REF!)</f>
        <v>#REF!</v>
      </c>
      <c r="Q224" s="119" t="e">
        <f>SUM(#REF!)</f>
        <v>#REF!</v>
      </c>
      <c r="R224" s="119" t="e">
        <f>SUM(#REF!)</f>
        <v>#REF!</v>
      </c>
      <c r="S224" s="327" t="e">
        <f>SUM(#REF!)</f>
        <v>#REF!</v>
      </c>
      <c r="T224" s="327" t="e">
        <f>SUM(#REF!)</f>
        <v>#REF!</v>
      </c>
      <c r="U224" s="212" t="e">
        <f>SUM(#REF!)</f>
        <v>#REF!</v>
      </c>
      <c r="V224" s="212" t="e">
        <f>SUM(#REF!)</f>
        <v>#REF!</v>
      </c>
      <c r="W224" s="119" t="e">
        <f>SUM(#REF!)</f>
        <v>#REF!</v>
      </c>
      <c r="X224" s="119" t="e">
        <f>SUM(#REF!)</f>
        <v>#REF!</v>
      </c>
      <c r="Y224" s="116" t="e">
        <f>SUM(#REF!)</f>
        <v>#REF!</v>
      </c>
      <c r="Z224" s="116" t="e">
        <f>SUM(#REF!)</f>
        <v>#REF!</v>
      </c>
      <c r="AA224" s="272">
        <f>Proyección!AE303</f>
        <v>186132</v>
      </c>
      <c r="AB224" s="16"/>
      <c r="AC224" s="17"/>
    </row>
    <row r="225" spans="1:29" ht="15.6">
      <c r="A225" s="37" t="s">
        <v>555</v>
      </c>
      <c r="B225" s="245" t="e">
        <f t="shared" si="49"/>
        <v>#REF!</v>
      </c>
      <c r="C225" s="147" t="e">
        <f>SUM(Proyección!E304)</f>
        <v>#REF!</v>
      </c>
      <c r="D225" s="32" t="e">
        <f>SUM(Proyección!F304)</f>
        <v>#REF!</v>
      </c>
      <c r="E225" s="109" t="e">
        <f>SUM(#REF!)</f>
        <v>#REF!</v>
      </c>
      <c r="F225" s="119" t="e">
        <f>SUM(#REF!)</f>
        <v>#REF!</v>
      </c>
      <c r="G225" s="119" t="e">
        <f>SUM(#REF!)</f>
        <v>#REF!</v>
      </c>
      <c r="H225" s="119" t="e">
        <f>SUM(#REF!)</f>
        <v>#REF!</v>
      </c>
      <c r="I225" s="119" t="e">
        <f>SUM(#REF!)</f>
        <v>#REF!</v>
      </c>
      <c r="J225" s="119" t="e">
        <f>SUM(#REF!)</f>
        <v>#REF!</v>
      </c>
      <c r="K225" s="119" t="e">
        <f>SUM(#REF!)</f>
        <v>#REF!</v>
      </c>
      <c r="L225" s="119" t="e">
        <f>SUM(#REF!)</f>
        <v>#REF!</v>
      </c>
      <c r="M225" s="119" t="e">
        <f>SUM(#REF!)</f>
        <v>#REF!</v>
      </c>
      <c r="N225" s="119" t="e">
        <f>SUM(#REF!)</f>
        <v>#REF!</v>
      </c>
      <c r="O225" s="119" t="e">
        <f>SUM(#REF!)</f>
        <v>#REF!</v>
      </c>
      <c r="P225" s="119" t="e">
        <f>SUM(#REF!)</f>
        <v>#REF!</v>
      </c>
      <c r="Q225" s="119" t="e">
        <f>SUM(#REF!)</f>
        <v>#REF!</v>
      </c>
      <c r="R225" s="119" t="e">
        <f>SUM(#REF!)</f>
        <v>#REF!</v>
      </c>
      <c r="S225" s="327" t="e">
        <f>SUM(#REF!)</f>
        <v>#REF!</v>
      </c>
      <c r="T225" s="327" t="e">
        <f>SUM(#REF!)</f>
        <v>#REF!</v>
      </c>
      <c r="U225" s="212" t="e">
        <f>SUM(#REF!)</f>
        <v>#REF!</v>
      </c>
      <c r="V225" s="212" t="e">
        <f>SUM(#REF!)</f>
        <v>#REF!</v>
      </c>
      <c r="W225" s="119" t="e">
        <f>SUM(#REF!)</f>
        <v>#REF!</v>
      </c>
      <c r="X225" s="119" t="e">
        <f>SUM(#REF!)</f>
        <v>#REF!</v>
      </c>
      <c r="Y225" s="116" t="e">
        <f>SUM(#REF!)</f>
        <v>#REF!</v>
      </c>
      <c r="Z225" s="116" t="e">
        <f>SUM(#REF!)</f>
        <v>#REF!</v>
      </c>
      <c r="AA225" s="272">
        <f>Proyección!AE304</f>
        <v>100000</v>
      </c>
      <c r="AB225" s="16"/>
      <c r="AC225" s="17"/>
    </row>
    <row r="226" spans="1:29" ht="15.6">
      <c r="A226" s="37" t="s">
        <v>187</v>
      </c>
      <c r="B226" s="245" t="e">
        <f t="shared" si="49"/>
        <v>#REF!</v>
      </c>
      <c r="C226" s="147" t="e">
        <f>SUM(Proyección!E305)</f>
        <v>#REF!</v>
      </c>
      <c r="D226" s="32" t="e">
        <f>SUM(Proyección!F305)</f>
        <v>#REF!</v>
      </c>
      <c r="E226" s="109" t="e">
        <f>SUM(#REF!)</f>
        <v>#REF!</v>
      </c>
      <c r="F226" s="119" t="e">
        <f>SUM(#REF!)</f>
        <v>#REF!</v>
      </c>
      <c r="G226" s="119" t="e">
        <f>SUM(#REF!)</f>
        <v>#REF!</v>
      </c>
      <c r="H226" s="119" t="e">
        <f>SUM(#REF!)</f>
        <v>#REF!</v>
      </c>
      <c r="I226" s="119" t="e">
        <f>SUM(#REF!)</f>
        <v>#REF!</v>
      </c>
      <c r="J226" s="119" t="e">
        <f>SUM(#REF!)</f>
        <v>#REF!</v>
      </c>
      <c r="K226" s="119" t="e">
        <f>SUM(#REF!)</f>
        <v>#REF!</v>
      </c>
      <c r="L226" s="119" t="e">
        <f>SUM(#REF!)</f>
        <v>#REF!</v>
      </c>
      <c r="M226" s="119" t="e">
        <f>SUM(#REF!)</f>
        <v>#REF!</v>
      </c>
      <c r="N226" s="119" t="e">
        <f>SUM(#REF!)</f>
        <v>#REF!</v>
      </c>
      <c r="O226" s="119" t="e">
        <f>SUM(#REF!)</f>
        <v>#REF!</v>
      </c>
      <c r="P226" s="119" t="e">
        <f>SUM(#REF!)</f>
        <v>#REF!</v>
      </c>
      <c r="Q226" s="119" t="e">
        <f>SUM(#REF!)</f>
        <v>#REF!</v>
      </c>
      <c r="R226" s="119" t="e">
        <f>SUM(#REF!)</f>
        <v>#REF!</v>
      </c>
      <c r="S226" s="327" t="e">
        <f>SUM(#REF!)</f>
        <v>#REF!</v>
      </c>
      <c r="T226" s="327" t="e">
        <f>SUM(#REF!)</f>
        <v>#REF!</v>
      </c>
      <c r="U226" s="212" t="e">
        <f>SUM(#REF!)</f>
        <v>#REF!</v>
      </c>
      <c r="V226" s="212" t="e">
        <f>SUM(#REF!)</f>
        <v>#REF!</v>
      </c>
      <c r="W226" s="119" t="e">
        <f>SUM(#REF!)</f>
        <v>#REF!</v>
      </c>
      <c r="X226" s="119" t="e">
        <f>SUM(#REF!)</f>
        <v>#REF!</v>
      </c>
      <c r="Y226" s="116" t="e">
        <f>SUM(#REF!)</f>
        <v>#REF!</v>
      </c>
      <c r="Z226" s="116" t="e">
        <f>SUM(#REF!)</f>
        <v>#REF!</v>
      </c>
      <c r="AA226" s="272">
        <f>Proyección!AE305</f>
        <v>75000</v>
      </c>
      <c r="AB226" s="16"/>
      <c r="AC226" s="17"/>
    </row>
    <row r="227" spans="1:29" ht="15.6">
      <c r="A227" s="37" t="s">
        <v>297</v>
      </c>
      <c r="B227" s="245" t="e">
        <f t="shared" si="49"/>
        <v>#REF!</v>
      </c>
      <c r="C227" s="147" t="e">
        <f>SUM(Proyección!E306)</f>
        <v>#REF!</v>
      </c>
      <c r="D227" s="32" t="e">
        <f>SUM(Proyección!F306)</f>
        <v>#REF!</v>
      </c>
      <c r="E227" s="109" t="e">
        <f>SUM(#REF!)</f>
        <v>#REF!</v>
      </c>
      <c r="F227" s="119" t="e">
        <f>SUM(#REF!)</f>
        <v>#REF!</v>
      </c>
      <c r="G227" s="119" t="e">
        <f>SUM(#REF!)</f>
        <v>#REF!</v>
      </c>
      <c r="H227" s="119" t="e">
        <f>SUM(#REF!)</f>
        <v>#REF!</v>
      </c>
      <c r="I227" s="119" t="e">
        <f>SUM(#REF!)</f>
        <v>#REF!</v>
      </c>
      <c r="J227" s="119" t="e">
        <f>SUM(#REF!)</f>
        <v>#REF!</v>
      </c>
      <c r="K227" s="119" t="e">
        <f>SUM(#REF!)</f>
        <v>#REF!</v>
      </c>
      <c r="L227" s="119" t="e">
        <f>SUM(#REF!)</f>
        <v>#REF!</v>
      </c>
      <c r="M227" s="119" t="e">
        <f>SUM(#REF!)</f>
        <v>#REF!</v>
      </c>
      <c r="N227" s="119" t="e">
        <f>SUM(#REF!)</f>
        <v>#REF!</v>
      </c>
      <c r="O227" s="119" t="e">
        <f>SUM(#REF!)</f>
        <v>#REF!</v>
      </c>
      <c r="P227" s="119" t="e">
        <f>SUM(#REF!)</f>
        <v>#REF!</v>
      </c>
      <c r="Q227" s="119" t="e">
        <f>SUM(#REF!)</f>
        <v>#REF!</v>
      </c>
      <c r="R227" s="119" t="e">
        <f>SUM(#REF!)</f>
        <v>#REF!</v>
      </c>
      <c r="S227" s="327" t="e">
        <f>SUM(#REF!)</f>
        <v>#REF!</v>
      </c>
      <c r="T227" s="327" t="e">
        <f>SUM(#REF!)</f>
        <v>#REF!</v>
      </c>
      <c r="U227" s="212" t="e">
        <f>SUM(#REF!)</f>
        <v>#REF!</v>
      </c>
      <c r="V227" s="212" t="e">
        <f>SUM(#REF!)</f>
        <v>#REF!</v>
      </c>
      <c r="W227" s="119" t="e">
        <f>SUM(#REF!)</f>
        <v>#REF!</v>
      </c>
      <c r="X227" s="119" t="e">
        <f>SUM(#REF!)</f>
        <v>#REF!</v>
      </c>
      <c r="Y227" s="116" t="e">
        <f>SUM(#REF!)</f>
        <v>#REF!</v>
      </c>
      <c r="Z227" s="116" t="e">
        <f>SUM(#REF!)</f>
        <v>#REF!</v>
      </c>
      <c r="AA227" s="272">
        <f>Proyección!AE306</f>
        <v>31250</v>
      </c>
      <c r="AB227" s="16"/>
      <c r="AC227" s="17"/>
    </row>
    <row r="228" spans="1:29" ht="15.6">
      <c r="A228" s="37" t="s">
        <v>298</v>
      </c>
      <c r="B228" s="245" t="e">
        <f t="shared" si="49"/>
        <v>#REF!</v>
      </c>
      <c r="C228" s="147" t="e">
        <f>SUM(Proyección!E307)</f>
        <v>#REF!</v>
      </c>
      <c r="D228" s="32" t="e">
        <f>SUM(Proyección!F307)</f>
        <v>#REF!</v>
      </c>
      <c r="E228" s="109" t="e">
        <f>SUM(#REF!)</f>
        <v>#REF!</v>
      </c>
      <c r="F228" s="119" t="e">
        <f>SUM(#REF!)</f>
        <v>#REF!</v>
      </c>
      <c r="G228" s="119" t="e">
        <f>SUM(#REF!)</f>
        <v>#REF!</v>
      </c>
      <c r="H228" s="119" t="e">
        <f>SUM(#REF!)</f>
        <v>#REF!</v>
      </c>
      <c r="I228" s="119" t="e">
        <f>SUM(#REF!)</f>
        <v>#REF!</v>
      </c>
      <c r="J228" s="119" t="e">
        <f>SUM(#REF!)</f>
        <v>#REF!</v>
      </c>
      <c r="K228" s="119" t="e">
        <f>SUM(#REF!)</f>
        <v>#REF!</v>
      </c>
      <c r="L228" s="119" t="e">
        <f>SUM(#REF!)</f>
        <v>#REF!</v>
      </c>
      <c r="M228" s="119" t="e">
        <f>SUM(#REF!)</f>
        <v>#REF!</v>
      </c>
      <c r="N228" s="119" t="e">
        <f>SUM(#REF!)</f>
        <v>#REF!</v>
      </c>
      <c r="O228" s="119" t="e">
        <f>SUM(#REF!)</f>
        <v>#REF!</v>
      </c>
      <c r="P228" s="119" t="e">
        <f>SUM(#REF!)</f>
        <v>#REF!</v>
      </c>
      <c r="Q228" s="119" t="e">
        <f>SUM(#REF!)</f>
        <v>#REF!</v>
      </c>
      <c r="R228" s="119" t="e">
        <f>SUM(#REF!)</f>
        <v>#REF!</v>
      </c>
      <c r="S228" s="327" t="e">
        <f>SUM(#REF!)</f>
        <v>#REF!</v>
      </c>
      <c r="T228" s="327" t="e">
        <f>SUM(#REF!)</f>
        <v>#REF!</v>
      </c>
      <c r="U228" s="212" t="e">
        <f>SUM(#REF!)</f>
        <v>#REF!</v>
      </c>
      <c r="V228" s="212" t="e">
        <f>SUM(#REF!)</f>
        <v>#REF!</v>
      </c>
      <c r="W228" s="119" t="e">
        <f>SUM(#REF!)</f>
        <v>#REF!</v>
      </c>
      <c r="X228" s="119" t="e">
        <f>SUM(#REF!)</f>
        <v>#REF!</v>
      </c>
      <c r="Y228" s="116" t="e">
        <f>SUM(#REF!)</f>
        <v>#REF!</v>
      </c>
      <c r="Z228" s="116" t="e">
        <f>SUM(#REF!)</f>
        <v>#REF!</v>
      </c>
      <c r="AA228" s="272">
        <f>Proyección!AE307</f>
        <v>173750</v>
      </c>
      <c r="AB228" s="16"/>
      <c r="AC228" s="17"/>
    </row>
    <row r="229" spans="1:29" ht="15.6">
      <c r="A229" s="37" t="s">
        <v>100</v>
      </c>
      <c r="B229" s="245" t="e">
        <f t="shared" si="49"/>
        <v>#REF!</v>
      </c>
      <c r="C229" s="147" t="e">
        <f>SUM(Proyección!E308)</f>
        <v>#REF!</v>
      </c>
      <c r="D229" s="32" t="e">
        <f>SUM(Proyección!F308)</f>
        <v>#REF!</v>
      </c>
      <c r="E229" s="109" t="e">
        <f>SUM(#REF!)</f>
        <v>#REF!</v>
      </c>
      <c r="F229" s="119" t="e">
        <f>SUM(#REF!)</f>
        <v>#REF!</v>
      </c>
      <c r="G229" s="119" t="e">
        <f>SUM(#REF!)</f>
        <v>#REF!</v>
      </c>
      <c r="H229" s="119" t="e">
        <f>SUM(#REF!)</f>
        <v>#REF!</v>
      </c>
      <c r="I229" s="119" t="e">
        <f>SUM(#REF!)</f>
        <v>#REF!</v>
      </c>
      <c r="J229" s="119" t="e">
        <f>SUM(#REF!)</f>
        <v>#REF!</v>
      </c>
      <c r="K229" s="119" t="e">
        <f>SUM(#REF!)</f>
        <v>#REF!</v>
      </c>
      <c r="L229" s="119" t="e">
        <f>SUM(#REF!)</f>
        <v>#REF!</v>
      </c>
      <c r="M229" s="119" t="e">
        <f>SUM(#REF!)</f>
        <v>#REF!</v>
      </c>
      <c r="N229" s="119" t="e">
        <f>SUM(#REF!)</f>
        <v>#REF!</v>
      </c>
      <c r="O229" s="119" t="e">
        <f>SUM(#REF!)</f>
        <v>#REF!</v>
      </c>
      <c r="P229" s="119" t="e">
        <f>SUM(#REF!)</f>
        <v>#REF!</v>
      </c>
      <c r="Q229" s="119" t="e">
        <f>SUM(#REF!)</f>
        <v>#REF!</v>
      </c>
      <c r="R229" s="119" t="e">
        <f>SUM(#REF!)</f>
        <v>#REF!</v>
      </c>
      <c r="S229" s="327" t="e">
        <f>SUM(#REF!)</f>
        <v>#REF!</v>
      </c>
      <c r="T229" s="327" t="e">
        <f>SUM(#REF!)</f>
        <v>#REF!</v>
      </c>
      <c r="U229" s="212" t="e">
        <f>SUM(#REF!)</f>
        <v>#REF!</v>
      </c>
      <c r="V229" s="212" t="e">
        <f>SUM(#REF!)</f>
        <v>#REF!</v>
      </c>
      <c r="W229" s="119" t="e">
        <f>SUM(#REF!)</f>
        <v>#REF!</v>
      </c>
      <c r="X229" s="119" t="e">
        <f>SUM(#REF!)</f>
        <v>#REF!</v>
      </c>
      <c r="Y229" s="116" t="e">
        <f>SUM(#REF!)</f>
        <v>#REF!</v>
      </c>
      <c r="Z229" s="116" t="e">
        <f>SUM(#REF!)</f>
        <v>#REF!</v>
      </c>
      <c r="AA229" s="272">
        <f>Proyección!AE308</f>
        <v>5000</v>
      </c>
      <c r="AB229" s="16"/>
      <c r="AC229" s="17"/>
    </row>
    <row r="230" spans="1:29" ht="15.6">
      <c r="A230" s="37" t="s">
        <v>41</v>
      </c>
      <c r="B230" s="248" t="e">
        <f>SUM(B231:B237)</f>
        <v>#REF!</v>
      </c>
      <c r="C230" s="148" t="e">
        <f t="shared" ref="C230:AA230" si="50">SUM(C231:C237)</f>
        <v>#REF!</v>
      </c>
      <c r="D230" s="33" t="e">
        <f t="shared" si="50"/>
        <v>#REF!</v>
      </c>
      <c r="E230" s="89" t="e">
        <f t="shared" si="50"/>
        <v>#REF!</v>
      </c>
      <c r="F230" s="100" t="e">
        <f t="shared" si="50"/>
        <v>#REF!</v>
      </c>
      <c r="G230" s="100" t="e">
        <f t="shared" si="50"/>
        <v>#REF!</v>
      </c>
      <c r="H230" s="100" t="e">
        <f t="shared" si="50"/>
        <v>#REF!</v>
      </c>
      <c r="I230" s="100" t="e">
        <f t="shared" si="50"/>
        <v>#REF!</v>
      </c>
      <c r="J230" s="100" t="e">
        <f t="shared" si="50"/>
        <v>#REF!</v>
      </c>
      <c r="K230" s="100" t="e">
        <f t="shared" si="50"/>
        <v>#REF!</v>
      </c>
      <c r="L230" s="100" t="e">
        <f t="shared" si="50"/>
        <v>#REF!</v>
      </c>
      <c r="M230" s="100" t="e">
        <f t="shared" si="50"/>
        <v>#REF!</v>
      </c>
      <c r="N230" s="100" t="e">
        <f t="shared" si="50"/>
        <v>#REF!</v>
      </c>
      <c r="O230" s="100" t="e">
        <f t="shared" si="50"/>
        <v>#REF!</v>
      </c>
      <c r="P230" s="100" t="e">
        <f t="shared" si="50"/>
        <v>#REF!</v>
      </c>
      <c r="Q230" s="100" t="e">
        <f t="shared" si="50"/>
        <v>#REF!</v>
      </c>
      <c r="R230" s="100" t="e">
        <f t="shared" si="50"/>
        <v>#REF!</v>
      </c>
      <c r="S230" s="339" t="e">
        <f t="shared" si="50"/>
        <v>#REF!</v>
      </c>
      <c r="T230" s="339" t="e">
        <f t="shared" si="50"/>
        <v>#REF!</v>
      </c>
      <c r="U230" s="223" t="e">
        <f t="shared" si="50"/>
        <v>#REF!</v>
      </c>
      <c r="V230" s="223" t="e">
        <f t="shared" si="50"/>
        <v>#REF!</v>
      </c>
      <c r="W230" s="100" t="e">
        <f t="shared" si="50"/>
        <v>#REF!</v>
      </c>
      <c r="X230" s="100" t="e">
        <f t="shared" si="50"/>
        <v>#REF!</v>
      </c>
      <c r="Y230" s="100" t="e">
        <f t="shared" si="50"/>
        <v>#REF!</v>
      </c>
      <c r="Z230" s="100" t="e">
        <f t="shared" si="50"/>
        <v>#REF!</v>
      </c>
      <c r="AA230" s="286">
        <f t="shared" si="50"/>
        <v>560200</v>
      </c>
      <c r="AB230" s="143"/>
      <c r="AC230" s="17"/>
    </row>
    <row r="231" spans="1:29" ht="15.6">
      <c r="A231" s="37" t="s">
        <v>208</v>
      </c>
      <c r="B231" s="245" t="e">
        <f t="shared" ref="B231:B236" si="51">SUM(AA231-C231)</f>
        <v>#REF!</v>
      </c>
      <c r="C231" s="147" t="e">
        <f>SUM(Proyección!E310)</f>
        <v>#REF!</v>
      </c>
      <c r="D231" s="32" t="e">
        <f>SUM(Proyección!F310)</f>
        <v>#REF!</v>
      </c>
      <c r="E231" s="109" t="e">
        <f>SUM(#REF!)</f>
        <v>#REF!</v>
      </c>
      <c r="F231" s="119" t="e">
        <f>SUM(#REF!)</f>
        <v>#REF!</v>
      </c>
      <c r="G231" s="119" t="e">
        <f>SUM(#REF!)</f>
        <v>#REF!</v>
      </c>
      <c r="H231" s="119" t="e">
        <f>SUM(#REF!)</f>
        <v>#REF!</v>
      </c>
      <c r="I231" s="119" t="e">
        <f>SUM(#REF!)</f>
        <v>#REF!</v>
      </c>
      <c r="J231" s="119" t="e">
        <f>SUM(#REF!)</f>
        <v>#REF!</v>
      </c>
      <c r="K231" s="119" t="e">
        <f>SUM(#REF!)</f>
        <v>#REF!</v>
      </c>
      <c r="L231" s="119" t="e">
        <f>SUM(#REF!)</f>
        <v>#REF!</v>
      </c>
      <c r="M231" s="119" t="e">
        <f>SUM(#REF!)</f>
        <v>#REF!</v>
      </c>
      <c r="N231" s="119" t="e">
        <f>SUM(#REF!)</f>
        <v>#REF!</v>
      </c>
      <c r="O231" s="119" t="e">
        <f>SUM(#REF!)</f>
        <v>#REF!</v>
      </c>
      <c r="P231" s="119" t="e">
        <f>SUM(#REF!)</f>
        <v>#REF!</v>
      </c>
      <c r="Q231" s="119" t="e">
        <f>SUM(#REF!)</f>
        <v>#REF!</v>
      </c>
      <c r="R231" s="119" t="e">
        <f>SUM(#REF!)</f>
        <v>#REF!</v>
      </c>
      <c r="S231" s="327" t="e">
        <f>SUM(#REF!)</f>
        <v>#REF!</v>
      </c>
      <c r="T231" s="327" t="e">
        <f>SUM(#REF!)</f>
        <v>#REF!</v>
      </c>
      <c r="U231" s="212" t="e">
        <f>SUM(#REF!)</f>
        <v>#REF!</v>
      </c>
      <c r="V231" s="212" t="e">
        <f>SUM(#REF!)</f>
        <v>#REF!</v>
      </c>
      <c r="W231" s="119" t="e">
        <f>SUM(#REF!)</f>
        <v>#REF!</v>
      </c>
      <c r="X231" s="119" t="e">
        <f>SUM(#REF!)</f>
        <v>#REF!</v>
      </c>
      <c r="Y231" s="116" t="e">
        <f>SUM(#REF!)</f>
        <v>#REF!</v>
      </c>
      <c r="Z231" s="116" t="e">
        <f>SUM(#REF!)</f>
        <v>#REF!</v>
      </c>
      <c r="AA231" s="272">
        <f>Proyección!AE310</f>
        <v>317200</v>
      </c>
      <c r="AB231" s="16"/>
      <c r="AC231" s="17"/>
    </row>
    <row r="232" spans="1:29" ht="15.6">
      <c r="A232" s="37" t="s">
        <v>203</v>
      </c>
      <c r="B232" s="245" t="e">
        <f t="shared" si="51"/>
        <v>#REF!</v>
      </c>
      <c r="C232" s="147" t="e">
        <f>SUM(Proyección!E311)</f>
        <v>#REF!</v>
      </c>
      <c r="D232" s="32" t="e">
        <f>SUM(Proyección!F311)</f>
        <v>#REF!</v>
      </c>
      <c r="E232" s="109" t="e">
        <f>SUM(#REF!)</f>
        <v>#REF!</v>
      </c>
      <c r="F232" s="119" t="e">
        <f>SUM(#REF!)</f>
        <v>#REF!</v>
      </c>
      <c r="G232" s="119" t="e">
        <f>SUM(#REF!)</f>
        <v>#REF!</v>
      </c>
      <c r="H232" s="119" t="e">
        <f>SUM(#REF!)</f>
        <v>#REF!</v>
      </c>
      <c r="I232" s="119" t="e">
        <f>SUM(#REF!)</f>
        <v>#REF!</v>
      </c>
      <c r="J232" s="119" t="e">
        <f>SUM(#REF!)</f>
        <v>#REF!</v>
      </c>
      <c r="K232" s="119" t="e">
        <f>SUM(#REF!)</f>
        <v>#REF!</v>
      </c>
      <c r="L232" s="119" t="e">
        <f>SUM(#REF!)</f>
        <v>#REF!</v>
      </c>
      <c r="M232" s="119" t="e">
        <f>SUM(#REF!)</f>
        <v>#REF!</v>
      </c>
      <c r="N232" s="119" t="e">
        <f>SUM(#REF!)</f>
        <v>#REF!</v>
      </c>
      <c r="O232" s="119" t="e">
        <f>SUM(#REF!)</f>
        <v>#REF!</v>
      </c>
      <c r="P232" s="119" t="e">
        <f>SUM(#REF!)</f>
        <v>#REF!</v>
      </c>
      <c r="Q232" s="119" t="e">
        <f>SUM(#REF!)</f>
        <v>#REF!</v>
      </c>
      <c r="R232" s="119" t="e">
        <f>SUM(#REF!)</f>
        <v>#REF!</v>
      </c>
      <c r="S232" s="327" t="e">
        <f>SUM(#REF!)</f>
        <v>#REF!</v>
      </c>
      <c r="T232" s="327" t="e">
        <f>SUM(#REF!)</f>
        <v>#REF!</v>
      </c>
      <c r="U232" s="212" t="e">
        <f>SUM(#REF!)</f>
        <v>#REF!</v>
      </c>
      <c r="V232" s="212" t="e">
        <f>SUM(#REF!)</f>
        <v>#REF!</v>
      </c>
      <c r="W232" s="119" t="e">
        <f>SUM(#REF!)</f>
        <v>#REF!</v>
      </c>
      <c r="X232" s="119" t="e">
        <f>SUM(#REF!)</f>
        <v>#REF!</v>
      </c>
      <c r="Y232" s="116" t="e">
        <f>SUM(#REF!)</f>
        <v>#REF!</v>
      </c>
      <c r="Z232" s="116" t="e">
        <f>SUM(#REF!)</f>
        <v>#REF!</v>
      </c>
      <c r="AA232" s="272">
        <f>Proyección!AE311</f>
        <v>123000</v>
      </c>
      <c r="AB232" s="16"/>
      <c r="AC232" s="17"/>
    </row>
    <row r="233" spans="1:29" ht="15.6">
      <c r="A233" s="37" t="s">
        <v>94</v>
      </c>
      <c r="B233" s="245" t="e">
        <f t="shared" si="51"/>
        <v>#REF!</v>
      </c>
      <c r="C233" s="147" t="e">
        <f>SUM(Proyección!E312)</f>
        <v>#REF!</v>
      </c>
      <c r="D233" s="32" t="e">
        <f>SUM(Proyección!F312)</f>
        <v>#REF!</v>
      </c>
      <c r="E233" s="109" t="e">
        <f>SUM(#REF!)</f>
        <v>#REF!</v>
      </c>
      <c r="F233" s="119" t="e">
        <f>SUM(#REF!)</f>
        <v>#REF!</v>
      </c>
      <c r="G233" s="119" t="e">
        <f>SUM(#REF!)</f>
        <v>#REF!</v>
      </c>
      <c r="H233" s="119" t="e">
        <f>SUM(#REF!)</f>
        <v>#REF!</v>
      </c>
      <c r="I233" s="119" t="e">
        <f>SUM(#REF!)</f>
        <v>#REF!</v>
      </c>
      <c r="J233" s="119" t="e">
        <f>SUM(#REF!)</f>
        <v>#REF!</v>
      </c>
      <c r="K233" s="119" t="e">
        <f>SUM(#REF!)</f>
        <v>#REF!</v>
      </c>
      <c r="L233" s="119" t="e">
        <f>SUM(#REF!)</f>
        <v>#REF!</v>
      </c>
      <c r="M233" s="119" t="e">
        <f>SUM(#REF!)</f>
        <v>#REF!</v>
      </c>
      <c r="N233" s="119" t="e">
        <f>SUM(#REF!)</f>
        <v>#REF!</v>
      </c>
      <c r="O233" s="119" t="e">
        <f>SUM(#REF!)</f>
        <v>#REF!</v>
      </c>
      <c r="P233" s="119" t="e">
        <f>SUM(#REF!)</f>
        <v>#REF!</v>
      </c>
      <c r="Q233" s="119" t="e">
        <f>SUM(#REF!)</f>
        <v>#REF!</v>
      </c>
      <c r="R233" s="119" t="e">
        <f>SUM(#REF!)</f>
        <v>#REF!</v>
      </c>
      <c r="S233" s="327" t="e">
        <f>SUM(#REF!)</f>
        <v>#REF!</v>
      </c>
      <c r="T233" s="327" t="e">
        <f>SUM(#REF!)</f>
        <v>#REF!</v>
      </c>
      <c r="U233" s="212" t="e">
        <f>SUM(#REF!)</f>
        <v>#REF!</v>
      </c>
      <c r="V233" s="212" t="e">
        <f>SUM(#REF!)</f>
        <v>#REF!</v>
      </c>
      <c r="W233" s="119" t="e">
        <f>SUM(#REF!)</f>
        <v>#REF!</v>
      </c>
      <c r="X233" s="119" t="e">
        <f>SUM(#REF!)</f>
        <v>#REF!</v>
      </c>
      <c r="Y233" s="116" t="e">
        <f>SUM(#REF!)</f>
        <v>#REF!</v>
      </c>
      <c r="Z233" s="116" t="e">
        <f>SUM(#REF!)</f>
        <v>#REF!</v>
      </c>
      <c r="AA233" s="272">
        <f>Proyección!AE312</f>
        <v>62000</v>
      </c>
      <c r="AB233" s="16"/>
      <c r="AC233" s="17"/>
    </row>
    <row r="234" spans="1:29" ht="15.6">
      <c r="A234" s="37" t="s">
        <v>164</v>
      </c>
      <c r="B234" s="245" t="e">
        <f t="shared" si="51"/>
        <v>#REF!</v>
      </c>
      <c r="C234" s="147" t="e">
        <f>SUM(Proyección!E313)</f>
        <v>#REF!</v>
      </c>
      <c r="D234" s="32" t="e">
        <f>SUM(Proyección!F313)</f>
        <v>#REF!</v>
      </c>
      <c r="E234" s="109" t="e">
        <f>SUM(#REF!)</f>
        <v>#REF!</v>
      </c>
      <c r="F234" s="119" t="e">
        <f>SUM(#REF!)</f>
        <v>#REF!</v>
      </c>
      <c r="G234" s="119" t="e">
        <f>SUM(#REF!)</f>
        <v>#REF!</v>
      </c>
      <c r="H234" s="119" t="e">
        <f>SUM(#REF!)</f>
        <v>#REF!</v>
      </c>
      <c r="I234" s="119" t="e">
        <f>SUM(#REF!)</f>
        <v>#REF!</v>
      </c>
      <c r="J234" s="119" t="e">
        <f>SUM(#REF!)</f>
        <v>#REF!</v>
      </c>
      <c r="K234" s="119" t="e">
        <f>SUM(#REF!)</f>
        <v>#REF!</v>
      </c>
      <c r="L234" s="119" t="e">
        <f>SUM(#REF!)</f>
        <v>#REF!</v>
      </c>
      <c r="M234" s="119" t="e">
        <f>SUM(#REF!)</f>
        <v>#REF!</v>
      </c>
      <c r="N234" s="119" t="e">
        <f>SUM(#REF!)</f>
        <v>#REF!</v>
      </c>
      <c r="O234" s="119" t="e">
        <f>SUM(#REF!)</f>
        <v>#REF!</v>
      </c>
      <c r="P234" s="119" t="e">
        <f>SUM(#REF!)</f>
        <v>#REF!</v>
      </c>
      <c r="Q234" s="119" t="e">
        <f>SUM(#REF!)</f>
        <v>#REF!</v>
      </c>
      <c r="R234" s="119" t="e">
        <f>SUM(#REF!)</f>
        <v>#REF!</v>
      </c>
      <c r="S234" s="327" t="e">
        <f>SUM(#REF!)</f>
        <v>#REF!</v>
      </c>
      <c r="T234" s="327" t="e">
        <f>SUM(#REF!)</f>
        <v>#REF!</v>
      </c>
      <c r="U234" s="212" t="e">
        <f>SUM(#REF!)</f>
        <v>#REF!</v>
      </c>
      <c r="V234" s="212" t="e">
        <f>SUM(#REF!)</f>
        <v>#REF!</v>
      </c>
      <c r="W234" s="119" t="e">
        <f>SUM(#REF!)</f>
        <v>#REF!</v>
      </c>
      <c r="X234" s="119" t="e">
        <f>SUM(#REF!)</f>
        <v>#REF!</v>
      </c>
      <c r="Y234" s="116" t="e">
        <f>SUM(#REF!)</f>
        <v>#REF!</v>
      </c>
      <c r="Z234" s="116" t="e">
        <f>SUM(#REF!)</f>
        <v>#REF!</v>
      </c>
      <c r="AA234" s="272">
        <f>Proyección!AE313</f>
        <v>5000</v>
      </c>
      <c r="AB234" s="16"/>
      <c r="AC234" s="17"/>
    </row>
    <row r="235" spans="1:29" ht="15.6">
      <c r="A235" s="37" t="s">
        <v>556</v>
      </c>
      <c r="B235" s="245" t="e">
        <f t="shared" si="51"/>
        <v>#REF!</v>
      </c>
      <c r="C235" s="147" t="e">
        <f>SUM(Proyección!E314)</f>
        <v>#REF!</v>
      </c>
      <c r="D235" s="32" t="e">
        <f>SUM(Proyección!F314)</f>
        <v>#REF!</v>
      </c>
      <c r="E235" s="109" t="e">
        <f>SUM(#REF!)</f>
        <v>#REF!</v>
      </c>
      <c r="F235" s="119" t="e">
        <f>SUM(#REF!)</f>
        <v>#REF!</v>
      </c>
      <c r="G235" s="119" t="e">
        <f>SUM(#REF!)</f>
        <v>#REF!</v>
      </c>
      <c r="H235" s="119" t="e">
        <f>SUM(#REF!)</f>
        <v>#REF!</v>
      </c>
      <c r="I235" s="119" t="e">
        <f>SUM(#REF!)</f>
        <v>#REF!</v>
      </c>
      <c r="J235" s="119" t="e">
        <f>SUM(#REF!)</f>
        <v>#REF!</v>
      </c>
      <c r="K235" s="119" t="e">
        <f>SUM(#REF!)</f>
        <v>#REF!</v>
      </c>
      <c r="L235" s="119" t="e">
        <f>SUM(#REF!)</f>
        <v>#REF!</v>
      </c>
      <c r="M235" s="119" t="e">
        <f>SUM(#REF!)</f>
        <v>#REF!</v>
      </c>
      <c r="N235" s="119" t="e">
        <f>SUM(#REF!)</f>
        <v>#REF!</v>
      </c>
      <c r="O235" s="119" t="e">
        <f>SUM(#REF!)</f>
        <v>#REF!</v>
      </c>
      <c r="P235" s="119" t="e">
        <f>SUM(#REF!)</f>
        <v>#REF!</v>
      </c>
      <c r="Q235" s="119" t="e">
        <f>SUM(#REF!)</f>
        <v>#REF!</v>
      </c>
      <c r="R235" s="119" t="e">
        <f>SUM(#REF!)</f>
        <v>#REF!</v>
      </c>
      <c r="S235" s="327" t="e">
        <f>SUM(#REF!)</f>
        <v>#REF!</v>
      </c>
      <c r="T235" s="327" t="e">
        <f>SUM(#REF!)</f>
        <v>#REF!</v>
      </c>
      <c r="U235" s="212" t="e">
        <f>SUM(#REF!)</f>
        <v>#REF!</v>
      </c>
      <c r="V235" s="212" t="e">
        <f>SUM(#REF!)</f>
        <v>#REF!</v>
      </c>
      <c r="W235" s="119" t="e">
        <f>SUM(#REF!)</f>
        <v>#REF!</v>
      </c>
      <c r="X235" s="119" t="e">
        <f>SUM(#REF!)</f>
        <v>#REF!</v>
      </c>
      <c r="Y235" s="116" t="e">
        <f>SUM(#REF!)</f>
        <v>#REF!</v>
      </c>
      <c r="Z235" s="116" t="e">
        <f>SUM(#REF!)</f>
        <v>#REF!</v>
      </c>
      <c r="AA235" s="272">
        <f>Proyección!AE314</f>
        <v>2000</v>
      </c>
      <c r="AB235" s="16"/>
      <c r="AC235" s="17"/>
    </row>
    <row r="236" spans="1:29" ht="15.6">
      <c r="A236" s="37" t="s">
        <v>498</v>
      </c>
      <c r="B236" s="245" t="e">
        <f t="shared" si="51"/>
        <v>#REF!</v>
      </c>
      <c r="C236" s="147" t="e">
        <f>SUM(Proyección!E315)</f>
        <v>#REF!</v>
      </c>
      <c r="D236" s="32" t="e">
        <f>SUM(Proyección!F315)</f>
        <v>#REF!</v>
      </c>
      <c r="E236" s="109" t="e">
        <f>SUM(#REF!)</f>
        <v>#REF!</v>
      </c>
      <c r="F236" s="119" t="e">
        <f>SUM(#REF!)</f>
        <v>#REF!</v>
      </c>
      <c r="G236" s="119" t="e">
        <f>SUM(#REF!)</f>
        <v>#REF!</v>
      </c>
      <c r="H236" s="119" t="e">
        <f>SUM(#REF!)</f>
        <v>#REF!</v>
      </c>
      <c r="I236" s="119" t="e">
        <f>SUM(#REF!)</f>
        <v>#REF!</v>
      </c>
      <c r="J236" s="119" t="e">
        <f>SUM(#REF!)</f>
        <v>#REF!</v>
      </c>
      <c r="K236" s="119" t="e">
        <f>SUM(#REF!)</f>
        <v>#REF!</v>
      </c>
      <c r="L236" s="119" t="e">
        <f>SUM(#REF!)</f>
        <v>#REF!</v>
      </c>
      <c r="M236" s="119" t="e">
        <f>SUM(#REF!)</f>
        <v>#REF!</v>
      </c>
      <c r="N236" s="119" t="e">
        <f>SUM(#REF!)</f>
        <v>#REF!</v>
      </c>
      <c r="O236" s="119" t="e">
        <f>SUM(#REF!)</f>
        <v>#REF!</v>
      </c>
      <c r="P236" s="119" t="e">
        <f>SUM(#REF!)</f>
        <v>#REF!</v>
      </c>
      <c r="Q236" s="119" t="e">
        <f>SUM(#REF!)</f>
        <v>#REF!</v>
      </c>
      <c r="R236" s="119" t="e">
        <f>SUM(#REF!)</f>
        <v>#REF!</v>
      </c>
      <c r="S236" s="327" t="e">
        <f>SUM(#REF!)</f>
        <v>#REF!</v>
      </c>
      <c r="T236" s="327" t="e">
        <f>SUM(#REF!)</f>
        <v>#REF!</v>
      </c>
      <c r="U236" s="212" t="e">
        <f>SUM(#REF!)</f>
        <v>#REF!</v>
      </c>
      <c r="V236" s="212" t="e">
        <f>SUM(#REF!)</f>
        <v>#REF!</v>
      </c>
      <c r="W236" s="119" t="e">
        <f>SUM(#REF!)</f>
        <v>#REF!</v>
      </c>
      <c r="X236" s="119" t="e">
        <f>SUM(#REF!)</f>
        <v>#REF!</v>
      </c>
      <c r="Y236" s="116" t="e">
        <f>SUM(#REF!)</f>
        <v>#REF!</v>
      </c>
      <c r="Z236" s="116" t="e">
        <f>SUM(#REF!)</f>
        <v>#REF!</v>
      </c>
      <c r="AA236" s="272">
        <f>Proyección!AE315</f>
        <v>11000</v>
      </c>
      <c r="AB236" s="16"/>
      <c r="AC236" s="17"/>
    </row>
    <row r="237" spans="1:29" ht="15.6">
      <c r="A237" s="313" t="s">
        <v>678</v>
      </c>
      <c r="B237" s="249" t="e">
        <f>SUM(AA237-C237)</f>
        <v>#REF!</v>
      </c>
      <c r="C237" s="147" t="e">
        <f>SUM(Proyección!E316)</f>
        <v>#REF!</v>
      </c>
      <c r="D237" s="32" t="e">
        <f>SUM(Proyección!F316)</f>
        <v>#REF!</v>
      </c>
      <c r="E237" s="10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327" t="e">
        <f>SUM(#REF!)</f>
        <v>#REF!</v>
      </c>
      <c r="T237" s="327" t="e">
        <f>SUM(#REF!)</f>
        <v>#REF!</v>
      </c>
      <c r="U237" s="212" t="e">
        <f>SUM(#REF!)</f>
        <v>#REF!</v>
      </c>
      <c r="V237" s="212" t="e">
        <f>SUM(#REF!)</f>
        <v>#REF!</v>
      </c>
      <c r="W237" s="119" t="e">
        <f>SUM(#REF!)</f>
        <v>#REF!</v>
      </c>
      <c r="X237" s="119" t="e">
        <f>SUM(#REF!)</f>
        <v>#REF!</v>
      </c>
      <c r="Y237" s="116" t="e">
        <f>SUM(#REF!)</f>
        <v>#REF!</v>
      </c>
      <c r="Z237" s="116" t="e">
        <f>SUM(#REF!)</f>
        <v>#REF!</v>
      </c>
      <c r="AA237" s="272">
        <f>Proyección!AE316</f>
        <v>40000</v>
      </c>
      <c r="AB237" s="16"/>
      <c r="AC237" s="17"/>
    </row>
    <row r="238" spans="1:29" ht="15.6">
      <c r="A238" s="37" t="s">
        <v>42</v>
      </c>
      <c r="B238" s="248" t="e">
        <f t="shared" ref="B238:AA238" si="52">SUM(B239:B245)</f>
        <v>#REF!</v>
      </c>
      <c r="C238" s="148" t="e">
        <f t="shared" si="52"/>
        <v>#REF!</v>
      </c>
      <c r="D238" s="33" t="e">
        <f t="shared" si="52"/>
        <v>#REF!</v>
      </c>
      <c r="E238" s="108" t="e">
        <f t="shared" si="52"/>
        <v>#REF!</v>
      </c>
      <c r="F238" s="127" t="e">
        <f t="shared" si="52"/>
        <v>#REF!</v>
      </c>
      <c r="G238" s="127" t="e">
        <f t="shared" si="52"/>
        <v>#REF!</v>
      </c>
      <c r="H238" s="127" t="e">
        <f t="shared" si="52"/>
        <v>#REF!</v>
      </c>
      <c r="I238" s="130" t="e">
        <f t="shared" si="52"/>
        <v>#REF!</v>
      </c>
      <c r="J238" s="130" t="e">
        <f t="shared" si="52"/>
        <v>#REF!</v>
      </c>
      <c r="K238" s="130" t="e">
        <f t="shared" si="52"/>
        <v>#REF!</v>
      </c>
      <c r="L238" s="130" t="e">
        <f t="shared" si="52"/>
        <v>#REF!</v>
      </c>
      <c r="M238" s="130" t="e">
        <f t="shared" si="52"/>
        <v>#REF!</v>
      </c>
      <c r="N238" s="130" t="e">
        <f t="shared" si="52"/>
        <v>#REF!</v>
      </c>
      <c r="O238" s="130" t="e">
        <f t="shared" si="52"/>
        <v>#REF!</v>
      </c>
      <c r="P238" s="130" t="e">
        <f t="shared" si="52"/>
        <v>#REF!</v>
      </c>
      <c r="Q238" s="130" t="e">
        <f t="shared" si="52"/>
        <v>#REF!</v>
      </c>
      <c r="R238" s="130" t="e">
        <f t="shared" si="52"/>
        <v>#REF!</v>
      </c>
      <c r="S238" s="340" t="e">
        <f t="shared" si="52"/>
        <v>#REF!</v>
      </c>
      <c r="T238" s="340" t="e">
        <f t="shared" si="52"/>
        <v>#REF!</v>
      </c>
      <c r="U238" s="224" t="e">
        <f t="shared" si="52"/>
        <v>#REF!</v>
      </c>
      <c r="V238" s="224" t="e">
        <f t="shared" si="52"/>
        <v>#REF!</v>
      </c>
      <c r="W238" s="130" t="e">
        <f t="shared" si="52"/>
        <v>#REF!</v>
      </c>
      <c r="X238" s="130" t="e">
        <f t="shared" si="52"/>
        <v>#REF!</v>
      </c>
      <c r="Y238" s="127" t="e">
        <f t="shared" si="52"/>
        <v>#REF!</v>
      </c>
      <c r="Z238" s="127" t="e">
        <f t="shared" si="52"/>
        <v>#REF!</v>
      </c>
      <c r="AA238" s="276">
        <f t="shared" si="52"/>
        <v>127069</v>
      </c>
      <c r="AB238" s="19"/>
      <c r="AC238" s="17"/>
    </row>
    <row r="239" spans="1:29" ht="15.6">
      <c r="A239" s="37" t="s">
        <v>714</v>
      </c>
      <c r="B239" s="245" t="e">
        <f t="shared" ref="B239:B245" si="53">SUM(AA239-C239)</f>
        <v>#REF!</v>
      </c>
      <c r="C239" s="147" t="e">
        <f>SUM(Proyección!E318)</f>
        <v>#REF!</v>
      </c>
      <c r="D239" s="32" t="e">
        <f>SUM(Proyección!F318)</f>
        <v>#REF!</v>
      </c>
      <c r="E239" s="109" t="e">
        <f>SUM(#REF!)</f>
        <v>#REF!</v>
      </c>
      <c r="F239" s="119" t="e">
        <f>SUM(#REF!)</f>
        <v>#REF!</v>
      </c>
      <c r="G239" s="119" t="e">
        <f>SUM(#REF!)</f>
        <v>#REF!</v>
      </c>
      <c r="H239" s="119" t="e">
        <f>SUM(#REF!)</f>
        <v>#REF!</v>
      </c>
      <c r="I239" s="119" t="e">
        <f>SUM(#REF!)</f>
        <v>#REF!</v>
      </c>
      <c r="J239" s="119" t="e">
        <f>SUM(#REF!)</f>
        <v>#REF!</v>
      </c>
      <c r="K239" s="119" t="e">
        <f>SUM(#REF!)</f>
        <v>#REF!</v>
      </c>
      <c r="L239" s="119" t="e">
        <f>SUM(#REF!)</f>
        <v>#REF!</v>
      </c>
      <c r="M239" s="119" t="e">
        <f>SUM(#REF!)</f>
        <v>#REF!</v>
      </c>
      <c r="N239" s="119" t="e">
        <f>SUM(#REF!)</f>
        <v>#REF!</v>
      </c>
      <c r="O239" s="119" t="e">
        <f>SUM(#REF!)</f>
        <v>#REF!</v>
      </c>
      <c r="P239" s="119" t="e">
        <f>SUM(#REF!)</f>
        <v>#REF!</v>
      </c>
      <c r="Q239" s="119" t="e">
        <f>SUM(#REF!)</f>
        <v>#REF!</v>
      </c>
      <c r="R239" s="119" t="e">
        <f>SUM(#REF!)</f>
        <v>#REF!</v>
      </c>
      <c r="S239" s="327" t="e">
        <f>SUM(#REF!)</f>
        <v>#REF!</v>
      </c>
      <c r="T239" s="327" t="e">
        <f>SUM(#REF!)</f>
        <v>#REF!</v>
      </c>
      <c r="U239" s="212" t="e">
        <f>SUM(#REF!)</f>
        <v>#REF!</v>
      </c>
      <c r="V239" s="212" t="e">
        <f>SUM(#REF!)</f>
        <v>#REF!</v>
      </c>
      <c r="W239" s="119" t="e">
        <f>SUM(#REF!)</f>
        <v>#REF!</v>
      </c>
      <c r="X239" s="119" t="e">
        <f>SUM(#REF!)</f>
        <v>#REF!</v>
      </c>
      <c r="Y239" s="116" t="e">
        <f>SUM(#REF!)</f>
        <v>#REF!</v>
      </c>
      <c r="Z239" s="116" t="e">
        <f>SUM(#REF!)</f>
        <v>#REF!</v>
      </c>
      <c r="AA239" s="272">
        <f>Proyección!AE318</f>
        <v>5000</v>
      </c>
      <c r="AB239" s="16"/>
      <c r="AC239" s="17"/>
    </row>
    <row r="240" spans="1:29" ht="15.6">
      <c r="A240" s="37" t="s">
        <v>715</v>
      </c>
      <c r="B240" s="245" t="e">
        <f t="shared" si="53"/>
        <v>#REF!</v>
      </c>
      <c r="C240" s="147" t="e">
        <f>SUM(Proyección!E319)</f>
        <v>#REF!</v>
      </c>
      <c r="D240" s="32" t="e">
        <f>SUM(Proyección!F319)</f>
        <v>#REF!</v>
      </c>
      <c r="E240" s="109" t="e">
        <f>SUM(#REF!)</f>
        <v>#REF!</v>
      </c>
      <c r="F240" s="119" t="e">
        <f>SUM(#REF!)</f>
        <v>#REF!</v>
      </c>
      <c r="G240" s="119" t="e">
        <f>SUM(#REF!)</f>
        <v>#REF!</v>
      </c>
      <c r="H240" s="119" t="e">
        <f>SUM(#REF!)</f>
        <v>#REF!</v>
      </c>
      <c r="I240" s="119" t="e">
        <f>SUM(#REF!)</f>
        <v>#REF!</v>
      </c>
      <c r="J240" s="119" t="e">
        <f>SUM(#REF!)</f>
        <v>#REF!</v>
      </c>
      <c r="K240" s="119" t="e">
        <f>SUM(#REF!)</f>
        <v>#REF!</v>
      </c>
      <c r="L240" s="119" t="e">
        <f>SUM(#REF!)</f>
        <v>#REF!</v>
      </c>
      <c r="M240" s="119" t="e">
        <f>SUM(#REF!)</f>
        <v>#REF!</v>
      </c>
      <c r="N240" s="119" t="e">
        <f>SUM(#REF!)</f>
        <v>#REF!</v>
      </c>
      <c r="O240" s="119" t="e">
        <f>SUM(#REF!)</f>
        <v>#REF!</v>
      </c>
      <c r="P240" s="119" t="e">
        <f>SUM(#REF!)</f>
        <v>#REF!</v>
      </c>
      <c r="Q240" s="119" t="e">
        <f>SUM(#REF!)</f>
        <v>#REF!</v>
      </c>
      <c r="R240" s="119" t="e">
        <f>SUM(#REF!)</f>
        <v>#REF!</v>
      </c>
      <c r="S240" s="327" t="e">
        <f>SUM(#REF!)</f>
        <v>#REF!</v>
      </c>
      <c r="T240" s="327" t="e">
        <f>SUM(#REF!)</f>
        <v>#REF!</v>
      </c>
      <c r="U240" s="212" t="e">
        <f>SUM(#REF!)</f>
        <v>#REF!</v>
      </c>
      <c r="V240" s="212" t="e">
        <f>SUM(#REF!)</f>
        <v>#REF!</v>
      </c>
      <c r="W240" s="119" t="e">
        <f>SUM(#REF!)</f>
        <v>#REF!</v>
      </c>
      <c r="X240" s="119" t="e">
        <f>SUM(#REF!)</f>
        <v>#REF!</v>
      </c>
      <c r="Y240" s="116" t="e">
        <f>SUM(#REF!)</f>
        <v>#REF!</v>
      </c>
      <c r="Z240" s="116" t="e">
        <f>SUM(#REF!)</f>
        <v>#REF!</v>
      </c>
      <c r="AA240" s="272">
        <f>Proyección!AE319</f>
        <v>5000</v>
      </c>
      <c r="AB240" s="16"/>
      <c r="AC240" s="17"/>
    </row>
    <row r="241" spans="1:29" ht="15.6">
      <c r="A241" s="37" t="s">
        <v>314</v>
      </c>
      <c r="B241" s="245" t="e">
        <f t="shared" si="53"/>
        <v>#REF!</v>
      </c>
      <c r="C241" s="147" t="e">
        <f>SUM(Proyección!E320)</f>
        <v>#REF!</v>
      </c>
      <c r="D241" s="32" t="e">
        <f>SUM(Proyección!F320)</f>
        <v>#REF!</v>
      </c>
      <c r="E241" s="109" t="e">
        <f>SUM(#REF!)</f>
        <v>#REF!</v>
      </c>
      <c r="F241" s="119" t="e">
        <f>SUM(#REF!)</f>
        <v>#REF!</v>
      </c>
      <c r="G241" s="119" t="e">
        <f>SUM(#REF!)</f>
        <v>#REF!</v>
      </c>
      <c r="H241" s="119" t="e">
        <f>SUM(#REF!)</f>
        <v>#REF!</v>
      </c>
      <c r="I241" s="119" t="e">
        <f>SUM(#REF!)</f>
        <v>#REF!</v>
      </c>
      <c r="J241" s="119" t="e">
        <f>SUM(#REF!)</f>
        <v>#REF!</v>
      </c>
      <c r="K241" s="119" t="e">
        <f>SUM(#REF!)</f>
        <v>#REF!</v>
      </c>
      <c r="L241" s="119" t="e">
        <f>SUM(#REF!)</f>
        <v>#REF!</v>
      </c>
      <c r="M241" s="119" t="e">
        <f>SUM(#REF!)</f>
        <v>#REF!</v>
      </c>
      <c r="N241" s="119" t="e">
        <f>SUM(#REF!)</f>
        <v>#REF!</v>
      </c>
      <c r="O241" s="119" t="e">
        <f>SUM(#REF!)</f>
        <v>#REF!</v>
      </c>
      <c r="P241" s="119" t="e">
        <f>SUM(#REF!)</f>
        <v>#REF!</v>
      </c>
      <c r="Q241" s="119" t="e">
        <f>SUM(#REF!)</f>
        <v>#REF!</v>
      </c>
      <c r="R241" s="119" t="e">
        <f>SUM(#REF!)</f>
        <v>#REF!</v>
      </c>
      <c r="S241" s="327" t="e">
        <f>SUM(#REF!)</f>
        <v>#REF!</v>
      </c>
      <c r="T241" s="327" t="e">
        <f>SUM(#REF!)</f>
        <v>#REF!</v>
      </c>
      <c r="U241" s="212" t="e">
        <f>SUM(#REF!)</f>
        <v>#REF!</v>
      </c>
      <c r="V241" s="212" t="e">
        <f>SUM(#REF!)</f>
        <v>#REF!</v>
      </c>
      <c r="W241" s="119" t="e">
        <f>SUM(#REF!)</f>
        <v>#REF!</v>
      </c>
      <c r="X241" s="119" t="e">
        <f>SUM(#REF!)</f>
        <v>#REF!</v>
      </c>
      <c r="Y241" s="116" t="e">
        <f>SUM(#REF!)</f>
        <v>#REF!</v>
      </c>
      <c r="Z241" s="116" t="e">
        <f>SUM(#REF!)</f>
        <v>#REF!</v>
      </c>
      <c r="AA241" s="272">
        <f>Proyección!AE320</f>
        <v>77153</v>
      </c>
      <c r="AB241" s="16"/>
      <c r="AC241" s="17"/>
    </row>
    <row r="242" spans="1:29" ht="15.6">
      <c r="A242" s="37" t="s">
        <v>315</v>
      </c>
      <c r="B242" s="245" t="e">
        <f t="shared" si="53"/>
        <v>#REF!</v>
      </c>
      <c r="C242" s="147" t="e">
        <f>SUM(Proyección!E321)</f>
        <v>#REF!</v>
      </c>
      <c r="D242" s="32" t="e">
        <f>SUM(Proyección!F321)</f>
        <v>#REF!</v>
      </c>
      <c r="E242" s="109" t="e">
        <f>SUM(#REF!)</f>
        <v>#REF!</v>
      </c>
      <c r="F242" s="119" t="e">
        <f>SUM(#REF!)</f>
        <v>#REF!</v>
      </c>
      <c r="G242" s="119" t="e">
        <f>SUM(#REF!)</f>
        <v>#REF!</v>
      </c>
      <c r="H242" s="119" t="e">
        <f>SUM(#REF!)</f>
        <v>#REF!</v>
      </c>
      <c r="I242" s="119" t="e">
        <f>SUM(#REF!)</f>
        <v>#REF!</v>
      </c>
      <c r="J242" s="119" t="e">
        <f>SUM(#REF!)</f>
        <v>#REF!</v>
      </c>
      <c r="K242" s="119" t="e">
        <f>SUM(#REF!)</f>
        <v>#REF!</v>
      </c>
      <c r="L242" s="119" t="e">
        <f>SUM(#REF!)</f>
        <v>#REF!</v>
      </c>
      <c r="M242" s="119" t="e">
        <f>SUM(#REF!)</f>
        <v>#REF!</v>
      </c>
      <c r="N242" s="119" t="e">
        <f>SUM(#REF!)</f>
        <v>#REF!</v>
      </c>
      <c r="O242" s="119" t="e">
        <f>SUM(#REF!)</f>
        <v>#REF!</v>
      </c>
      <c r="P242" s="119" t="e">
        <f>SUM(#REF!)</f>
        <v>#REF!</v>
      </c>
      <c r="Q242" s="119" t="e">
        <f>SUM(#REF!)</f>
        <v>#REF!</v>
      </c>
      <c r="R242" s="119" t="e">
        <f>SUM(#REF!)</f>
        <v>#REF!</v>
      </c>
      <c r="S242" s="327" t="e">
        <f>SUM(#REF!)</f>
        <v>#REF!</v>
      </c>
      <c r="T242" s="327" t="e">
        <f>SUM(#REF!)</f>
        <v>#REF!</v>
      </c>
      <c r="U242" s="212" t="e">
        <f>SUM(#REF!)</f>
        <v>#REF!</v>
      </c>
      <c r="V242" s="212" t="e">
        <f>SUM(#REF!)</f>
        <v>#REF!</v>
      </c>
      <c r="W242" s="119" t="e">
        <f>SUM(#REF!)</f>
        <v>#REF!</v>
      </c>
      <c r="X242" s="119" t="e">
        <f>SUM(#REF!)</f>
        <v>#REF!</v>
      </c>
      <c r="Y242" s="116" t="e">
        <f>SUM(#REF!)</f>
        <v>#REF!</v>
      </c>
      <c r="Z242" s="116" t="e">
        <f>SUM(#REF!)</f>
        <v>#REF!</v>
      </c>
      <c r="AA242" s="272">
        <f>Proyección!AE321</f>
        <v>4000</v>
      </c>
      <c r="AB242" s="16"/>
      <c r="AC242" s="17"/>
    </row>
    <row r="243" spans="1:29" ht="15.6">
      <c r="A243" s="37" t="s">
        <v>316</v>
      </c>
      <c r="B243" s="245" t="e">
        <f t="shared" si="53"/>
        <v>#REF!</v>
      </c>
      <c r="C243" s="147" t="e">
        <f>SUM(Proyección!E322)</f>
        <v>#REF!</v>
      </c>
      <c r="D243" s="32" t="e">
        <f>SUM(Proyección!F322)</f>
        <v>#REF!</v>
      </c>
      <c r="E243" s="109" t="e">
        <f>SUM(#REF!)</f>
        <v>#REF!</v>
      </c>
      <c r="F243" s="119" t="e">
        <f>SUM(#REF!)</f>
        <v>#REF!</v>
      </c>
      <c r="G243" s="119" t="e">
        <f>SUM(#REF!)</f>
        <v>#REF!</v>
      </c>
      <c r="H243" s="119" t="e">
        <f>SUM(#REF!)</f>
        <v>#REF!</v>
      </c>
      <c r="I243" s="119" t="e">
        <f>SUM(#REF!)</f>
        <v>#REF!</v>
      </c>
      <c r="J243" s="119" t="e">
        <f>SUM(#REF!)</f>
        <v>#REF!</v>
      </c>
      <c r="K243" s="119" t="e">
        <f>SUM(#REF!)</f>
        <v>#REF!</v>
      </c>
      <c r="L243" s="119" t="e">
        <f>SUM(#REF!)</f>
        <v>#REF!</v>
      </c>
      <c r="M243" s="119" t="e">
        <f>SUM(#REF!)</f>
        <v>#REF!</v>
      </c>
      <c r="N243" s="119" t="e">
        <f>SUM(#REF!)</f>
        <v>#REF!</v>
      </c>
      <c r="O243" s="119" t="e">
        <f>SUM(#REF!)</f>
        <v>#REF!</v>
      </c>
      <c r="P243" s="119" t="e">
        <f>SUM(#REF!)</f>
        <v>#REF!</v>
      </c>
      <c r="Q243" s="119" t="e">
        <f>SUM(#REF!)</f>
        <v>#REF!</v>
      </c>
      <c r="R243" s="119" t="e">
        <f>SUM(#REF!)</f>
        <v>#REF!</v>
      </c>
      <c r="S243" s="327" t="e">
        <f>SUM(#REF!)</f>
        <v>#REF!</v>
      </c>
      <c r="T243" s="327" t="e">
        <f>SUM(#REF!)</f>
        <v>#REF!</v>
      </c>
      <c r="U243" s="212" t="e">
        <f>SUM(#REF!)</f>
        <v>#REF!</v>
      </c>
      <c r="V243" s="212" t="e">
        <f>SUM(#REF!)</f>
        <v>#REF!</v>
      </c>
      <c r="W243" s="119" t="e">
        <f>SUM(#REF!)</f>
        <v>#REF!</v>
      </c>
      <c r="X243" s="119" t="e">
        <f>SUM(#REF!)</f>
        <v>#REF!</v>
      </c>
      <c r="Y243" s="116" t="e">
        <f>SUM(#REF!)</f>
        <v>#REF!</v>
      </c>
      <c r="Z243" s="116" t="e">
        <f>SUM(#REF!)</f>
        <v>#REF!</v>
      </c>
      <c r="AA243" s="272">
        <f>Proyección!AE322</f>
        <v>5000</v>
      </c>
      <c r="AB243" s="16"/>
      <c r="AC243" s="17"/>
    </row>
    <row r="244" spans="1:29" ht="15.6">
      <c r="A244" s="37" t="s">
        <v>317</v>
      </c>
      <c r="B244" s="245" t="e">
        <f t="shared" si="53"/>
        <v>#REF!</v>
      </c>
      <c r="C244" s="147" t="e">
        <f>SUM(Proyección!E323)</f>
        <v>#REF!</v>
      </c>
      <c r="D244" s="32" t="e">
        <f>SUM(Proyección!F323)</f>
        <v>#REF!</v>
      </c>
      <c r="E244" s="109" t="e">
        <f>SUM(#REF!)</f>
        <v>#REF!</v>
      </c>
      <c r="F244" s="119" t="e">
        <f>SUM(#REF!)</f>
        <v>#REF!</v>
      </c>
      <c r="G244" s="119" t="e">
        <f>SUM(#REF!)</f>
        <v>#REF!</v>
      </c>
      <c r="H244" s="119" t="e">
        <f>SUM(#REF!)</f>
        <v>#REF!</v>
      </c>
      <c r="I244" s="119" t="e">
        <f>SUM(#REF!)</f>
        <v>#REF!</v>
      </c>
      <c r="J244" s="119" t="e">
        <f>SUM(#REF!)</f>
        <v>#REF!</v>
      </c>
      <c r="K244" s="119" t="e">
        <f>SUM(#REF!)</f>
        <v>#REF!</v>
      </c>
      <c r="L244" s="119" t="e">
        <f>SUM(#REF!)</f>
        <v>#REF!</v>
      </c>
      <c r="M244" s="119" t="e">
        <f>SUM(#REF!)</f>
        <v>#REF!</v>
      </c>
      <c r="N244" s="119" t="e">
        <f>SUM(#REF!)</f>
        <v>#REF!</v>
      </c>
      <c r="O244" s="119" t="e">
        <f>SUM(#REF!)</f>
        <v>#REF!</v>
      </c>
      <c r="P244" s="119" t="e">
        <f>SUM(#REF!)</f>
        <v>#REF!</v>
      </c>
      <c r="Q244" s="119" t="e">
        <f>SUM(#REF!)</f>
        <v>#REF!</v>
      </c>
      <c r="R244" s="119" t="e">
        <f>SUM(#REF!)</f>
        <v>#REF!</v>
      </c>
      <c r="S244" s="327" t="e">
        <f>SUM(#REF!)</f>
        <v>#REF!</v>
      </c>
      <c r="T244" s="327" t="e">
        <f>SUM(#REF!)</f>
        <v>#REF!</v>
      </c>
      <c r="U244" s="212" t="e">
        <f>SUM(#REF!)</f>
        <v>#REF!</v>
      </c>
      <c r="V244" s="212" t="e">
        <f>SUM(#REF!)</f>
        <v>#REF!</v>
      </c>
      <c r="W244" s="119" t="e">
        <f>SUM(#REF!)</f>
        <v>#REF!</v>
      </c>
      <c r="X244" s="119" t="e">
        <f>SUM(#REF!)</f>
        <v>#REF!</v>
      </c>
      <c r="Y244" s="116" t="e">
        <f>SUM(#REF!)</f>
        <v>#REF!</v>
      </c>
      <c r="Z244" s="116" t="e">
        <f>SUM(#REF!)</f>
        <v>#REF!</v>
      </c>
      <c r="AA244" s="272">
        <f>Proyección!AE323</f>
        <v>10916</v>
      </c>
      <c r="AB244" s="16"/>
      <c r="AC244" s="17"/>
    </row>
    <row r="245" spans="1:29" ht="15.6">
      <c r="A245" s="37" t="s">
        <v>373</v>
      </c>
      <c r="B245" s="245" t="e">
        <f t="shared" si="53"/>
        <v>#REF!</v>
      </c>
      <c r="C245" s="32" t="e">
        <f>SUM(Proyección!E324)</f>
        <v>#REF!</v>
      </c>
      <c r="D245" s="156" t="e">
        <f>SUM(Proyección!F324)</f>
        <v>#REF!</v>
      </c>
      <c r="E245" s="109" t="e">
        <f>SUM(#REF!)</f>
        <v>#REF!</v>
      </c>
      <c r="F245" s="119" t="e">
        <f>SUM(#REF!)</f>
        <v>#REF!</v>
      </c>
      <c r="G245" s="119" t="e">
        <f>SUM(#REF!)</f>
        <v>#REF!</v>
      </c>
      <c r="H245" s="119" t="e">
        <f>SUM(#REF!)</f>
        <v>#REF!</v>
      </c>
      <c r="I245" s="119" t="e">
        <f>SUM(#REF!)</f>
        <v>#REF!</v>
      </c>
      <c r="J245" s="119" t="e">
        <f>SUM(#REF!)</f>
        <v>#REF!</v>
      </c>
      <c r="K245" s="119" t="e">
        <f>SUM(#REF!)</f>
        <v>#REF!</v>
      </c>
      <c r="L245" s="119" t="e">
        <f>SUM(#REF!)</f>
        <v>#REF!</v>
      </c>
      <c r="M245" s="119" t="e">
        <f>SUM(#REF!)</f>
        <v>#REF!</v>
      </c>
      <c r="N245" s="119" t="e">
        <f>SUM(#REF!)</f>
        <v>#REF!</v>
      </c>
      <c r="O245" s="119" t="e">
        <f>SUM(#REF!)</f>
        <v>#REF!</v>
      </c>
      <c r="P245" s="119" t="e">
        <f>SUM(#REF!)</f>
        <v>#REF!</v>
      </c>
      <c r="Q245" s="119" t="e">
        <f>SUM(#REF!)</f>
        <v>#REF!</v>
      </c>
      <c r="R245" s="119" t="e">
        <f>SUM(#REF!)</f>
        <v>#REF!</v>
      </c>
      <c r="S245" s="327" t="e">
        <f>SUM(#REF!)</f>
        <v>#REF!</v>
      </c>
      <c r="T245" s="327" t="e">
        <f>SUM(#REF!)</f>
        <v>#REF!</v>
      </c>
      <c r="U245" s="212" t="e">
        <f>SUM(#REF!)</f>
        <v>#REF!</v>
      </c>
      <c r="V245" s="212" t="e">
        <f>SUM(#REF!)</f>
        <v>#REF!</v>
      </c>
      <c r="W245" s="119" t="e">
        <f>SUM(#REF!)</f>
        <v>#REF!</v>
      </c>
      <c r="X245" s="119" t="e">
        <f>SUM(#REF!)</f>
        <v>#REF!</v>
      </c>
      <c r="Y245" s="116" t="e">
        <f>SUM(#REF!)</f>
        <v>#REF!</v>
      </c>
      <c r="Z245" s="116" t="e">
        <f>SUM(#REF!)</f>
        <v>#REF!</v>
      </c>
      <c r="AA245" s="272">
        <f>Proyección!AE324</f>
        <v>20000</v>
      </c>
      <c r="AB245" s="16"/>
      <c r="AC245" s="17"/>
    </row>
    <row r="246" spans="1:29" ht="15.6">
      <c r="A246" s="37" t="s">
        <v>47</v>
      </c>
      <c r="B246" s="254" t="e">
        <f t="shared" ref="B246:AA246" si="54">SUM(B247:B248)</f>
        <v>#REF!</v>
      </c>
      <c r="C246" s="192" t="e">
        <f t="shared" si="54"/>
        <v>#REF!</v>
      </c>
      <c r="D246" s="39" t="e">
        <f t="shared" si="54"/>
        <v>#REF!</v>
      </c>
      <c r="E246" s="89" t="e">
        <f t="shared" si="54"/>
        <v>#REF!</v>
      </c>
      <c r="F246" s="100" t="e">
        <f t="shared" si="54"/>
        <v>#REF!</v>
      </c>
      <c r="G246" s="100" t="e">
        <f t="shared" si="54"/>
        <v>#REF!</v>
      </c>
      <c r="H246" s="100" t="e">
        <f t="shared" si="54"/>
        <v>#REF!</v>
      </c>
      <c r="I246" s="100" t="e">
        <f t="shared" si="54"/>
        <v>#REF!</v>
      </c>
      <c r="J246" s="100" t="e">
        <f t="shared" si="54"/>
        <v>#REF!</v>
      </c>
      <c r="K246" s="100" t="e">
        <f t="shared" si="54"/>
        <v>#REF!</v>
      </c>
      <c r="L246" s="100" t="e">
        <f t="shared" si="54"/>
        <v>#REF!</v>
      </c>
      <c r="M246" s="100" t="e">
        <f t="shared" si="54"/>
        <v>#REF!</v>
      </c>
      <c r="N246" s="100" t="e">
        <f t="shared" si="54"/>
        <v>#REF!</v>
      </c>
      <c r="O246" s="100" t="e">
        <f t="shared" si="54"/>
        <v>#REF!</v>
      </c>
      <c r="P246" s="100" t="e">
        <f t="shared" si="54"/>
        <v>#REF!</v>
      </c>
      <c r="Q246" s="100" t="e">
        <f t="shared" si="54"/>
        <v>#REF!</v>
      </c>
      <c r="R246" s="100" t="e">
        <f t="shared" si="54"/>
        <v>#REF!</v>
      </c>
      <c r="S246" s="339" t="e">
        <f t="shared" si="54"/>
        <v>#REF!</v>
      </c>
      <c r="T246" s="339" t="e">
        <f t="shared" si="54"/>
        <v>#REF!</v>
      </c>
      <c r="U246" s="223" t="e">
        <f t="shared" si="54"/>
        <v>#REF!</v>
      </c>
      <c r="V246" s="223" t="e">
        <f t="shared" si="54"/>
        <v>#REF!</v>
      </c>
      <c r="W246" s="100" t="e">
        <f t="shared" si="54"/>
        <v>#REF!</v>
      </c>
      <c r="X246" s="100" t="e">
        <f t="shared" si="54"/>
        <v>#REF!</v>
      </c>
      <c r="Y246" s="100" t="e">
        <f t="shared" si="54"/>
        <v>#REF!</v>
      </c>
      <c r="Z246" s="100" t="e">
        <f t="shared" si="54"/>
        <v>#REF!</v>
      </c>
      <c r="AA246" s="276">
        <f t="shared" si="54"/>
        <v>147000</v>
      </c>
      <c r="AB246" s="14"/>
      <c r="AC246" s="17"/>
    </row>
    <row r="247" spans="1:29" ht="15.6">
      <c r="A247" s="37" t="s">
        <v>675</v>
      </c>
      <c r="B247" s="245" t="e">
        <f>SUM(AA247-C247)</f>
        <v>#REF!</v>
      </c>
      <c r="C247" s="32" t="e">
        <f>SUM(Proyección!E326)</f>
        <v>#REF!</v>
      </c>
      <c r="D247" s="156" t="e">
        <f>SUM(Proyección!F326)</f>
        <v>#REF!</v>
      </c>
      <c r="E247" s="109" t="e">
        <f>SUM(#REF!)</f>
        <v>#REF!</v>
      </c>
      <c r="F247" s="119" t="e">
        <f>SUM(#REF!)</f>
        <v>#REF!</v>
      </c>
      <c r="G247" s="119" t="e">
        <f>SUM(#REF!)</f>
        <v>#REF!</v>
      </c>
      <c r="H247" s="119" t="e">
        <f>SUM(#REF!)</f>
        <v>#REF!</v>
      </c>
      <c r="I247" s="119" t="e">
        <f>SUM(#REF!)</f>
        <v>#REF!</v>
      </c>
      <c r="J247" s="119" t="e">
        <f>SUM(#REF!)</f>
        <v>#REF!</v>
      </c>
      <c r="K247" s="119" t="e">
        <f>SUM(#REF!)</f>
        <v>#REF!</v>
      </c>
      <c r="L247" s="119" t="e">
        <f>SUM(#REF!)</f>
        <v>#REF!</v>
      </c>
      <c r="M247" s="119" t="e">
        <f>SUM(#REF!)</f>
        <v>#REF!</v>
      </c>
      <c r="N247" s="119" t="e">
        <f>SUM(#REF!)</f>
        <v>#REF!</v>
      </c>
      <c r="O247" s="119" t="e">
        <f>SUM(#REF!)</f>
        <v>#REF!</v>
      </c>
      <c r="P247" s="119" t="e">
        <f>SUM(#REF!)</f>
        <v>#REF!</v>
      </c>
      <c r="Q247" s="119" t="e">
        <f>SUM(#REF!)</f>
        <v>#REF!</v>
      </c>
      <c r="R247" s="119" t="e">
        <f>SUM(#REF!)</f>
        <v>#REF!</v>
      </c>
      <c r="S247" s="327" t="e">
        <f>SUM(#REF!)</f>
        <v>#REF!</v>
      </c>
      <c r="T247" s="327" t="e">
        <f>SUM(#REF!)</f>
        <v>#REF!</v>
      </c>
      <c r="U247" s="212" t="e">
        <f>SUM(#REF!)</f>
        <v>#REF!</v>
      </c>
      <c r="V247" s="212" t="e">
        <f>SUM(#REF!)</f>
        <v>#REF!</v>
      </c>
      <c r="W247" s="119" t="e">
        <f>SUM(#REF!)</f>
        <v>#REF!</v>
      </c>
      <c r="X247" s="119" t="e">
        <f>SUM(#REF!)</f>
        <v>#REF!</v>
      </c>
      <c r="Y247" s="116" t="e">
        <f>SUM(#REF!)</f>
        <v>#REF!</v>
      </c>
      <c r="Z247" s="116" t="e">
        <f>SUM(#REF!)</f>
        <v>#REF!</v>
      </c>
      <c r="AA247" s="272">
        <f>Proyección!AE326</f>
        <v>137000</v>
      </c>
      <c r="AB247" s="16"/>
      <c r="AC247" s="17"/>
    </row>
    <row r="248" spans="1:29" s="203" customFormat="1" ht="15.6">
      <c r="A248" s="296" t="s">
        <v>676</v>
      </c>
      <c r="B248" s="245" t="e">
        <f>SUM(AA248-C248)</f>
        <v>#REF!</v>
      </c>
      <c r="C248" s="32" t="e">
        <f>SUM(Proyección!E327)</f>
        <v>#REF!</v>
      </c>
      <c r="D248" s="156" t="e">
        <f>SUM(Proyección!F327)</f>
        <v>#REF!</v>
      </c>
      <c r="E248" s="109" t="e">
        <f>SUM(#REF!)</f>
        <v>#REF!</v>
      </c>
      <c r="F248" s="119" t="e">
        <f>SUM(#REF!)</f>
        <v>#REF!</v>
      </c>
      <c r="G248" s="119" t="e">
        <f>SUM(#REF!)</f>
        <v>#REF!</v>
      </c>
      <c r="H248" s="119" t="e">
        <f>SUM(#REF!)</f>
        <v>#REF!</v>
      </c>
      <c r="I248" s="119" t="e">
        <f>SUM(#REF!)</f>
        <v>#REF!</v>
      </c>
      <c r="J248" s="119" t="e">
        <f>SUM(#REF!)</f>
        <v>#REF!</v>
      </c>
      <c r="K248" s="119" t="e">
        <f>SUM(#REF!)</f>
        <v>#REF!</v>
      </c>
      <c r="L248" s="119" t="e">
        <f>SUM(#REF!)</f>
        <v>#REF!</v>
      </c>
      <c r="M248" s="119" t="e">
        <f>SUM(#REF!)</f>
        <v>#REF!</v>
      </c>
      <c r="N248" s="119" t="e">
        <f>SUM(#REF!)</f>
        <v>#REF!</v>
      </c>
      <c r="O248" s="119" t="e">
        <f>SUM(#REF!)</f>
        <v>#REF!</v>
      </c>
      <c r="P248" s="119" t="e">
        <f>SUM(#REF!)</f>
        <v>#REF!</v>
      </c>
      <c r="Q248" s="119" t="e">
        <f>SUM(#REF!)</f>
        <v>#REF!</v>
      </c>
      <c r="R248" s="119" t="e">
        <f>SUM(#REF!)</f>
        <v>#REF!</v>
      </c>
      <c r="S248" s="327" t="e">
        <f>SUM(#REF!)</f>
        <v>#REF!</v>
      </c>
      <c r="T248" s="327" t="e">
        <f>SUM(#REF!)</f>
        <v>#REF!</v>
      </c>
      <c r="U248" s="212" t="e">
        <f>SUM(#REF!)</f>
        <v>#REF!</v>
      </c>
      <c r="V248" s="212" t="e">
        <f>SUM(#REF!)</f>
        <v>#REF!</v>
      </c>
      <c r="W248" s="212" t="e">
        <f>SUM(#REF!)</f>
        <v>#REF!</v>
      </c>
      <c r="X248" s="212" t="e">
        <f>SUM(#REF!)</f>
        <v>#REF!</v>
      </c>
      <c r="Y248" s="232" t="e">
        <f>SUM(#REF!)</f>
        <v>#REF!</v>
      </c>
      <c r="Z248" s="232" t="e">
        <f>SUM(#REF!)</f>
        <v>#REF!</v>
      </c>
      <c r="AA248" s="272">
        <f>Proyección!AE327</f>
        <v>10000</v>
      </c>
      <c r="AB248" s="200"/>
      <c r="AC248" s="297"/>
    </row>
    <row r="249" spans="1:29" ht="18">
      <c r="A249" s="24"/>
      <c r="B249" s="245"/>
      <c r="C249" s="263"/>
      <c r="D249" s="302"/>
      <c r="E249" s="303"/>
      <c r="F249" s="304"/>
      <c r="G249" s="305"/>
      <c r="H249" s="304"/>
      <c r="I249" s="305"/>
      <c r="J249" s="304"/>
      <c r="K249" s="305"/>
      <c r="L249" s="304"/>
      <c r="M249" s="305"/>
      <c r="N249" s="306"/>
      <c r="O249" s="304"/>
      <c r="P249" s="306"/>
      <c r="Q249" s="304"/>
      <c r="R249" s="304"/>
      <c r="S249" s="331"/>
      <c r="T249" s="332"/>
      <c r="U249" s="312"/>
      <c r="V249" s="312"/>
      <c r="W249" s="99"/>
      <c r="X249" s="93"/>
      <c r="Y249" s="99"/>
      <c r="Z249" s="91"/>
      <c r="AA249" s="278"/>
      <c r="AB249" s="16"/>
    </row>
    <row r="250" spans="1:29" ht="15.6">
      <c r="A250" s="31" t="s">
        <v>404</v>
      </c>
      <c r="B250" s="244" t="e">
        <f t="shared" ref="B250:AA250" si="55">SUM(B251+B257+B266+B272)</f>
        <v>#REF!</v>
      </c>
      <c r="C250" s="150" t="e">
        <f t="shared" si="55"/>
        <v>#REF!</v>
      </c>
      <c r="D250" s="30" t="e">
        <f t="shared" si="55"/>
        <v>#REF!</v>
      </c>
      <c r="E250" s="48" t="e">
        <f t="shared" si="55"/>
        <v>#REF!</v>
      </c>
      <c r="F250" s="92" t="e">
        <f t="shared" si="55"/>
        <v>#REF!</v>
      </c>
      <c r="G250" s="92" t="e">
        <f t="shared" si="55"/>
        <v>#REF!</v>
      </c>
      <c r="H250" s="92" t="e">
        <f t="shared" si="55"/>
        <v>#REF!</v>
      </c>
      <c r="I250" s="92" t="e">
        <f t="shared" si="55"/>
        <v>#REF!</v>
      </c>
      <c r="J250" s="92" t="e">
        <f t="shared" si="55"/>
        <v>#REF!</v>
      </c>
      <c r="K250" s="92" t="e">
        <f t="shared" si="55"/>
        <v>#REF!</v>
      </c>
      <c r="L250" s="92" t="e">
        <f t="shared" si="55"/>
        <v>#REF!</v>
      </c>
      <c r="M250" s="92" t="e">
        <f t="shared" si="55"/>
        <v>#REF!</v>
      </c>
      <c r="N250" s="92" t="e">
        <f t="shared" si="55"/>
        <v>#REF!</v>
      </c>
      <c r="O250" s="92" t="e">
        <f t="shared" si="55"/>
        <v>#REF!</v>
      </c>
      <c r="P250" s="92" t="e">
        <f t="shared" si="55"/>
        <v>#REF!</v>
      </c>
      <c r="Q250" s="92" t="e">
        <f t="shared" si="55"/>
        <v>#REF!</v>
      </c>
      <c r="R250" s="92" t="e">
        <f t="shared" si="55"/>
        <v>#REF!</v>
      </c>
      <c r="S250" s="335" t="e">
        <f t="shared" si="55"/>
        <v>#REF!</v>
      </c>
      <c r="T250" s="335" t="e">
        <f t="shared" si="55"/>
        <v>#REF!</v>
      </c>
      <c r="U250" s="219" t="e">
        <f t="shared" si="55"/>
        <v>#REF!</v>
      </c>
      <c r="V250" s="219" t="e">
        <f t="shared" si="55"/>
        <v>#REF!</v>
      </c>
      <c r="W250" s="92" t="e">
        <f t="shared" si="55"/>
        <v>#REF!</v>
      </c>
      <c r="X250" s="92" t="e">
        <f t="shared" si="55"/>
        <v>#REF!</v>
      </c>
      <c r="Y250" s="92" t="e">
        <f t="shared" si="55"/>
        <v>#REF!</v>
      </c>
      <c r="Z250" s="92" t="e">
        <f t="shared" si="55"/>
        <v>#REF!</v>
      </c>
      <c r="AA250" s="275">
        <f t="shared" si="55"/>
        <v>4142754</v>
      </c>
      <c r="AB250" s="53"/>
      <c r="AC250" s="17"/>
    </row>
    <row r="251" spans="1:29" ht="15.6">
      <c r="A251" s="52" t="s">
        <v>344</v>
      </c>
      <c r="B251" s="246" t="e">
        <f>SUM(B252:B256)</f>
        <v>#REF!</v>
      </c>
      <c r="C251" s="148" t="e">
        <f>SUM(C252:C256)</f>
        <v>#REF!</v>
      </c>
      <c r="D251" s="33" t="e">
        <f>SUM(D252:D256)</f>
        <v>#REF!</v>
      </c>
      <c r="E251" s="46" t="e">
        <f t="shared" ref="E251:L251" si="56">SUM(E252:E255)</f>
        <v>#REF!</v>
      </c>
      <c r="F251" s="94" t="e">
        <f t="shared" si="56"/>
        <v>#REF!</v>
      </c>
      <c r="G251" s="94" t="e">
        <f t="shared" si="56"/>
        <v>#REF!</v>
      </c>
      <c r="H251" s="94" t="e">
        <f t="shared" si="56"/>
        <v>#REF!</v>
      </c>
      <c r="I251" s="94" t="e">
        <f t="shared" si="56"/>
        <v>#REF!</v>
      </c>
      <c r="J251" s="94" t="e">
        <f t="shared" si="56"/>
        <v>#REF!</v>
      </c>
      <c r="K251" s="94" t="e">
        <f t="shared" si="56"/>
        <v>#REF!</v>
      </c>
      <c r="L251" s="94" t="e">
        <f t="shared" si="56"/>
        <v>#REF!</v>
      </c>
      <c r="M251" s="94" t="e">
        <f t="shared" ref="M251:AA251" si="57">SUM(M252:M256)</f>
        <v>#REF!</v>
      </c>
      <c r="N251" s="94" t="e">
        <f t="shared" si="57"/>
        <v>#REF!</v>
      </c>
      <c r="O251" s="94" t="e">
        <f t="shared" si="57"/>
        <v>#REF!</v>
      </c>
      <c r="P251" s="94" t="e">
        <f t="shared" si="57"/>
        <v>#REF!</v>
      </c>
      <c r="Q251" s="94" t="e">
        <f t="shared" si="57"/>
        <v>#REF!</v>
      </c>
      <c r="R251" s="94" t="e">
        <f t="shared" si="57"/>
        <v>#REF!</v>
      </c>
      <c r="S251" s="334" t="e">
        <f t="shared" si="57"/>
        <v>#REF!</v>
      </c>
      <c r="T251" s="334" t="e">
        <f t="shared" si="57"/>
        <v>#REF!</v>
      </c>
      <c r="U251" s="221" t="e">
        <f t="shared" si="57"/>
        <v>#REF!</v>
      </c>
      <c r="V251" s="221" t="e">
        <f t="shared" si="57"/>
        <v>#REF!</v>
      </c>
      <c r="W251" s="94" t="e">
        <f t="shared" si="57"/>
        <v>#REF!</v>
      </c>
      <c r="X251" s="94" t="e">
        <f t="shared" si="57"/>
        <v>#REF!</v>
      </c>
      <c r="Y251" s="94" t="e">
        <f t="shared" si="57"/>
        <v>#REF!</v>
      </c>
      <c r="Z251" s="94" t="e">
        <f t="shared" si="57"/>
        <v>#REF!</v>
      </c>
      <c r="AA251" s="276">
        <f t="shared" si="57"/>
        <v>605212</v>
      </c>
      <c r="AB251" s="14"/>
      <c r="AC251" s="17"/>
    </row>
    <row r="252" spans="1:29" ht="15.6">
      <c r="A252" s="52" t="s">
        <v>325</v>
      </c>
      <c r="B252" s="245" t="e">
        <f>SUM(AA252-C252)</f>
        <v>#REF!</v>
      </c>
      <c r="C252" s="147" t="e">
        <f>SUM(Proyección!E331)</f>
        <v>#REF!</v>
      </c>
      <c r="D252" s="32" t="e">
        <f>SUM(Proyección!F331)</f>
        <v>#REF!</v>
      </c>
      <c r="E252" s="109" t="e">
        <f>SUM(#REF!)</f>
        <v>#REF!</v>
      </c>
      <c r="F252" s="119" t="e">
        <f>SUM(#REF!)</f>
        <v>#REF!</v>
      </c>
      <c r="G252" s="119" t="e">
        <f>SUM(#REF!)</f>
        <v>#REF!</v>
      </c>
      <c r="H252" s="119" t="e">
        <f>SUM(#REF!)</f>
        <v>#REF!</v>
      </c>
      <c r="I252" s="119" t="e">
        <f>SUM(#REF!)</f>
        <v>#REF!</v>
      </c>
      <c r="J252" s="119" t="e">
        <f>SUM(#REF!)</f>
        <v>#REF!</v>
      </c>
      <c r="K252" s="119" t="e">
        <f>SUM(#REF!)</f>
        <v>#REF!</v>
      </c>
      <c r="L252" s="119" t="e">
        <f>SUM(#REF!)</f>
        <v>#REF!</v>
      </c>
      <c r="M252" s="119" t="e">
        <f>SUM(#REF!)</f>
        <v>#REF!</v>
      </c>
      <c r="N252" s="119" t="e">
        <f>SUM(#REF!)</f>
        <v>#REF!</v>
      </c>
      <c r="O252" s="119" t="e">
        <f>SUM(#REF!)</f>
        <v>#REF!</v>
      </c>
      <c r="P252" s="119" t="e">
        <f>SUM(#REF!)</f>
        <v>#REF!</v>
      </c>
      <c r="Q252" s="119" t="e">
        <f>SUM(#REF!)</f>
        <v>#REF!</v>
      </c>
      <c r="R252" s="119" t="e">
        <f>SUM(#REF!)</f>
        <v>#REF!</v>
      </c>
      <c r="S252" s="327" t="e">
        <f>SUM(#REF!)</f>
        <v>#REF!</v>
      </c>
      <c r="T252" s="327" t="e">
        <f>SUM(#REF!)</f>
        <v>#REF!</v>
      </c>
      <c r="U252" s="212" t="e">
        <f>SUM(#REF!)</f>
        <v>#REF!</v>
      </c>
      <c r="V252" s="212" t="e">
        <f>SUM(#REF!)</f>
        <v>#REF!</v>
      </c>
      <c r="W252" s="119" t="e">
        <f>SUM(#REF!)</f>
        <v>#REF!</v>
      </c>
      <c r="X252" s="119" t="e">
        <f>SUM(#REF!)</f>
        <v>#REF!</v>
      </c>
      <c r="Y252" s="116" t="e">
        <f>SUM(#REF!)</f>
        <v>#REF!</v>
      </c>
      <c r="Z252" s="116" t="e">
        <f>SUM(#REF!)</f>
        <v>#REF!</v>
      </c>
      <c r="AA252" s="272">
        <f>Proyección!AE331</f>
        <v>400000</v>
      </c>
      <c r="AB252" s="16"/>
      <c r="AC252" s="17"/>
    </row>
    <row r="253" spans="1:29" ht="15.6">
      <c r="A253" s="52" t="s">
        <v>507</v>
      </c>
      <c r="B253" s="245" t="e">
        <f>SUM(AA253-C253)</f>
        <v>#REF!</v>
      </c>
      <c r="C253" s="147" t="e">
        <f>SUM(Proyección!E332)</f>
        <v>#REF!</v>
      </c>
      <c r="D253" s="32" t="e">
        <f>SUM(Proyección!F332)</f>
        <v>#REF!</v>
      </c>
      <c r="E253" s="109" t="e">
        <f>SUM(#REF!)</f>
        <v>#REF!</v>
      </c>
      <c r="F253" s="119" t="e">
        <f>SUM(#REF!)</f>
        <v>#REF!</v>
      </c>
      <c r="G253" s="119" t="e">
        <f>SUM(#REF!)</f>
        <v>#REF!</v>
      </c>
      <c r="H253" s="119" t="e">
        <f>SUM(#REF!)</f>
        <v>#REF!</v>
      </c>
      <c r="I253" s="119" t="e">
        <f>SUM(#REF!)</f>
        <v>#REF!</v>
      </c>
      <c r="J253" s="119" t="e">
        <f>SUM(#REF!)</f>
        <v>#REF!</v>
      </c>
      <c r="K253" s="119" t="e">
        <f>SUM(#REF!)</f>
        <v>#REF!</v>
      </c>
      <c r="L253" s="119" t="e">
        <f>SUM(#REF!)</f>
        <v>#REF!</v>
      </c>
      <c r="M253" s="119" t="e">
        <f>SUM(#REF!)</f>
        <v>#REF!</v>
      </c>
      <c r="N253" s="119" t="e">
        <f>SUM(#REF!)</f>
        <v>#REF!</v>
      </c>
      <c r="O253" s="119" t="e">
        <f>SUM(#REF!)</f>
        <v>#REF!</v>
      </c>
      <c r="P253" s="119" t="e">
        <f>SUM(#REF!)</f>
        <v>#REF!</v>
      </c>
      <c r="Q253" s="119" t="e">
        <f>SUM(#REF!)</f>
        <v>#REF!</v>
      </c>
      <c r="R253" s="119" t="e">
        <f>SUM(#REF!)</f>
        <v>#REF!</v>
      </c>
      <c r="S253" s="327" t="e">
        <f>SUM(#REF!)</f>
        <v>#REF!</v>
      </c>
      <c r="T253" s="327" t="e">
        <f>SUM(#REF!)</f>
        <v>#REF!</v>
      </c>
      <c r="U253" s="212" t="e">
        <f>SUM(#REF!)</f>
        <v>#REF!</v>
      </c>
      <c r="V253" s="212" t="e">
        <f>SUM(#REF!)</f>
        <v>#REF!</v>
      </c>
      <c r="W253" s="119" t="e">
        <f>SUM(#REF!)</f>
        <v>#REF!</v>
      </c>
      <c r="X253" s="119" t="e">
        <f>SUM(#REF!)</f>
        <v>#REF!</v>
      </c>
      <c r="Y253" s="116" t="e">
        <f>SUM(#REF!)</f>
        <v>#REF!</v>
      </c>
      <c r="Z253" s="116" t="e">
        <f>SUM(#REF!)</f>
        <v>#REF!</v>
      </c>
      <c r="AA253" s="272">
        <f>Proyección!AE332</f>
        <v>138993</v>
      </c>
      <c r="AB253" s="16"/>
      <c r="AC253" s="17"/>
    </row>
    <row r="254" spans="1:29" ht="15.6">
      <c r="A254" s="52" t="s">
        <v>326</v>
      </c>
      <c r="B254" s="245" t="e">
        <f>SUM(AA254-C254)</f>
        <v>#REF!</v>
      </c>
      <c r="C254" s="147" t="e">
        <f>SUM(Proyección!E333)</f>
        <v>#REF!</v>
      </c>
      <c r="D254" s="32" t="e">
        <f>SUM(Proyección!F333)</f>
        <v>#REF!</v>
      </c>
      <c r="E254" s="109" t="e">
        <f>SUM(#REF!)</f>
        <v>#REF!</v>
      </c>
      <c r="F254" s="119" t="e">
        <f>SUM(#REF!)</f>
        <v>#REF!</v>
      </c>
      <c r="G254" s="119" t="e">
        <f>SUM(#REF!)</f>
        <v>#REF!</v>
      </c>
      <c r="H254" s="119" t="e">
        <f>SUM(#REF!)</f>
        <v>#REF!</v>
      </c>
      <c r="I254" s="119" t="e">
        <f>SUM(#REF!)</f>
        <v>#REF!</v>
      </c>
      <c r="J254" s="119" t="e">
        <f>SUM(#REF!)</f>
        <v>#REF!</v>
      </c>
      <c r="K254" s="119" t="e">
        <f>SUM(#REF!)</f>
        <v>#REF!</v>
      </c>
      <c r="L254" s="119" t="e">
        <f>SUM(#REF!)</f>
        <v>#REF!</v>
      </c>
      <c r="M254" s="119" t="e">
        <f>SUM(#REF!)</f>
        <v>#REF!</v>
      </c>
      <c r="N254" s="119" t="e">
        <f>SUM(#REF!)</f>
        <v>#REF!</v>
      </c>
      <c r="O254" s="119" t="e">
        <f>SUM(#REF!)</f>
        <v>#REF!</v>
      </c>
      <c r="P254" s="119" t="e">
        <f>SUM(#REF!)</f>
        <v>#REF!</v>
      </c>
      <c r="Q254" s="119" t="e">
        <f>SUM(#REF!)</f>
        <v>#REF!</v>
      </c>
      <c r="R254" s="119" t="e">
        <f>SUM(#REF!)</f>
        <v>#REF!</v>
      </c>
      <c r="S254" s="327" t="e">
        <f>SUM(#REF!)</f>
        <v>#REF!</v>
      </c>
      <c r="T254" s="327" t="e">
        <f>SUM(#REF!)</f>
        <v>#REF!</v>
      </c>
      <c r="U254" s="212" t="e">
        <f>SUM(#REF!)</f>
        <v>#REF!</v>
      </c>
      <c r="V254" s="212" t="e">
        <f>SUM(#REF!)</f>
        <v>#REF!</v>
      </c>
      <c r="W254" s="119" t="e">
        <f>SUM(#REF!)</f>
        <v>#REF!</v>
      </c>
      <c r="X254" s="119" t="e">
        <f>SUM(#REF!)</f>
        <v>#REF!</v>
      </c>
      <c r="Y254" s="116" t="e">
        <f>SUM(#REF!)</f>
        <v>#REF!</v>
      </c>
      <c r="Z254" s="116" t="e">
        <f>SUM(#REF!)</f>
        <v>#REF!</v>
      </c>
      <c r="AA254" s="272">
        <f>Proyección!AE333</f>
        <v>11719</v>
      </c>
      <c r="AB254" s="16"/>
      <c r="AC254" s="17"/>
    </row>
    <row r="255" spans="1:29" ht="15.6">
      <c r="A255" s="52" t="s">
        <v>212</v>
      </c>
      <c r="B255" s="245" t="e">
        <f>SUM(AA255-C255)</f>
        <v>#REF!</v>
      </c>
      <c r="C255" s="147" t="e">
        <f>SUM(Proyección!E334)</f>
        <v>#REF!</v>
      </c>
      <c r="D255" s="32" t="e">
        <f>SUM(Proyección!F334)</f>
        <v>#REF!</v>
      </c>
      <c r="E255" s="109" t="e">
        <f>SUM(#REF!)</f>
        <v>#REF!</v>
      </c>
      <c r="F255" s="119" t="e">
        <f>SUM(#REF!)</f>
        <v>#REF!</v>
      </c>
      <c r="G255" s="119" t="e">
        <f>SUM(#REF!)</f>
        <v>#REF!</v>
      </c>
      <c r="H255" s="119" t="e">
        <f>SUM(#REF!)</f>
        <v>#REF!</v>
      </c>
      <c r="I255" s="119" t="e">
        <f>SUM(#REF!)</f>
        <v>#REF!</v>
      </c>
      <c r="J255" s="119" t="e">
        <f>SUM(#REF!)</f>
        <v>#REF!</v>
      </c>
      <c r="K255" s="119" t="e">
        <f>SUM(#REF!)</f>
        <v>#REF!</v>
      </c>
      <c r="L255" s="119" t="e">
        <f>SUM(#REF!)</f>
        <v>#REF!</v>
      </c>
      <c r="M255" s="119" t="e">
        <f>SUM(#REF!)</f>
        <v>#REF!</v>
      </c>
      <c r="N255" s="119" t="e">
        <f>SUM(#REF!)</f>
        <v>#REF!</v>
      </c>
      <c r="O255" s="119" t="e">
        <f>SUM(#REF!)</f>
        <v>#REF!</v>
      </c>
      <c r="P255" s="119" t="e">
        <f>SUM(#REF!)</f>
        <v>#REF!</v>
      </c>
      <c r="Q255" s="119" t="e">
        <f>SUM(#REF!)</f>
        <v>#REF!</v>
      </c>
      <c r="R255" s="119" t="e">
        <f>SUM(#REF!)</f>
        <v>#REF!</v>
      </c>
      <c r="S255" s="327" t="e">
        <f>SUM(#REF!)</f>
        <v>#REF!</v>
      </c>
      <c r="T255" s="327" t="e">
        <f>SUM(#REF!)</f>
        <v>#REF!</v>
      </c>
      <c r="U255" s="212" t="e">
        <f>SUM(#REF!)</f>
        <v>#REF!</v>
      </c>
      <c r="V255" s="212" t="e">
        <f>SUM(#REF!)</f>
        <v>#REF!</v>
      </c>
      <c r="W255" s="119" t="e">
        <f>SUM(#REF!)</f>
        <v>#REF!</v>
      </c>
      <c r="X255" s="119" t="e">
        <f>SUM(#REF!)</f>
        <v>#REF!</v>
      </c>
      <c r="Y255" s="116" t="e">
        <f>SUM(#REF!)</f>
        <v>#REF!</v>
      </c>
      <c r="Z255" s="116" t="e">
        <f>SUM(#REF!)</f>
        <v>#REF!</v>
      </c>
      <c r="AA255" s="272">
        <f>Proyección!AE334</f>
        <v>0</v>
      </c>
      <c r="AB255" s="16"/>
      <c r="AC255" s="17"/>
    </row>
    <row r="256" spans="1:29" ht="15.6">
      <c r="A256" s="52" t="s">
        <v>495</v>
      </c>
      <c r="B256" s="245" t="e">
        <f>SUM(AA256-C256)</f>
        <v>#REF!</v>
      </c>
      <c r="C256" s="147" t="e">
        <f>SUM(Proyección!E335)</f>
        <v>#REF!</v>
      </c>
      <c r="D256" s="32" t="e">
        <f>SUM(Proyección!F335)</f>
        <v>#REF!</v>
      </c>
      <c r="E256" s="109" t="e">
        <f>SUM(#REF!)</f>
        <v>#REF!</v>
      </c>
      <c r="F256" s="119" t="e">
        <f>SUM(#REF!)</f>
        <v>#REF!</v>
      </c>
      <c r="G256" s="119" t="e">
        <f>SUM(#REF!)</f>
        <v>#REF!</v>
      </c>
      <c r="H256" s="119" t="e">
        <f>SUM(#REF!)</f>
        <v>#REF!</v>
      </c>
      <c r="I256" s="119" t="e">
        <f>SUM(#REF!)</f>
        <v>#REF!</v>
      </c>
      <c r="J256" s="119" t="e">
        <f>SUM(#REF!)</f>
        <v>#REF!</v>
      </c>
      <c r="K256" s="119" t="e">
        <f>SUM(#REF!)</f>
        <v>#REF!</v>
      </c>
      <c r="L256" s="119" t="e">
        <f>SUM(#REF!)</f>
        <v>#REF!</v>
      </c>
      <c r="M256" s="119" t="e">
        <f>SUM(#REF!)</f>
        <v>#REF!</v>
      </c>
      <c r="N256" s="119" t="e">
        <f>SUM(#REF!)</f>
        <v>#REF!</v>
      </c>
      <c r="O256" s="119" t="e">
        <f>SUM(#REF!)</f>
        <v>#REF!</v>
      </c>
      <c r="P256" s="119" t="e">
        <f>SUM(#REF!)</f>
        <v>#REF!</v>
      </c>
      <c r="Q256" s="119" t="e">
        <f>SUM(#REF!)</f>
        <v>#REF!</v>
      </c>
      <c r="R256" s="119" t="e">
        <f>SUM(#REF!)</f>
        <v>#REF!</v>
      </c>
      <c r="S256" s="327" t="e">
        <f>SUM(#REF!)</f>
        <v>#REF!</v>
      </c>
      <c r="T256" s="327" t="e">
        <f>SUM(#REF!)</f>
        <v>#REF!</v>
      </c>
      <c r="U256" s="212" t="e">
        <f>SUM(#REF!)</f>
        <v>#REF!</v>
      </c>
      <c r="V256" s="212" t="e">
        <f>SUM(#REF!)</f>
        <v>#REF!</v>
      </c>
      <c r="W256" s="119" t="e">
        <f>SUM(#REF!)</f>
        <v>#REF!</v>
      </c>
      <c r="X256" s="119" t="e">
        <f>SUM(#REF!)</f>
        <v>#REF!</v>
      </c>
      <c r="Y256" s="116" t="e">
        <f>SUM(#REF!)</f>
        <v>#REF!</v>
      </c>
      <c r="Z256" s="116" t="e">
        <f>SUM(#REF!)</f>
        <v>#REF!</v>
      </c>
      <c r="AA256" s="272">
        <f>Proyección!AE335</f>
        <v>54500</v>
      </c>
      <c r="AB256" s="16"/>
      <c r="AC256" s="17"/>
    </row>
    <row r="257" spans="1:29" ht="15.6">
      <c r="A257" s="52" t="s">
        <v>62</v>
      </c>
      <c r="B257" s="246" t="e">
        <f t="shared" ref="B257:AA257" si="58">SUM(B258:B265)</f>
        <v>#REF!</v>
      </c>
      <c r="C257" s="148" t="e">
        <f t="shared" si="58"/>
        <v>#REF!</v>
      </c>
      <c r="D257" s="33" t="e">
        <f t="shared" si="58"/>
        <v>#REF!</v>
      </c>
      <c r="E257" s="51" t="e">
        <f t="shared" si="58"/>
        <v>#REF!</v>
      </c>
      <c r="F257" s="97" t="e">
        <f t="shared" si="58"/>
        <v>#REF!</v>
      </c>
      <c r="G257" s="97" t="e">
        <f t="shared" si="58"/>
        <v>#REF!</v>
      </c>
      <c r="H257" s="97" t="e">
        <f t="shared" si="58"/>
        <v>#REF!</v>
      </c>
      <c r="I257" s="97" t="e">
        <f t="shared" si="58"/>
        <v>#REF!</v>
      </c>
      <c r="J257" s="97" t="e">
        <f t="shared" si="58"/>
        <v>#REF!</v>
      </c>
      <c r="K257" s="97" t="e">
        <f t="shared" si="58"/>
        <v>#REF!</v>
      </c>
      <c r="L257" s="97" t="e">
        <f t="shared" si="58"/>
        <v>#REF!</v>
      </c>
      <c r="M257" s="97" t="e">
        <f t="shared" si="58"/>
        <v>#REF!</v>
      </c>
      <c r="N257" s="97" t="e">
        <f t="shared" si="58"/>
        <v>#REF!</v>
      </c>
      <c r="O257" s="97" t="e">
        <f t="shared" si="58"/>
        <v>#REF!</v>
      </c>
      <c r="P257" s="97" t="e">
        <f t="shared" si="58"/>
        <v>#REF!</v>
      </c>
      <c r="Q257" s="97" t="e">
        <f t="shared" si="58"/>
        <v>#REF!</v>
      </c>
      <c r="R257" s="97" t="e">
        <f t="shared" si="58"/>
        <v>#REF!</v>
      </c>
      <c r="S257" s="338" t="e">
        <f t="shared" si="58"/>
        <v>#REF!</v>
      </c>
      <c r="T257" s="338" t="e">
        <f t="shared" si="58"/>
        <v>#REF!</v>
      </c>
      <c r="U257" s="222" t="e">
        <f t="shared" si="58"/>
        <v>#REF!</v>
      </c>
      <c r="V257" s="222" t="e">
        <f t="shared" si="58"/>
        <v>#REF!</v>
      </c>
      <c r="W257" s="97" t="e">
        <f t="shared" si="58"/>
        <v>#REF!</v>
      </c>
      <c r="X257" s="97" t="e">
        <f t="shared" si="58"/>
        <v>#REF!</v>
      </c>
      <c r="Y257" s="97" t="e">
        <f t="shared" si="58"/>
        <v>#REF!</v>
      </c>
      <c r="Z257" s="97" t="e">
        <f t="shared" si="58"/>
        <v>#REF!</v>
      </c>
      <c r="AA257" s="285">
        <f t="shared" si="58"/>
        <v>2184800</v>
      </c>
      <c r="AB257" s="19"/>
      <c r="AC257" s="17"/>
    </row>
    <row r="258" spans="1:29" ht="15.6">
      <c r="A258" s="52" t="s">
        <v>327</v>
      </c>
      <c r="B258" s="245" t="e">
        <f t="shared" ref="B258:B265" si="59">SUM(AA258-C258)</f>
        <v>#REF!</v>
      </c>
      <c r="C258" s="147" t="e">
        <f>SUM(Proyección!E337)</f>
        <v>#REF!</v>
      </c>
      <c r="D258" s="32" t="e">
        <f>SUM(Proyección!F337)</f>
        <v>#REF!</v>
      </c>
      <c r="E258" s="109" t="e">
        <f>SUM(#REF!)</f>
        <v>#REF!</v>
      </c>
      <c r="F258" s="119" t="e">
        <f>SUM(#REF!)</f>
        <v>#REF!</v>
      </c>
      <c r="G258" s="119" t="e">
        <f>SUM(#REF!)</f>
        <v>#REF!</v>
      </c>
      <c r="H258" s="119" t="e">
        <f>SUM(#REF!)</f>
        <v>#REF!</v>
      </c>
      <c r="I258" s="119" t="e">
        <f>SUM(#REF!)</f>
        <v>#REF!</v>
      </c>
      <c r="J258" s="119" t="e">
        <f>SUM(#REF!)</f>
        <v>#REF!</v>
      </c>
      <c r="K258" s="119" t="e">
        <f>SUM(#REF!)</f>
        <v>#REF!</v>
      </c>
      <c r="L258" s="119" t="e">
        <f>SUM(#REF!)</f>
        <v>#REF!</v>
      </c>
      <c r="M258" s="119" t="e">
        <f>SUM(#REF!)</f>
        <v>#REF!</v>
      </c>
      <c r="N258" s="119" t="e">
        <f>SUM(#REF!)</f>
        <v>#REF!</v>
      </c>
      <c r="O258" s="119" t="e">
        <f>SUM(#REF!)</f>
        <v>#REF!</v>
      </c>
      <c r="P258" s="119" t="e">
        <f>SUM(#REF!)</f>
        <v>#REF!</v>
      </c>
      <c r="Q258" s="119" t="e">
        <f>SUM(#REF!)</f>
        <v>#REF!</v>
      </c>
      <c r="R258" s="119" t="e">
        <f>SUM(#REF!)</f>
        <v>#REF!</v>
      </c>
      <c r="S258" s="327" t="e">
        <f>SUM(#REF!)</f>
        <v>#REF!</v>
      </c>
      <c r="T258" s="327" t="e">
        <f>SUM(#REF!)</f>
        <v>#REF!</v>
      </c>
      <c r="U258" s="212" t="e">
        <f>SUM(#REF!)</f>
        <v>#REF!</v>
      </c>
      <c r="V258" s="212" t="e">
        <f>SUM(#REF!)</f>
        <v>#REF!</v>
      </c>
      <c r="W258" s="119" t="e">
        <f>SUM(#REF!)</f>
        <v>#REF!</v>
      </c>
      <c r="X258" s="119" t="e">
        <f>SUM(#REF!)</f>
        <v>#REF!</v>
      </c>
      <c r="Y258" s="116" t="e">
        <f>SUM(#REF!)</f>
        <v>#REF!</v>
      </c>
      <c r="Z258" s="116" t="e">
        <f>SUM(#REF!)</f>
        <v>#REF!</v>
      </c>
      <c r="AA258" s="272">
        <f>Proyección!AE337</f>
        <v>200500</v>
      </c>
      <c r="AB258" s="16"/>
      <c r="AC258" s="17"/>
    </row>
    <row r="259" spans="1:29" ht="15.6">
      <c r="A259" s="52" t="s">
        <v>328</v>
      </c>
      <c r="B259" s="245" t="e">
        <f t="shared" si="59"/>
        <v>#REF!</v>
      </c>
      <c r="C259" s="147" t="e">
        <f>SUM(Proyección!E338)</f>
        <v>#REF!</v>
      </c>
      <c r="D259" s="32" t="e">
        <f>SUM(Proyección!F338)</f>
        <v>#REF!</v>
      </c>
      <c r="E259" s="109" t="e">
        <f>SUM(#REF!)</f>
        <v>#REF!</v>
      </c>
      <c r="F259" s="119" t="e">
        <f>SUM(#REF!)</f>
        <v>#REF!</v>
      </c>
      <c r="G259" s="119" t="e">
        <f>SUM(#REF!)</f>
        <v>#REF!</v>
      </c>
      <c r="H259" s="119" t="e">
        <f>SUM(#REF!)</f>
        <v>#REF!</v>
      </c>
      <c r="I259" s="119" t="e">
        <f>SUM(#REF!)</f>
        <v>#REF!</v>
      </c>
      <c r="J259" s="119" t="e">
        <f>SUM(#REF!)</f>
        <v>#REF!</v>
      </c>
      <c r="K259" s="119" t="e">
        <f>SUM(#REF!)</f>
        <v>#REF!</v>
      </c>
      <c r="L259" s="119" t="e">
        <f>SUM(#REF!)</f>
        <v>#REF!</v>
      </c>
      <c r="M259" s="119" t="e">
        <f>SUM(#REF!)</f>
        <v>#REF!</v>
      </c>
      <c r="N259" s="119" t="e">
        <f>SUM(#REF!)</f>
        <v>#REF!</v>
      </c>
      <c r="O259" s="119" t="e">
        <f>SUM(#REF!)</f>
        <v>#REF!</v>
      </c>
      <c r="P259" s="119" t="e">
        <f>SUM(#REF!)</f>
        <v>#REF!</v>
      </c>
      <c r="Q259" s="119" t="e">
        <f>SUM(#REF!)</f>
        <v>#REF!</v>
      </c>
      <c r="R259" s="119" t="e">
        <f>SUM(#REF!)</f>
        <v>#REF!</v>
      </c>
      <c r="S259" s="327" t="e">
        <f>SUM(#REF!)</f>
        <v>#REF!</v>
      </c>
      <c r="T259" s="327" t="e">
        <f>SUM(#REF!)</f>
        <v>#REF!</v>
      </c>
      <c r="U259" s="212" t="e">
        <f>SUM(#REF!)</f>
        <v>#REF!</v>
      </c>
      <c r="V259" s="212" t="e">
        <f>SUM(#REF!)</f>
        <v>#REF!</v>
      </c>
      <c r="W259" s="119" t="e">
        <f>SUM(#REF!)</f>
        <v>#REF!</v>
      </c>
      <c r="X259" s="119" t="e">
        <f>SUM(#REF!)</f>
        <v>#REF!</v>
      </c>
      <c r="Y259" s="116" t="e">
        <f>SUM(#REF!)</f>
        <v>#REF!</v>
      </c>
      <c r="Z259" s="116" t="e">
        <f>SUM(#REF!)</f>
        <v>#REF!</v>
      </c>
      <c r="AA259" s="272">
        <f>Proyección!AE338</f>
        <v>98100</v>
      </c>
      <c r="AB259" s="16"/>
      <c r="AC259" s="17"/>
    </row>
    <row r="260" spans="1:29" ht="15.6">
      <c r="A260" s="52" t="s">
        <v>156</v>
      </c>
      <c r="B260" s="245" t="e">
        <f t="shared" si="59"/>
        <v>#REF!</v>
      </c>
      <c r="C260" s="147" t="e">
        <f>SUM(Proyección!E339)</f>
        <v>#REF!</v>
      </c>
      <c r="D260" s="32" t="e">
        <f>SUM(Proyección!F339)</f>
        <v>#REF!</v>
      </c>
      <c r="E260" s="109" t="e">
        <f>SUM(#REF!)</f>
        <v>#REF!</v>
      </c>
      <c r="F260" s="119" t="e">
        <f>SUM(#REF!)</f>
        <v>#REF!</v>
      </c>
      <c r="G260" s="119" t="e">
        <f>SUM(#REF!)</f>
        <v>#REF!</v>
      </c>
      <c r="H260" s="119" t="e">
        <f>SUM(#REF!)</f>
        <v>#REF!</v>
      </c>
      <c r="I260" s="119" t="e">
        <f>SUM(#REF!)</f>
        <v>#REF!</v>
      </c>
      <c r="J260" s="119" t="e">
        <f>SUM(#REF!)</f>
        <v>#REF!</v>
      </c>
      <c r="K260" s="119" t="e">
        <f>SUM(#REF!)</f>
        <v>#REF!</v>
      </c>
      <c r="L260" s="119" t="e">
        <f>SUM(#REF!)</f>
        <v>#REF!</v>
      </c>
      <c r="M260" s="119" t="e">
        <f>SUM(#REF!)</f>
        <v>#REF!</v>
      </c>
      <c r="N260" s="119" t="e">
        <f>SUM(#REF!)</f>
        <v>#REF!</v>
      </c>
      <c r="O260" s="119" t="e">
        <f>SUM(#REF!)</f>
        <v>#REF!</v>
      </c>
      <c r="P260" s="119" t="e">
        <f>SUM(#REF!)</f>
        <v>#REF!</v>
      </c>
      <c r="Q260" s="119" t="e">
        <f>SUM(#REF!)</f>
        <v>#REF!</v>
      </c>
      <c r="R260" s="119" t="e">
        <f>SUM(#REF!)</f>
        <v>#REF!</v>
      </c>
      <c r="S260" s="327" t="e">
        <f>SUM(#REF!)</f>
        <v>#REF!</v>
      </c>
      <c r="T260" s="327" t="e">
        <f>SUM(#REF!)</f>
        <v>#REF!</v>
      </c>
      <c r="U260" s="212" t="e">
        <f>SUM(#REF!)</f>
        <v>#REF!</v>
      </c>
      <c r="V260" s="212" t="e">
        <f>SUM(#REF!)</f>
        <v>#REF!</v>
      </c>
      <c r="W260" s="119" t="e">
        <f>SUM(#REF!)</f>
        <v>#REF!</v>
      </c>
      <c r="X260" s="119" t="e">
        <f>SUM(#REF!)</f>
        <v>#REF!</v>
      </c>
      <c r="Y260" s="116" t="e">
        <f>SUM(#REF!)</f>
        <v>#REF!</v>
      </c>
      <c r="Z260" s="116" t="e">
        <f>SUM(#REF!)</f>
        <v>#REF!</v>
      </c>
      <c r="AA260" s="272">
        <f>Proyección!AE339</f>
        <v>625000</v>
      </c>
      <c r="AB260" s="16"/>
      <c r="AC260" s="17"/>
    </row>
    <row r="261" spans="1:29" ht="15.6">
      <c r="A261" s="52" t="s">
        <v>157</v>
      </c>
      <c r="B261" s="245" t="e">
        <f t="shared" si="59"/>
        <v>#REF!</v>
      </c>
      <c r="C261" s="147" t="e">
        <f>SUM(Proyección!E340)</f>
        <v>#REF!</v>
      </c>
      <c r="D261" s="32" t="e">
        <f>SUM(Proyección!F340)</f>
        <v>#REF!</v>
      </c>
      <c r="E261" s="109" t="e">
        <f>SUM(#REF!)</f>
        <v>#REF!</v>
      </c>
      <c r="F261" s="119" t="e">
        <f>SUM(#REF!)</f>
        <v>#REF!</v>
      </c>
      <c r="G261" s="119" t="e">
        <f>SUM(#REF!)</f>
        <v>#REF!</v>
      </c>
      <c r="H261" s="119" t="e">
        <f>SUM(#REF!)</f>
        <v>#REF!</v>
      </c>
      <c r="I261" s="119" t="e">
        <f>SUM(#REF!)</f>
        <v>#REF!</v>
      </c>
      <c r="J261" s="119" t="e">
        <f>SUM(#REF!)</f>
        <v>#REF!</v>
      </c>
      <c r="K261" s="119" t="e">
        <f>SUM(#REF!)</f>
        <v>#REF!</v>
      </c>
      <c r="L261" s="119" t="e">
        <f>SUM(#REF!)</f>
        <v>#REF!</v>
      </c>
      <c r="M261" s="119" t="e">
        <f>SUM(#REF!)</f>
        <v>#REF!</v>
      </c>
      <c r="N261" s="119" t="e">
        <f>SUM(#REF!)</f>
        <v>#REF!</v>
      </c>
      <c r="O261" s="119" t="e">
        <f>SUM(#REF!)</f>
        <v>#REF!</v>
      </c>
      <c r="P261" s="119" t="e">
        <f>SUM(#REF!)</f>
        <v>#REF!</v>
      </c>
      <c r="Q261" s="119" t="e">
        <f>SUM(#REF!)</f>
        <v>#REF!</v>
      </c>
      <c r="R261" s="119" t="e">
        <f>SUM(#REF!)</f>
        <v>#REF!</v>
      </c>
      <c r="S261" s="327" t="e">
        <f>SUM(#REF!)</f>
        <v>#REF!</v>
      </c>
      <c r="T261" s="327" t="e">
        <f>SUM(#REF!)</f>
        <v>#REF!</v>
      </c>
      <c r="U261" s="212" t="e">
        <f>SUM(#REF!)</f>
        <v>#REF!</v>
      </c>
      <c r="V261" s="212" t="e">
        <f>SUM(#REF!)</f>
        <v>#REF!</v>
      </c>
      <c r="W261" s="119" t="e">
        <f>SUM(#REF!)</f>
        <v>#REF!</v>
      </c>
      <c r="X261" s="119" t="e">
        <f>SUM(#REF!)</f>
        <v>#REF!</v>
      </c>
      <c r="Y261" s="116" t="e">
        <f>SUM(#REF!)</f>
        <v>#REF!</v>
      </c>
      <c r="Z261" s="116" t="e">
        <f>SUM(#REF!)</f>
        <v>#REF!</v>
      </c>
      <c r="AA261" s="272">
        <f>Proyección!AE340</f>
        <v>82300</v>
      </c>
      <c r="AB261" s="16"/>
      <c r="AC261" s="17"/>
    </row>
    <row r="262" spans="1:29" ht="15.6">
      <c r="A262" s="52" t="s">
        <v>385</v>
      </c>
      <c r="B262" s="245" t="e">
        <f t="shared" si="59"/>
        <v>#REF!</v>
      </c>
      <c r="C262" s="147" t="e">
        <f>SUM(Proyección!E341)</f>
        <v>#REF!</v>
      </c>
      <c r="D262" s="32" t="e">
        <f>SUM(Proyección!F341)</f>
        <v>#REF!</v>
      </c>
      <c r="E262" s="109" t="e">
        <f>SUM(#REF!)</f>
        <v>#REF!</v>
      </c>
      <c r="F262" s="119" t="e">
        <f>SUM(#REF!)</f>
        <v>#REF!</v>
      </c>
      <c r="G262" s="119" t="e">
        <f>SUM(#REF!)</f>
        <v>#REF!</v>
      </c>
      <c r="H262" s="119" t="e">
        <f>SUM(#REF!)</f>
        <v>#REF!</v>
      </c>
      <c r="I262" s="119" t="e">
        <f>SUM(#REF!)</f>
        <v>#REF!</v>
      </c>
      <c r="J262" s="119" t="e">
        <f>SUM(#REF!)</f>
        <v>#REF!</v>
      </c>
      <c r="K262" s="119" t="e">
        <f>SUM(#REF!)</f>
        <v>#REF!</v>
      </c>
      <c r="L262" s="119" t="e">
        <f>SUM(#REF!)</f>
        <v>#REF!</v>
      </c>
      <c r="M262" s="119" t="e">
        <f>SUM(#REF!)</f>
        <v>#REF!</v>
      </c>
      <c r="N262" s="119" t="e">
        <f>SUM(#REF!)</f>
        <v>#REF!</v>
      </c>
      <c r="O262" s="119" t="e">
        <f>SUM(#REF!)</f>
        <v>#REF!</v>
      </c>
      <c r="P262" s="119" t="e">
        <f>SUM(#REF!)</f>
        <v>#REF!</v>
      </c>
      <c r="Q262" s="119" t="e">
        <f>SUM(#REF!)</f>
        <v>#REF!</v>
      </c>
      <c r="R262" s="119" t="e">
        <f>SUM(#REF!)</f>
        <v>#REF!</v>
      </c>
      <c r="S262" s="327" t="e">
        <f>SUM(#REF!)</f>
        <v>#REF!</v>
      </c>
      <c r="T262" s="327" t="e">
        <f>SUM(#REF!)</f>
        <v>#REF!</v>
      </c>
      <c r="U262" s="212" t="e">
        <f>SUM(#REF!)</f>
        <v>#REF!</v>
      </c>
      <c r="V262" s="212" t="e">
        <f>SUM(#REF!)</f>
        <v>#REF!</v>
      </c>
      <c r="W262" s="119" t="e">
        <f>SUM(#REF!)</f>
        <v>#REF!</v>
      </c>
      <c r="X262" s="119" t="e">
        <f>SUM(#REF!)</f>
        <v>#REF!</v>
      </c>
      <c r="Y262" s="116" t="e">
        <f>SUM(#REF!)</f>
        <v>#REF!</v>
      </c>
      <c r="Z262" s="116" t="e">
        <f>SUM(#REF!)</f>
        <v>#REF!</v>
      </c>
      <c r="AA262" s="272">
        <f>Proyección!AE341</f>
        <v>738200</v>
      </c>
      <c r="AB262" s="16"/>
      <c r="AC262" s="17"/>
    </row>
    <row r="263" spans="1:29" ht="15.6">
      <c r="A263" s="52" t="s">
        <v>465</v>
      </c>
      <c r="B263" s="245" t="e">
        <f t="shared" si="59"/>
        <v>#REF!</v>
      </c>
      <c r="C263" s="147" t="e">
        <f>SUM(Proyección!E342)</f>
        <v>#REF!</v>
      </c>
      <c r="D263" s="32" t="e">
        <f>SUM(Proyección!F342)</f>
        <v>#REF!</v>
      </c>
      <c r="E263" s="109" t="e">
        <f>SUM(#REF!)</f>
        <v>#REF!</v>
      </c>
      <c r="F263" s="119" t="e">
        <f>SUM(#REF!)</f>
        <v>#REF!</v>
      </c>
      <c r="G263" s="119" t="e">
        <f>SUM(#REF!)</f>
        <v>#REF!</v>
      </c>
      <c r="H263" s="119" t="e">
        <f>SUM(#REF!)</f>
        <v>#REF!</v>
      </c>
      <c r="I263" s="119" t="e">
        <f>SUM(#REF!)</f>
        <v>#REF!</v>
      </c>
      <c r="J263" s="119" t="e">
        <f>SUM(#REF!)</f>
        <v>#REF!</v>
      </c>
      <c r="K263" s="119" t="e">
        <f>SUM(#REF!)</f>
        <v>#REF!</v>
      </c>
      <c r="L263" s="119" t="e">
        <f>SUM(#REF!)</f>
        <v>#REF!</v>
      </c>
      <c r="M263" s="119" t="e">
        <f>SUM(#REF!)</f>
        <v>#REF!</v>
      </c>
      <c r="N263" s="119" t="e">
        <f>SUM(#REF!)</f>
        <v>#REF!</v>
      </c>
      <c r="O263" s="119" t="e">
        <f>SUM(#REF!)</f>
        <v>#REF!</v>
      </c>
      <c r="P263" s="119" t="e">
        <f>SUM(#REF!)</f>
        <v>#REF!</v>
      </c>
      <c r="Q263" s="119" t="e">
        <f>SUM(#REF!)</f>
        <v>#REF!</v>
      </c>
      <c r="R263" s="119" t="e">
        <f>SUM(#REF!)</f>
        <v>#REF!</v>
      </c>
      <c r="S263" s="327" t="e">
        <f>SUM(#REF!)</f>
        <v>#REF!</v>
      </c>
      <c r="T263" s="327" t="e">
        <f>SUM(#REF!)</f>
        <v>#REF!</v>
      </c>
      <c r="U263" s="212" t="e">
        <f>SUM(#REF!)</f>
        <v>#REF!</v>
      </c>
      <c r="V263" s="212" t="e">
        <f>SUM(#REF!)</f>
        <v>#REF!</v>
      </c>
      <c r="W263" s="119" t="e">
        <f>SUM(#REF!)</f>
        <v>#REF!</v>
      </c>
      <c r="X263" s="119" t="e">
        <f>SUM(#REF!)</f>
        <v>#REF!</v>
      </c>
      <c r="Y263" s="116" t="e">
        <f>SUM(#REF!)</f>
        <v>#REF!</v>
      </c>
      <c r="Z263" s="116" t="e">
        <f>SUM(#REF!)</f>
        <v>#REF!</v>
      </c>
      <c r="AA263" s="272">
        <f>Proyección!AE342</f>
        <v>64900</v>
      </c>
      <c r="AB263" s="16"/>
      <c r="AC263" s="17"/>
    </row>
    <row r="264" spans="1:29" ht="15.6">
      <c r="A264" s="52" t="s">
        <v>27</v>
      </c>
      <c r="B264" s="245" t="e">
        <f t="shared" si="59"/>
        <v>#REF!</v>
      </c>
      <c r="C264" s="147" t="e">
        <f>SUM(Proyección!E343)</f>
        <v>#REF!</v>
      </c>
      <c r="D264" s="32" t="e">
        <f>SUM(Proyección!F343)</f>
        <v>#REF!</v>
      </c>
      <c r="E264" s="109" t="e">
        <f>SUM(#REF!)</f>
        <v>#REF!</v>
      </c>
      <c r="F264" s="119" t="e">
        <f>SUM(#REF!)</f>
        <v>#REF!</v>
      </c>
      <c r="G264" s="119" t="e">
        <f>SUM(#REF!)</f>
        <v>#REF!</v>
      </c>
      <c r="H264" s="119" t="e">
        <f>SUM(#REF!)</f>
        <v>#REF!</v>
      </c>
      <c r="I264" s="119" t="e">
        <f>SUM(#REF!)</f>
        <v>#REF!</v>
      </c>
      <c r="J264" s="119" t="e">
        <f>SUM(#REF!)</f>
        <v>#REF!</v>
      </c>
      <c r="K264" s="119" t="e">
        <f>SUM(#REF!)</f>
        <v>#REF!</v>
      </c>
      <c r="L264" s="119" t="e">
        <f>SUM(#REF!)</f>
        <v>#REF!</v>
      </c>
      <c r="M264" s="119" t="e">
        <f>SUM(#REF!)</f>
        <v>#REF!</v>
      </c>
      <c r="N264" s="119" t="e">
        <f>SUM(#REF!)</f>
        <v>#REF!</v>
      </c>
      <c r="O264" s="119" t="e">
        <f>SUM(#REF!)</f>
        <v>#REF!</v>
      </c>
      <c r="P264" s="119" t="e">
        <f>SUM(#REF!)</f>
        <v>#REF!</v>
      </c>
      <c r="Q264" s="119" t="e">
        <f>SUM(#REF!)</f>
        <v>#REF!</v>
      </c>
      <c r="R264" s="119" t="e">
        <f>SUM(#REF!)</f>
        <v>#REF!</v>
      </c>
      <c r="S264" s="327" t="e">
        <f>SUM(#REF!)</f>
        <v>#REF!</v>
      </c>
      <c r="T264" s="327" t="e">
        <f>SUM(#REF!)</f>
        <v>#REF!</v>
      </c>
      <c r="U264" s="212" t="e">
        <f>SUM(#REF!)</f>
        <v>#REF!</v>
      </c>
      <c r="V264" s="212" t="e">
        <f>SUM(#REF!)</f>
        <v>#REF!</v>
      </c>
      <c r="W264" s="119" t="e">
        <f>SUM(#REF!)</f>
        <v>#REF!</v>
      </c>
      <c r="X264" s="119" t="e">
        <f>SUM(#REF!)</f>
        <v>#REF!</v>
      </c>
      <c r="Y264" s="116" t="e">
        <f>SUM(#REF!)</f>
        <v>#REF!</v>
      </c>
      <c r="Z264" s="116" t="e">
        <f>SUM(#REF!)</f>
        <v>#REF!</v>
      </c>
      <c r="AA264" s="272">
        <f>Proyección!AE343</f>
        <v>50000</v>
      </c>
      <c r="AB264" s="16"/>
      <c r="AC264" s="17"/>
    </row>
    <row r="265" spans="1:29" ht="15.6">
      <c r="A265" s="52" t="s">
        <v>78</v>
      </c>
      <c r="B265" s="245" t="e">
        <f t="shared" si="59"/>
        <v>#REF!</v>
      </c>
      <c r="C265" s="147" t="e">
        <f>SUM(Proyección!E344)</f>
        <v>#REF!</v>
      </c>
      <c r="D265" s="32" t="e">
        <f>SUM(Proyección!F344)</f>
        <v>#REF!</v>
      </c>
      <c r="E265" s="109" t="e">
        <f>SUM(#REF!)</f>
        <v>#REF!</v>
      </c>
      <c r="F265" s="119" t="e">
        <f>SUM(#REF!)</f>
        <v>#REF!</v>
      </c>
      <c r="G265" s="119" t="e">
        <f>SUM(#REF!)</f>
        <v>#REF!</v>
      </c>
      <c r="H265" s="119" t="e">
        <f>SUM(#REF!)</f>
        <v>#REF!</v>
      </c>
      <c r="I265" s="119" t="e">
        <f>SUM(#REF!)</f>
        <v>#REF!</v>
      </c>
      <c r="J265" s="119" t="e">
        <f>SUM(#REF!)</f>
        <v>#REF!</v>
      </c>
      <c r="K265" s="119" t="e">
        <f>SUM(#REF!)</f>
        <v>#REF!</v>
      </c>
      <c r="L265" s="119" t="e">
        <f>SUM(#REF!)</f>
        <v>#REF!</v>
      </c>
      <c r="M265" s="119" t="e">
        <f>SUM(#REF!)</f>
        <v>#REF!</v>
      </c>
      <c r="N265" s="119" t="e">
        <f>SUM(#REF!)</f>
        <v>#REF!</v>
      </c>
      <c r="O265" s="119" t="e">
        <f>SUM(#REF!)</f>
        <v>#REF!</v>
      </c>
      <c r="P265" s="119" t="e">
        <f>SUM(#REF!)</f>
        <v>#REF!</v>
      </c>
      <c r="Q265" s="119" t="e">
        <f>SUM(#REF!)</f>
        <v>#REF!</v>
      </c>
      <c r="R265" s="119" t="e">
        <f>SUM(#REF!)</f>
        <v>#REF!</v>
      </c>
      <c r="S265" s="327" t="e">
        <f>SUM(#REF!)</f>
        <v>#REF!</v>
      </c>
      <c r="T265" s="327" t="e">
        <f>SUM(#REF!)</f>
        <v>#REF!</v>
      </c>
      <c r="U265" s="212" t="e">
        <f>SUM(#REF!)</f>
        <v>#REF!</v>
      </c>
      <c r="V265" s="212" t="e">
        <f>SUM(#REF!)</f>
        <v>#REF!</v>
      </c>
      <c r="W265" s="119" t="e">
        <f>SUM(#REF!)</f>
        <v>#REF!</v>
      </c>
      <c r="X265" s="119" t="e">
        <f>SUM(#REF!)</f>
        <v>#REF!</v>
      </c>
      <c r="Y265" s="116" t="e">
        <f>SUM(#REF!)</f>
        <v>#REF!</v>
      </c>
      <c r="Z265" s="116" t="e">
        <f>SUM(#REF!)</f>
        <v>#REF!</v>
      </c>
      <c r="AA265" s="272">
        <f>Proyección!AE344</f>
        <v>325800</v>
      </c>
      <c r="AB265" s="16"/>
      <c r="AC265" s="17"/>
    </row>
    <row r="266" spans="1:29" ht="15.6">
      <c r="A266" s="52" t="s">
        <v>664</v>
      </c>
      <c r="B266" s="246" t="e">
        <f t="shared" ref="B266:AA266" si="60">SUM(B267:B271)</f>
        <v>#REF!</v>
      </c>
      <c r="C266" s="148" t="e">
        <f t="shared" si="60"/>
        <v>#REF!</v>
      </c>
      <c r="D266" s="33" t="e">
        <f t="shared" si="60"/>
        <v>#REF!</v>
      </c>
      <c r="E266" s="46" t="e">
        <f t="shared" si="60"/>
        <v>#REF!</v>
      </c>
      <c r="F266" s="94" t="e">
        <f t="shared" si="60"/>
        <v>#REF!</v>
      </c>
      <c r="G266" s="94" t="e">
        <f t="shared" si="60"/>
        <v>#REF!</v>
      </c>
      <c r="H266" s="94" t="e">
        <f t="shared" si="60"/>
        <v>#REF!</v>
      </c>
      <c r="I266" s="94" t="e">
        <f t="shared" si="60"/>
        <v>#REF!</v>
      </c>
      <c r="J266" s="94" t="e">
        <f t="shared" si="60"/>
        <v>#REF!</v>
      </c>
      <c r="K266" s="94" t="e">
        <f t="shared" si="60"/>
        <v>#REF!</v>
      </c>
      <c r="L266" s="94" t="e">
        <f t="shared" si="60"/>
        <v>#REF!</v>
      </c>
      <c r="M266" s="94" t="e">
        <f t="shared" si="60"/>
        <v>#REF!</v>
      </c>
      <c r="N266" s="94" t="e">
        <f t="shared" si="60"/>
        <v>#REF!</v>
      </c>
      <c r="O266" s="94" t="e">
        <f t="shared" si="60"/>
        <v>#REF!</v>
      </c>
      <c r="P266" s="94" t="e">
        <f t="shared" si="60"/>
        <v>#REF!</v>
      </c>
      <c r="Q266" s="94" t="e">
        <f t="shared" si="60"/>
        <v>#REF!</v>
      </c>
      <c r="R266" s="94" t="e">
        <f t="shared" si="60"/>
        <v>#REF!</v>
      </c>
      <c r="S266" s="334" t="e">
        <f t="shared" si="60"/>
        <v>#REF!</v>
      </c>
      <c r="T266" s="334" t="e">
        <f t="shared" si="60"/>
        <v>#REF!</v>
      </c>
      <c r="U266" s="221" t="e">
        <f t="shared" si="60"/>
        <v>#REF!</v>
      </c>
      <c r="V266" s="221" t="e">
        <f t="shared" si="60"/>
        <v>#REF!</v>
      </c>
      <c r="W266" s="94" t="e">
        <f t="shared" si="60"/>
        <v>#REF!</v>
      </c>
      <c r="X266" s="94" t="e">
        <f t="shared" si="60"/>
        <v>#REF!</v>
      </c>
      <c r="Y266" s="94" t="e">
        <f t="shared" si="60"/>
        <v>#REF!</v>
      </c>
      <c r="Z266" s="94" t="e">
        <f t="shared" si="60"/>
        <v>#REF!</v>
      </c>
      <c r="AA266" s="276">
        <f t="shared" si="60"/>
        <v>977156</v>
      </c>
      <c r="AB266" s="14"/>
      <c r="AC266" s="17"/>
    </row>
    <row r="267" spans="1:29" ht="15.6">
      <c r="A267" s="52" t="s">
        <v>450</v>
      </c>
      <c r="B267" s="245" t="e">
        <f>SUM(AA267-C267)</f>
        <v>#REF!</v>
      </c>
      <c r="C267" s="147" t="e">
        <f>SUM(Proyección!E346)</f>
        <v>#REF!</v>
      </c>
      <c r="D267" s="32" t="e">
        <f>SUM(Proyección!F346)</f>
        <v>#REF!</v>
      </c>
      <c r="E267" s="109" t="e">
        <f>SUM(#REF!)</f>
        <v>#REF!</v>
      </c>
      <c r="F267" s="119" t="e">
        <f>SUM(#REF!)</f>
        <v>#REF!</v>
      </c>
      <c r="G267" s="119" t="e">
        <f>SUM(#REF!)</f>
        <v>#REF!</v>
      </c>
      <c r="H267" s="119" t="e">
        <f>SUM(#REF!)</f>
        <v>#REF!</v>
      </c>
      <c r="I267" s="119" t="e">
        <f>SUM(#REF!)</f>
        <v>#REF!</v>
      </c>
      <c r="J267" s="119" t="e">
        <f>SUM(#REF!)</f>
        <v>#REF!</v>
      </c>
      <c r="K267" s="119" t="e">
        <f>SUM(#REF!)</f>
        <v>#REF!</v>
      </c>
      <c r="L267" s="119" t="e">
        <f>SUM(#REF!)</f>
        <v>#REF!</v>
      </c>
      <c r="M267" s="119" t="e">
        <f>SUM(#REF!)</f>
        <v>#REF!</v>
      </c>
      <c r="N267" s="119" t="e">
        <f>SUM(#REF!)</f>
        <v>#REF!</v>
      </c>
      <c r="O267" s="119" t="e">
        <f>SUM(#REF!)</f>
        <v>#REF!</v>
      </c>
      <c r="P267" s="119" t="e">
        <f>SUM(#REF!)</f>
        <v>#REF!</v>
      </c>
      <c r="Q267" s="119" t="e">
        <f>SUM(#REF!)</f>
        <v>#REF!</v>
      </c>
      <c r="R267" s="119" t="e">
        <f>SUM(#REF!)</f>
        <v>#REF!</v>
      </c>
      <c r="S267" s="327" t="e">
        <f>SUM(#REF!)</f>
        <v>#REF!</v>
      </c>
      <c r="T267" s="327" t="e">
        <f>SUM(#REF!)</f>
        <v>#REF!</v>
      </c>
      <c r="U267" s="212" t="e">
        <f>SUM(#REF!)</f>
        <v>#REF!</v>
      </c>
      <c r="V267" s="212" t="e">
        <f>SUM(#REF!)</f>
        <v>#REF!</v>
      </c>
      <c r="W267" s="119" t="e">
        <f>SUM(#REF!)</f>
        <v>#REF!</v>
      </c>
      <c r="X267" s="119" t="e">
        <f>SUM(#REF!)</f>
        <v>#REF!</v>
      </c>
      <c r="Y267" s="116" t="e">
        <f>SUM(#REF!)</f>
        <v>#REF!</v>
      </c>
      <c r="Z267" s="116" t="e">
        <f>SUM(#REF!)</f>
        <v>#REF!</v>
      </c>
      <c r="AA267" s="272">
        <f>Proyección!AE346</f>
        <v>10000</v>
      </c>
      <c r="AB267" s="16"/>
      <c r="AC267" s="17"/>
    </row>
    <row r="268" spans="1:29" ht="15.6">
      <c r="A268" s="52" t="s">
        <v>591</v>
      </c>
      <c r="B268" s="245" t="e">
        <f>SUM(AA268-C268)</f>
        <v>#REF!</v>
      </c>
      <c r="C268" s="147" t="e">
        <f>SUM(Proyección!E347)</f>
        <v>#REF!</v>
      </c>
      <c r="D268" s="32" t="e">
        <f>SUM(Proyección!F347)</f>
        <v>#REF!</v>
      </c>
      <c r="E268" s="109" t="e">
        <f>SUM(#REF!)</f>
        <v>#REF!</v>
      </c>
      <c r="F268" s="119" t="e">
        <f>SUM(#REF!)</f>
        <v>#REF!</v>
      </c>
      <c r="G268" s="119" t="e">
        <f>SUM(#REF!)</f>
        <v>#REF!</v>
      </c>
      <c r="H268" s="119" t="e">
        <f>SUM(#REF!)</f>
        <v>#REF!</v>
      </c>
      <c r="I268" s="119" t="e">
        <f>SUM(#REF!)</f>
        <v>#REF!</v>
      </c>
      <c r="J268" s="119" t="e">
        <f>SUM(#REF!)</f>
        <v>#REF!</v>
      </c>
      <c r="K268" s="119" t="e">
        <f>SUM(#REF!)</f>
        <v>#REF!</v>
      </c>
      <c r="L268" s="119" t="e">
        <f>SUM(#REF!)</f>
        <v>#REF!</v>
      </c>
      <c r="M268" s="119" t="e">
        <f>SUM(#REF!)</f>
        <v>#REF!</v>
      </c>
      <c r="N268" s="119" t="e">
        <f>SUM(#REF!)</f>
        <v>#REF!</v>
      </c>
      <c r="O268" s="119" t="e">
        <f>SUM(#REF!)</f>
        <v>#REF!</v>
      </c>
      <c r="P268" s="119" t="e">
        <f>SUM(#REF!)</f>
        <v>#REF!</v>
      </c>
      <c r="Q268" s="119" t="e">
        <f>SUM(#REF!)</f>
        <v>#REF!</v>
      </c>
      <c r="R268" s="119" t="e">
        <f>SUM(#REF!)</f>
        <v>#REF!</v>
      </c>
      <c r="S268" s="327" t="e">
        <f>SUM(#REF!)</f>
        <v>#REF!</v>
      </c>
      <c r="T268" s="327" t="e">
        <f>SUM(#REF!)</f>
        <v>#REF!</v>
      </c>
      <c r="U268" s="212" t="e">
        <f>SUM(#REF!)</f>
        <v>#REF!</v>
      </c>
      <c r="V268" s="212" t="e">
        <f>SUM(#REF!)</f>
        <v>#REF!</v>
      </c>
      <c r="W268" s="119" t="e">
        <f>SUM(#REF!)</f>
        <v>#REF!</v>
      </c>
      <c r="X268" s="119" t="e">
        <f>SUM(#REF!)</f>
        <v>#REF!</v>
      </c>
      <c r="Y268" s="116" t="e">
        <f>SUM(#REF!)</f>
        <v>#REF!</v>
      </c>
      <c r="Z268" s="116" t="e">
        <f>SUM(#REF!)</f>
        <v>#REF!</v>
      </c>
      <c r="AA268" s="272">
        <f>Proyección!AE347</f>
        <v>15306</v>
      </c>
      <c r="AB268" s="16"/>
      <c r="AC268" s="17"/>
    </row>
    <row r="269" spans="1:29" ht="15.6">
      <c r="A269" s="52" t="s">
        <v>28</v>
      </c>
      <c r="B269" s="245" t="e">
        <f>SUM(AA269-C269)</f>
        <v>#REF!</v>
      </c>
      <c r="C269" s="147" t="e">
        <f>SUM(Proyección!E348)</f>
        <v>#REF!</v>
      </c>
      <c r="D269" s="32" t="e">
        <f>SUM(Proyección!F348)</f>
        <v>#REF!</v>
      </c>
      <c r="E269" s="109" t="e">
        <f>SUM(#REF!)</f>
        <v>#REF!</v>
      </c>
      <c r="F269" s="119" t="e">
        <f>SUM(#REF!)</f>
        <v>#REF!</v>
      </c>
      <c r="G269" s="119" t="e">
        <f>SUM(#REF!)</f>
        <v>#REF!</v>
      </c>
      <c r="H269" s="119" t="e">
        <f>SUM(#REF!)</f>
        <v>#REF!</v>
      </c>
      <c r="I269" s="119" t="e">
        <f>SUM(#REF!)</f>
        <v>#REF!</v>
      </c>
      <c r="J269" s="119" t="e">
        <f>SUM(#REF!)</f>
        <v>#REF!</v>
      </c>
      <c r="K269" s="119" t="e">
        <f>SUM(#REF!)</f>
        <v>#REF!</v>
      </c>
      <c r="L269" s="119" t="e">
        <f>SUM(#REF!)</f>
        <v>#REF!</v>
      </c>
      <c r="M269" s="119" t="e">
        <f>SUM(#REF!)</f>
        <v>#REF!</v>
      </c>
      <c r="N269" s="119" t="e">
        <f>SUM(#REF!)</f>
        <v>#REF!</v>
      </c>
      <c r="O269" s="119" t="e">
        <f>SUM(#REF!)</f>
        <v>#REF!</v>
      </c>
      <c r="P269" s="119" t="e">
        <f>SUM(#REF!)</f>
        <v>#REF!</v>
      </c>
      <c r="Q269" s="119" t="e">
        <f>SUM(#REF!)</f>
        <v>#REF!</v>
      </c>
      <c r="R269" s="119" t="e">
        <f>SUM(#REF!)</f>
        <v>#REF!</v>
      </c>
      <c r="S269" s="327" t="e">
        <f>SUM(#REF!)</f>
        <v>#REF!</v>
      </c>
      <c r="T269" s="327" t="e">
        <f>SUM(#REF!)</f>
        <v>#REF!</v>
      </c>
      <c r="U269" s="212" t="e">
        <f>SUM(#REF!)</f>
        <v>#REF!</v>
      </c>
      <c r="V269" s="212" t="e">
        <f>SUM(#REF!)</f>
        <v>#REF!</v>
      </c>
      <c r="W269" s="119" t="e">
        <f>SUM(#REF!)</f>
        <v>#REF!</v>
      </c>
      <c r="X269" s="119" t="e">
        <f>SUM(#REF!)</f>
        <v>#REF!</v>
      </c>
      <c r="Y269" s="116" t="e">
        <f>SUM(#REF!)</f>
        <v>#REF!</v>
      </c>
      <c r="Z269" s="116" t="e">
        <f>SUM(#REF!)</f>
        <v>#REF!</v>
      </c>
      <c r="AA269" s="272">
        <f>Proyección!AE348</f>
        <v>4850</v>
      </c>
      <c r="AB269" s="16"/>
      <c r="AC269" s="17"/>
    </row>
    <row r="270" spans="1:29" ht="15.6">
      <c r="A270" s="52" t="s">
        <v>497</v>
      </c>
      <c r="B270" s="245" t="e">
        <f>SUM(AA270-C270)</f>
        <v>#REF!</v>
      </c>
      <c r="C270" s="147" t="e">
        <f>SUM(Proyección!E349)</f>
        <v>#REF!</v>
      </c>
      <c r="D270" s="32" t="e">
        <f>SUM(Proyección!F349)</f>
        <v>#REF!</v>
      </c>
      <c r="E270" s="109" t="e">
        <f>SUM(#REF!)</f>
        <v>#REF!</v>
      </c>
      <c r="F270" s="119" t="e">
        <f>SUM(#REF!)</f>
        <v>#REF!</v>
      </c>
      <c r="G270" s="119" t="e">
        <f>SUM(#REF!)</f>
        <v>#REF!</v>
      </c>
      <c r="H270" s="119" t="e">
        <f>SUM(#REF!)</f>
        <v>#REF!</v>
      </c>
      <c r="I270" s="119" t="e">
        <f>SUM(#REF!)</f>
        <v>#REF!</v>
      </c>
      <c r="J270" s="119" t="e">
        <f>SUM(#REF!)</f>
        <v>#REF!</v>
      </c>
      <c r="K270" s="119" t="e">
        <f>SUM(#REF!)</f>
        <v>#REF!</v>
      </c>
      <c r="L270" s="119" t="e">
        <f>SUM(#REF!)</f>
        <v>#REF!</v>
      </c>
      <c r="M270" s="119" t="e">
        <f>SUM(#REF!)</f>
        <v>#REF!</v>
      </c>
      <c r="N270" s="119" t="e">
        <f>SUM(#REF!)</f>
        <v>#REF!</v>
      </c>
      <c r="O270" s="119" t="e">
        <f>SUM(#REF!)</f>
        <v>#REF!</v>
      </c>
      <c r="P270" s="119" t="e">
        <f>SUM(#REF!)</f>
        <v>#REF!</v>
      </c>
      <c r="Q270" s="119" t="e">
        <f>SUM(#REF!)</f>
        <v>#REF!</v>
      </c>
      <c r="R270" s="119" t="e">
        <f>SUM(#REF!)</f>
        <v>#REF!</v>
      </c>
      <c r="S270" s="327" t="e">
        <f>SUM(#REF!)</f>
        <v>#REF!</v>
      </c>
      <c r="T270" s="327" t="e">
        <f>SUM(#REF!)</f>
        <v>#REF!</v>
      </c>
      <c r="U270" s="212" t="e">
        <f>SUM(#REF!)</f>
        <v>#REF!</v>
      </c>
      <c r="V270" s="212" t="e">
        <f>SUM(#REF!)</f>
        <v>#REF!</v>
      </c>
      <c r="W270" s="119" t="e">
        <f>SUM(#REF!)</f>
        <v>#REF!</v>
      </c>
      <c r="X270" s="119" t="e">
        <f>SUM(#REF!)</f>
        <v>#REF!</v>
      </c>
      <c r="Y270" s="116" t="e">
        <f>SUM(#REF!)</f>
        <v>#REF!</v>
      </c>
      <c r="Z270" s="116" t="e">
        <f>SUM(#REF!)</f>
        <v>#REF!</v>
      </c>
      <c r="AA270" s="272">
        <f>Proyección!AE349</f>
        <v>920000</v>
      </c>
      <c r="AB270" s="16"/>
      <c r="AC270" s="17"/>
    </row>
    <row r="271" spans="1:29" ht="15.6">
      <c r="A271" s="52" t="s">
        <v>496</v>
      </c>
      <c r="B271" s="245" t="e">
        <f>SUM(AA271-C271)</f>
        <v>#REF!</v>
      </c>
      <c r="C271" s="147" t="e">
        <f>SUM(Proyección!E350)</f>
        <v>#REF!</v>
      </c>
      <c r="D271" s="32" t="e">
        <f>SUM(Proyección!F350)</f>
        <v>#REF!</v>
      </c>
      <c r="E271" s="109" t="e">
        <f>SUM(#REF!)</f>
        <v>#REF!</v>
      </c>
      <c r="F271" s="119" t="e">
        <f>SUM(#REF!)</f>
        <v>#REF!</v>
      </c>
      <c r="G271" s="119" t="e">
        <f>SUM(#REF!)</f>
        <v>#REF!</v>
      </c>
      <c r="H271" s="119" t="e">
        <f>SUM(#REF!)</f>
        <v>#REF!</v>
      </c>
      <c r="I271" s="119" t="e">
        <f>SUM(#REF!)</f>
        <v>#REF!</v>
      </c>
      <c r="J271" s="119" t="e">
        <f>SUM(#REF!)</f>
        <v>#REF!</v>
      </c>
      <c r="K271" s="119" t="e">
        <f>SUM(#REF!)</f>
        <v>#REF!</v>
      </c>
      <c r="L271" s="119" t="e">
        <f>SUM(#REF!)</f>
        <v>#REF!</v>
      </c>
      <c r="M271" s="119" t="e">
        <f>SUM(#REF!)</f>
        <v>#REF!</v>
      </c>
      <c r="N271" s="119" t="e">
        <f>SUM(#REF!)</f>
        <v>#REF!</v>
      </c>
      <c r="O271" s="119" t="e">
        <f>SUM(#REF!)</f>
        <v>#REF!</v>
      </c>
      <c r="P271" s="119" t="e">
        <f>SUM(#REF!)</f>
        <v>#REF!</v>
      </c>
      <c r="Q271" s="119" t="e">
        <f>SUM(#REF!)</f>
        <v>#REF!</v>
      </c>
      <c r="R271" s="119" t="e">
        <f>SUM(#REF!)</f>
        <v>#REF!</v>
      </c>
      <c r="S271" s="327" t="e">
        <f>SUM(#REF!)</f>
        <v>#REF!</v>
      </c>
      <c r="T271" s="327" t="e">
        <f>SUM(#REF!)</f>
        <v>#REF!</v>
      </c>
      <c r="U271" s="212" t="e">
        <f>SUM(#REF!)</f>
        <v>#REF!</v>
      </c>
      <c r="V271" s="212" t="e">
        <f>SUM(#REF!)</f>
        <v>#REF!</v>
      </c>
      <c r="W271" s="119" t="e">
        <f>SUM(#REF!)</f>
        <v>#REF!</v>
      </c>
      <c r="X271" s="119" t="e">
        <f>SUM(#REF!)</f>
        <v>#REF!</v>
      </c>
      <c r="Y271" s="116" t="e">
        <f>SUM(#REF!)</f>
        <v>#REF!</v>
      </c>
      <c r="Z271" s="116" t="e">
        <f>SUM(#REF!)</f>
        <v>#REF!</v>
      </c>
      <c r="AA271" s="272">
        <f>Proyección!AE350</f>
        <v>27000</v>
      </c>
      <c r="AB271" s="16"/>
      <c r="AC271" s="17"/>
    </row>
    <row r="272" spans="1:29" ht="15.6">
      <c r="A272" s="52" t="s">
        <v>665</v>
      </c>
      <c r="B272" s="246" t="e">
        <f t="shared" ref="B272:AA272" si="61">SUM(B273:B279)</f>
        <v>#REF!</v>
      </c>
      <c r="C272" s="148" t="e">
        <f t="shared" si="61"/>
        <v>#REF!</v>
      </c>
      <c r="D272" s="33" t="e">
        <f t="shared" si="61"/>
        <v>#REF!</v>
      </c>
      <c r="E272" s="51" t="e">
        <f t="shared" si="61"/>
        <v>#REF!</v>
      </c>
      <c r="F272" s="97" t="e">
        <f t="shared" si="61"/>
        <v>#REF!</v>
      </c>
      <c r="G272" s="97" t="e">
        <f t="shared" si="61"/>
        <v>#REF!</v>
      </c>
      <c r="H272" s="97" t="e">
        <f t="shared" si="61"/>
        <v>#REF!</v>
      </c>
      <c r="I272" s="97" t="e">
        <f t="shared" si="61"/>
        <v>#REF!</v>
      </c>
      <c r="J272" s="97" t="e">
        <f t="shared" si="61"/>
        <v>#REF!</v>
      </c>
      <c r="K272" s="97" t="e">
        <f t="shared" si="61"/>
        <v>#REF!</v>
      </c>
      <c r="L272" s="97" t="e">
        <f t="shared" si="61"/>
        <v>#REF!</v>
      </c>
      <c r="M272" s="97" t="e">
        <f t="shared" si="61"/>
        <v>#REF!</v>
      </c>
      <c r="N272" s="97" t="e">
        <f t="shared" si="61"/>
        <v>#REF!</v>
      </c>
      <c r="O272" s="97" t="e">
        <f t="shared" si="61"/>
        <v>#REF!</v>
      </c>
      <c r="P272" s="97" t="e">
        <f t="shared" si="61"/>
        <v>#REF!</v>
      </c>
      <c r="Q272" s="97" t="e">
        <f t="shared" si="61"/>
        <v>#REF!</v>
      </c>
      <c r="R272" s="97" t="e">
        <f t="shared" si="61"/>
        <v>#REF!</v>
      </c>
      <c r="S272" s="338" t="e">
        <f t="shared" si="61"/>
        <v>#REF!</v>
      </c>
      <c r="T272" s="338" t="e">
        <f t="shared" si="61"/>
        <v>#REF!</v>
      </c>
      <c r="U272" s="222" t="e">
        <f t="shared" si="61"/>
        <v>#REF!</v>
      </c>
      <c r="V272" s="222" t="e">
        <f t="shared" si="61"/>
        <v>#REF!</v>
      </c>
      <c r="W272" s="97" t="e">
        <f t="shared" si="61"/>
        <v>#REF!</v>
      </c>
      <c r="X272" s="97" t="e">
        <f t="shared" si="61"/>
        <v>#REF!</v>
      </c>
      <c r="Y272" s="97" t="e">
        <f t="shared" si="61"/>
        <v>#REF!</v>
      </c>
      <c r="Z272" s="97" t="e">
        <f t="shared" si="61"/>
        <v>#REF!</v>
      </c>
      <c r="AA272" s="285">
        <f t="shared" si="61"/>
        <v>375586</v>
      </c>
      <c r="AB272" s="19"/>
      <c r="AC272" s="17"/>
    </row>
    <row r="273" spans="1:29" ht="15.6">
      <c r="A273" s="52" t="s">
        <v>342</v>
      </c>
      <c r="B273" s="245" t="e">
        <f t="shared" ref="B273:B279" si="62">SUM(AA273-C273)</f>
        <v>#REF!</v>
      </c>
      <c r="C273" s="147" t="e">
        <f>SUM(Proyección!E354)</f>
        <v>#REF!</v>
      </c>
      <c r="D273" s="32" t="e">
        <f>SUM(Proyección!F354)</f>
        <v>#REF!</v>
      </c>
      <c r="E273" s="109" t="e">
        <f>SUM(#REF!)</f>
        <v>#REF!</v>
      </c>
      <c r="F273" s="119" t="e">
        <f>SUM(#REF!)</f>
        <v>#REF!</v>
      </c>
      <c r="G273" s="119" t="e">
        <f>SUM(#REF!)</f>
        <v>#REF!</v>
      </c>
      <c r="H273" s="119" t="e">
        <f>SUM(#REF!)</f>
        <v>#REF!</v>
      </c>
      <c r="I273" s="119" t="e">
        <f>SUM(#REF!)</f>
        <v>#REF!</v>
      </c>
      <c r="J273" s="119" t="e">
        <f>SUM(#REF!)</f>
        <v>#REF!</v>
      </c>
      <c r="K273" s="119" t="e">
        <f>SUM(#REF!)</f>
        <v>#REF!</v>
      </c>
      <c r="L273" s="119" t="e">
        <f>SUM(#REF!)</f>
        <v>#REF!</v>
      </c>
      <c r="M273" s="119" t="e">
        <f>SUM(#REF!)</f>
        <v>#REF!</v>
      </c>
      <c r="N273" s="119" t="e">
        <f>SUM(#REF!)</f>
        <v>#REF!</v>
      </c>
      <c r="O273" s="119" t="e">
        <f>SUM(#REF!)</f>
        <v>#REF!</v>
      </c>
      <c r="P273" s="119" t="e">
        <f>SUM(#REF!)</f>
        <v>#REF!</v>
      </c>
      <c r="Q273" s="119" t="e">
        <f>SUM(#REF!)</f>
        <v>#REF!</v>
      </c>
      <c r="R273" s="119" t="e">
        <f>SUM(#REF!)</f>
        <v>#REF!</v>
      </c>
      <c r="S273" s="327" t="e">
        <f>SUM(#REF!)</f>
        <v>#REF!</v>
      </c>
      <c r="T273" s="327" t="e">
        <f>SUM(#REF!)</f>
        <v>#REF!</v>
      </c>
      <c r="U273" s="212" t="e">
        <f>SUM(#REF!)</f>
        <v>#REF!</v>
      </c>
      <c r="V273" s="212" t="e">
        <f>SUM(#REF!)</f>
        <v>#REF!</v>
      </c>
      <c r="W273" s="119" t="e">
        <f>SUM(#REF!)</f>
        <v>#REF!</v>
      </c>
      <c r="X273" s="119" t="e">
        <f>SUM(#REF!)</f>
        <v>#REF!</v>
      </c>
      <c r="Y273" s="116" t="e">
        <f>SUM(#REF!)</f>
        <v>#REF!</v>
      </c>
      <c r="Z273" s="116" t="e">
        <f>SUM(#REF!)</f>
        <v>#REF!</v>
      </c>
      <c r="AA273" s="272">
        <f>Proyección!AE354</f>
        <v>19000</v>
      </c>
      <c r="AB273" s="16"/>
      <c r="AC273" s="17"/>
    </row>
    <row r="274" spans="1:29" ht="15.6">
      <c r="A274" s="52" t="s">
        <v>592</v>
      </c>
      <c r="B274" s="245" t="e">
        <f t="shared" si="62"/>
        <v>#REF!</v>
      </c>
      <c r="C274" s="147" t="e">
        <f>SUM(Proyección!E355)</f>
        <v>#REF!</v>
      </c>
      <c r="D274" s="32" t="e">
        <f>SUM(Proyección!F355)</f>
        <v>#REF!</v>
      </c>
      <c r="E274" s="109" t="e">
        <f>SUM(#REF!)</f>
        <v>#REF!</v>
      </c>
      <c r="F274" s="119" t="e">
        <f>SUM(#REF!)</f>
        <v>#REF!</v>
      </c>
      <c r="G274" s="119" t="e">
        <f>SUM(#REF!)</f>
        <v>#REF!</v>
      </c>
      <c r="H274" s="119" t="e">
        <f>SUM(#REF!)</f>
        <v>#REF!</v>
      </c>
      <c r="I274" s="119" t="e">
        <f>SUM(#REF!)</f>
        <v>#REF!</v>
      </c>
      <c r="J274" s="119" t="e">
        <f>SUM(#REF!)</f>
        <v>#REF!</v>
      </c>
      <c r="K274" s="119" t="e">
        <f>SUM(#REF!)</f>
        <v>#REF!</v>
      </c>
      <c r="L274" s="119" t="e">
        <f>SUM(#REF!)</f>
        <v>#REF!</v>
      </c>
      <c r="M274" s="119" t="e">
        <f>SUM(#REF!)</f>
        <v>#REF!</v>
      </c>
      <c r="N274" s="119" t="e">
        <f>SUM(#REF!)</f>
        <v>#REF!</v>
      </c>
      <c r="O274" s="119" t="e">
        <f>SUM(#REF!)</f>
        <v>#REF!</v>
      </c>
      <c r="P274" s="119" t="e">
        <f>SUM(#REF!)</f>
        <v>#REF!</v>
      </c>
      <c r="Q274" s="119" t="e">
        <f>SUM(#REF!)</f>
        <v>#REF!</v>
      </c>
      <c r="R274" s="119" t="e">
        <f>SUM(#REF!)</f>
        <v>#REF!</v>
      </c>
      <c r="S274" s="327" t="e">
        <f>SUM(#REF!)</f>
        <v>#REF!</v>
      </c>
      <c r="T274" s="327" t="e">
        <f>SUM(#REF!)</f>
        <v>#REF!</v>
      </c>
      <c r="U274" s="212" t="e">
        <f>SUM(#REF!)</f>
        <v>#REF!</v>
      </c>
      <c r="V274" s="212" t="e">
        <f>SUM(#REF!)</f>
        <v>#REF!</v>
      </c>
      <c r="W274" s="119" t="e">
        <f>SUM(#REF!)</f>
        <v>#REF!</v>
      </c>
      <c r="X274" s="119" t="e">
        <f>SUM(#REF!)</f>
        <v>#REF!</v>
      </c>
      <c r="Y274" s="116" t="e">
        <f>SUM(#REF!)</f>
        <v>#REF!</v>
      </c>
      <c r="Z274" s="116" t="e">
        <f>SUM(#REF!)</f>
        <v>#REF!</v>
      </c>
      <c r="AA274" s="272">
        <f>Proyección!AE355</f>
        <v>24600</v>
      </c>
      <c r="AB274" s="16"/>
      <c r="AC274" s="17"/>
    </row>
    <row r="275" spans="1:29" ht="15.6">
      <c r="A275" s="52" t="s">
        <v>601</v>
      </c>
      <c r="B275" s="245" t="e">
        <f t="shared" si="62"/>
        <v>#REF!</v>
      </c>
      <c r="C275" s="147" t="e">
        <f>SUM(Proyección!E356)</f>
        <v>#REF!</v>
      </c>
      <c r="D275" s="32" t="e">
        <f>SUM(Proyección!F356)</f>
        <v>#REF!</v>
      </c>
      <c r="E275" s="109" t="e">
        <f>SUM(#REF!)</f>
        <v>#REF!</v>
      </c>
      <c r="F275" s="119" t="e">
        <f>SUM(#REF!)</f>
        <v>#REF!</v>
      </c>
      <c r="G275" s="119" t="e">
        <f>SUM(#REF!)</f>
        <v>#REF!</v>
      </c>
      <c r="H275" s="119" t="e">
        <f>SUM(#REF!)</f>
        <v>#REF!</v>
      </c>
      <c r="I275" s="119" t="e">
        <f>SUM(#REF!)</f>
        <v>#REF!</v>
      </c>
      <c r="J275" s="119" t="e">
        <f>SUM(#REF!)</f>
        <v>#REF!</v>
      </c>
      <c r="K275" s="119" t="e">
        <f>SUM(#REF!)</f>
        <v>#REF!</v>
      </c>
      <c r="L275" s="119" t="e">
        <f>SUM(#REF!)</f>
        <v>#REF!</v>
      </c>
      <c r="M275" s="119" t="e">
        <f>SUM(#REF!)</f>
        <v>#REF!</v>
      </c>
      <c r="N275" s="119" t="e">
        <f>SUM(#REF!)</f>
        <v>#REF!</v>
      </c>
      <c r="O275" s="119" t="e">
        <f>SUM(#REF!)</f>
        <v>#REF!</v>
      </c>
      <c r="P275" s="119" t="e">
        <f>SUM(#REF!)</f>
        <v>#REF!</v>
      </c>
      <c r="Q275" s="119" t="e">
        <f>SUM(#REF!)</f>
        <v>#REF!</v>
      </c>
      <c r="R275" s="119" t="e">
        <f>SUM(#REF!)</f>
        <v>#REF!</v>
      </c>
      <c r="S275" s="327" t="e">
        <f>SUM(#REF!)</f>
        <v>#REF!</v>
      </c>
      <c r="T275" s="327" t="e">
        <f>SUM(#REF!)</f>
        <v>#REF!</v>
      </c>
      <c r="U275" s="212" t="e">
        <f>SUM(#REF!)</f>
        <v>#REF!</v>
      </c>
      <c r="V275" s="212" t="e">
        <f>SUM(#REF!)</f>
        <v>#REF!</v>
      </c>
      <c r="W275" s="119" t="e">
        <f>SUM(#REF!)</f>
        <v>#REF!</v>
      </c>
      <c r="X275" s="119" t="e">
        <f>SUM(#REF!)</f>
        <v>#REF!</v>
      </c>
      <c r="Y275" s="116" t="e">
        <f>SUM(#REF!)</f>
        <v>#REF!</v>
      </c>
      <c r="Z275" s="116" t="e">
        <f>SUM(#REF!)</f>
        <v>#REF!</v>
      </c>
      <c r="AA275" s="272">
        <f>Proyección!AE356</f>
        <v>33800</v>
      </c>
      <c r="AB275" s="16"/>
      <c r="AC275" s="17"/>
    </row>
    <row r="276" spans="1:29" ht="15.6">
      <c r="A276" s="52" t="s">
        <v>734</v>
      </c>
      <c r="B276" s="245" t="e">
        <f t="shared" si="62"/>
        <v>#REF!</v>
      </c>
      <c r="C276" s="147" t="e">
        <f>SUM(Proyección!E357)</f>
        <v>#REF!</v>
      </c>
      <c r="D276" s="32" t="e">
        <f>SUM(Proyección!F357)</f>
        <v>#REF!</v>
      </c>
      <c r="E276" s="109" t="e">
        <f>SUM(#REF!)</f>
        <v>#REF!</v>
      </c>
      <c r="F276" s="119" t="e">
        <f>SUM(#REF!)</f>
        <v>#REF!</v>
      </c>
      <c r="G276" s="119" t="e">
        <f>SUM(#REF!)</f>
        <v>#REF!</v>
      </c>
      <c r="H276" s="119" t="e">
        <f>SUM(#REF!)</f>
        <v>#REF!</v>
      </c>
      <c r="I276" s="119" t="e">
        <f>SUM(#REF!)</f>
        <v>#REF!</v>
      </c>
      <c r="J276" s="119" t="e">
        <f>SUM(#REF!)</f>
        <v>#REF!</v>
      </c>
      <c r="K276" s="119" t="e">
        <f>SUM(#REF!)</f>
        <v>#REF!</v>
      </c>
      <c r="L276" s="119" t="e">
        <f>SUM(#REF!)</f>
        <v>#REF!</v>
      </c>
      <c r="M276" s="119" t="e">
        <f>SUM(#REF!)</f>
        <v>#REF!</v>
      </c>
      <c r="N276" s="119" t="e">
        <f>SUM(#REF!)</f>
        <v>#REF!</v>
      </c>
      <c r="O276" s="119" t="e">
        <f>SUM(#REF!)</f>
        <v>#REF!</v>
      </c>
      <c r="P276" s="119" t="e">
        <f>SUM(#REF!)</f>
        <v>#REF!</v>
      </c>
      <c r="Q276" s="119" t="e">
        <f>SUM(#REF!)</f>
        <v>#REF!</v>
      </c>
      <c r="R276" s="119" t="e">
        <f>SUM(#REF!)</f>
        <v>#REF!</v>
      </c>
      <c r="S276" s="327" t="e">
        <f>SUM(#REF!)</f>
        <v>#REF!</v>
      </c>
      <c r="T276" s="327" t="e">
        <f>SUM(#REF!)</f>
        <v>#REF!</v>
      </c>
      <c r="U276" s="212" t="e">
        <f>SUM(#REF!)</f>
        <v>#REF!</v>
      </c>
      <c r="V276" s="212" t="e">
        <f>SUM(#REF!)</f>
        <v>#REF!</v>
      </c>
      <c r="W276" s="119" t="e">
        <f>SUM(#REF!)</f>
        <v>#REF!</v>
      </c>
      <c r="X276" s="119" t="e">
        <f>SUM(#REF!)</f>
        <v>#REF!</v>
      </c>
      <c r="Y276" s="116" t="e">
        <f>SUM(#REF!)</f>
        <v>#REF!</v>
      </c>
      <c r="Z276" s="116" t="e">
        <f>SUM(#REF!)</f>
        <v>#REF!</v>
      </c>
      <c r="AA276" s="272">
        <f>Proyección!AE357</f>
        <v>50000</v>
      </c>
      <c r="AB276" s="16"/>
      <c r="AC276" s="17"/>
    </row>
    <row r="277" spans="1:29" ht="15.6">
      <c r="A277" s="52" t="s">
        <v>654</v>
      </c>
      <c r="B277" s="245" t="e">
        <f t="shared" si="62"/>
        <v>#REF!</v>
      </c>
      <c r="C277" s="147" t="e">
        <f>SUM(Proyección!E358)</f>
        <v>#REF!</v>
      </c>
      <c r="D277" s="32" t="e">
        <f>SUM(Proyección!F358)</f>
        <v>#REF!</v>
      </c>
      <c r="E277" s="109" t="e">
        <f>SUM(#REF!)</f>
        <v>#REF!</v>
      </c>
      <c r="F277" s="119" t="e">
        <f>SUM(#REF!)</f>
        <v>#REF!</v>
      </c>
      <c r="G277" s="119" t="e">
        <f>SUM(#REF!)</f>
        <v>#REF!</v>
      </c>
      <c r="H277" s="119" t="e">
        <f>SUM(#REF!)</f>
        <v>#REF!</v>
      </c>
      <c r="I277" s="119" t="e">
        <f>SUM(#REF!)</f>
        <v>#REF!</v>
      </c>
      <c r="J277" s="119" t="e">
        <f>SUM(#REF!)</f>
        <v>#REF!</v>
      </c>
      <c r="K277" s="119" t="e">
        <f>SUM(#REF!)</f>
        <v>#REF!</v>
      </c>
      <c r="L277" s="119" t="e">
        <f>SUM(#REF!)</f>
        <v>#REF!</v>
      </c>
      <c r="M277" s="119" t="e">
        <f>SUM(#REF!)</f>
        <v>#REF!</v>
      </c>
      <c r="N277" s="119" t="e">
        <f>SUM(#REF!)</f>
        <v>#REF!</v>
      </c>
      <c r="O277" s="119" t="e">
        <f>SUM(#REF!)</f>
        <v>#REF!</v>
      </c>
      <c r="P277" s="119" t="e">
        <f>SUM(#REF!)</f>
        <v>#REF!</v>
      </c>
      <c r="Q277" s="119" t="e">
        <f>SUM(#REF!)</f>
        <v>#REF!</v>
      </c>
      <c r="R277" s="119" t="e">
        <f>SUM(#REF!)</f>
        <v>#REF!</v>
      </c>
      <c r="S277" s="327" t="e">
        <f>SUM(#REF!)</f>
        <v>#REF!</v>
      </c>
      <c r="T277" s="327" t="e">
        <f>SUM(#REF!)</f>
        <v>#REF!</v>
      </c>
      <c r="U277" s="212" t="e">
        <f>SUM(#REF!)</f>
        <v>#REF!</v>
      </c>
      <c r="V277" s="212" t="e">
        <f>SUM(#REF!)</f>
        <v>#REF!</v>
      </c>
      <c r="W277" s="119" t="e">
        <f>SUM(#REF!)</f>
        <v>#REF!</v>
      </c>
      <c r="X277" s="119" t="e">
        <f>SUM(#REF!)</f>
        <v>#REF!</v>
      </c>
      <c r="Y277" s="116" t="e">
        <f>SUM(#REF!)</f>
        <v>#REF!</v>
      </c>
      <c r="Z277" s="116" t="e">
        <f>SUM(#REF!)</f>
        <v>#REF!</v>
      </c>
      <c r="AA277" s="272">
        <f>Proyección!AE358</f>
        <v>100000</v>
      </c>
      <c r="AB277" s="16"/>
      <c r="AC277" s="17"/>
    </row>
    <row r="278" spans="1:29" ht="15.6">
      <c r="A278" s="52" t="s">
        <v>52</v>
      </c>
      <c r="B278" s="245" t="e">
        <f t="shared" si="62"/>
        <v>#REF!</v>
      </c>
      <c r="C278" s="147" t="e">
        <f>SUM(Proyección!E359)</f>
        <v>#REF!</v>
      </c>
      <c r="D278" s="32" t="e">
        <f>SUM(Proyección!F359)</f>
        <v>#REF!</v>
      </c>
      <c r="E278" s="109" t="e">
        <f>SUM(#REF!)</f>
        <v>#REF!</v>
      </c>
      <c r="F278" s="119" t="e">
        <f>SUM(#REF!)</f>
        <v>#REF!</v>
      </c>
      <c r="G278" s="119" t="e">
        <f>SUM(#REF!)</f>
        <v>#REF!</v>
      </c>
      <c r="H278" s="119" t="e">
        <f>SUM(#REF!)</f>
        <v>#REF!</v>
      </c>
      <c r="I278" s="119" t="e">
        <f>SUM(#REF!)</f>
        <v>#REF!</v>
      </c>
      <c r="J278" s="119" t="e">
        <f>SUM(#REF!)</f>
        <v>#REF!</v>
      </c>
      <c r="K278" s="119" t="e">
        <f>SUM(#REF!)</f>
        <v>#REF!</v>
      </c>
      <c r="L278" s="119" t="e">
        <f>SUM(#REF!)</f>
        <v>#REF!</v>
      </c>
      <c r="M278" s="119" t="e">
        <f>SUM(#REF!)</f>
        <v>#REF!</v>
      </c>
      <c r="N278" s="119" t="e">
        <f>SUM(#REF!)</f>
        <v>#REF!</v>
      </c>
      <c r="O278" s="119" t="e">
        <f>SUM(#REF!)</f>
        <v>#REF!</v>
      </c>
      <c r="P278" s="119" t="e">
        <f>SUM(#REF!)</f>
        <v>#REF!</v>
      </c>
      <c r="Q278" s="119" t="e">
        <f>SUM(#REF!)</f>
        <v>#REF!</v>
      </c>
      <c r="R278" s="119" t="e">
        <f>SUM(#REF!)</f>
        <v>#REF!</v>
      </c>
      <c r="S278" s="327" t="e">
        <f>SUM(#REF!)</f>
        <v>#REF!</v>
      </c>
      <c r="T278" s="327" t="e">
        <f>SUM(#REF!)</f>
        <v>#REF!</v>
      </c>
      <c r="U278" s="212" t="e">
        <f>SUM(#REF!)</f>
        <v>#REF!</v>
      </c>
      <c r="V278" s="212" t="e">
        <f>SUM(#REF!)</f>
        <v>#REF!</v>
      </c>
      <c r="W278" s="119" t="e">
        <f>SUM(#REF!)</f>
        <v>#REF!</v>
      </c>
      <c r="X278" s="119" t="e">
        <f>SUM(#REF!)</f>
        <v>#REF!</v>
      </c>
      <c r="Y278" s="116" t="e">
        <f>SUM(#REF!)</f>
        <v>#REF!</v>
      </c>
      <c r="Z278" s="116" t="e">
        <f>SUM(#REF!)</f>
        <v>#REF!</v>
      </c>
      <c r="AA278" s="272">
        <f>Proyección!AE359</f>
        <v>59000</v>
      </c>
      <c r="AB278" s="16"/>
      <c r="AC278" s="17"/>
    </row>
    <row r="279" spans="1:29" ht="15.6">
      <c r="A279" s="52" t="s">
        <v>655</v>
      </c>
      <c r="B279" s="245" t="e">
        <f t="shared" si="62"/>
        <v>#REF!</v>
      </c>
      <c r="C279" s="147" t="e">
        <f>SUM(Proyección!E360)</f>
        <v>#REF!</v>
      </c>
      <c r="D279" s="32" t="e">
        <f>SUM(Proyección!F360)</f>
        <v>#REF!</v>
      </c>
      <c r="E279" s="109" t="e">
        <f>SUM(#REF!)</f>
        <v>#REF!</v>
      </c>
      <c r="F279" s="119" t="e">
        <f>SUM(#REF!)</f>
        <v>#REF!</v>
      </c>
      <c r="G279" s="119" t="e">
        <f>SUM(#REF!)</f>
        <v>#REF!</v>
      </c>
      <c r="H279" s="119" t="e">
        <f>SUM(#REF!)</f>
        <v>#REF!</v>
      </c>
      <c r="I279" s="119" t="e">
        <f>SUM(#REF!)</f>
        <v>#REF!</v>
      </c>
      <c r="J279" s="119" t="e">
        <f>SUM(#REF!)</f>
        <v>#REF!</v>
      </c>
      <c r="K279" s="119" t="e">
        <f>SUM(#REF!)</f>
        <v>#REF!</v>
      </c>
      <c r="L279" s="119" t="e">
        <f>SUM(#REF!)</f>
        <v>#REF!</v>
      </c>
      <c r="M279" s="119" t="e">
        <f>SUM(#REF!)</f>
        <v>#REF!</v>
      </c>
      <c r="N279" s="119" t="e">
        <f>SUM(#REF!)</f>
        <v>#REF!</v>
      </c>
      <c r="O279" s="119" t="e">
        <f>SUM(#REF!)</f>
        <v>#REF!</v>
      </c>
      <c r="P279" s="119" t="e">
        <f>SUM(#REF!)</f>
        <v>#REF!</v>
      </c>
      <c r="Q279" s="119" t="e">
        <f>SUM(#REF!)</f>
        <v>#REF!</v>
      </c>
      <c r="R279" s="119" t="e">
        <f>SUM(#REF!)</f>
        <v>#REF!</v>
      </c>
      <c r="S279" s="327" t="e">
        <f>SUM(#REF!)</f>
        <v>#REF!</v>
      </c>
      <c r="T279" s="327" t="e">
        <f>SUM(#REF!)</f>
        <v>#REF!</v>
      </c>
      <c r="U279" s="212" t="e">
        <f>SUM(#REF!)</f>
        <v>#REF!</v>
      </c>
      <c r="V279" s="212" t="e">
        <f>SUM(#REF!)</f>
        <v>#REF!</v>
      </c>
      <c r="W279" s="119" t="e">
        <f>SUM(#REF!)</f>
        <v>#REF!</v>
      </c>
      <c r="X279" s="119" t="e">
        <f>SUM(#REF!)</f>
        <v>#REF!</v>
      </c>
      <c r="Y279" s="116" t="e">
        <f>SUM(#REF!)</f>
        <v>#REF!</v>
      </c>
      <c r="Z279" s="116" t="e">
        <f>SUM(#REF!)</f>
        <v>#REF!</v>
      </c>
      <c r="AA279" s="272">
        <f>Proyección!AE360</f>
        <v>89186</v>
      </c>
      <c r="AB279" s="16"/>
      <c r="AC279" s="17"/>
    </row>
    <row r="280" spans="1:29" ht="18">
      <c r="A280" s="24"/>
      <c r="B280" s="245"/>
      <c r="C280" s="263"/>
      <c r="D280" s="302"/>
      <c r="E280" s="303"/>
      <c r="F280" s="304"/>
      <c r="G280" s="305"/>
      <c r="H280" s="304"/>
      <c r="I280" s="305"/>
      <c r="J280" s="304"/>
      <c r="K280" s="305"/>
      <c r="L280" s="304"/>
      <c r="M280" s="305"/>
      <c r="N280" s="306"/>
      <c r="O280" s="304"/>
      <c r="P280" s="306"/>
      <c r="Q280" s="304"/>
      <c r="R280" s="304"/>
      <c r="S280" s="331"/>
      <c r="T280" s="332"/>
      <c r="U280" s="312"/>
      <c r="V280" s="312"/>
      <c r="W280" s="93"/>
      <c r="X280" s="93"/>
      <c r="Y280" s="91"/>
      <c r="Z280" s="91"/>
      <c r="AA280" s="274"/>
      <c r="AB280" s="6"/>
    </row>
    <row r="281" spans="1:29" ht="15.6">
      <c r="A281" s="31" t="s">
        <v>666</v>
      </c>
      <c r="B281" s="244" t="e">
        <f>SUM(B282+B283+B291+B295+B305+B312+B318+B319+B320+B321+B328+B337+B342+B346+B347+B348+B357+B358)</f>
        <v>#REF!</v>
      </c>
      <c r="C281" s="150" t="e">
        <f>SUM(C282+C283+C291+C295+C305+C312+C318+C319+C320+C321+C328+C337+C342+C346+C347+C348+C357+C358)</f>
        <v>#REF!</v>
      </c>
      <c r="D281" s="80" t="e">
        <f>SUM(D282+D283+D291+D295+D305+D312+D318+D319+D320+D321+D328+D337+D342+D346+D347+D348+D357+D358)</f>
        <v>#REF!</v>
      </c>
      <c r="E281" s="107" t="e">
        <f t="shared" ref="E281:J281" si="63">SUM(E282+E283+E291+E295+E305+E312+E318+E319+E320+E321+E328+E337+E342+E346+E347+E348+E357)</f>
        <v>#REF!</v>
      </c>
      <c r="F281" s="117" t="e">
        <f t="shared" si="63"/>
        <v>#REF!</v>
      </c>
      <c r="G281" s="117" t="e">
        <f t="shared" si="63"/>
        <v>#REF!</v>
      </c>
      <c r="H281" s="117" t="e">
        <f t="shared" si="63"/>
        <v>#REF!</v>
      </c>
      <c r="I281" s="117" t="e">
        <f t="shared" si="63"/>
        <v>#REF!</v>
      </c>
      <c r="J281" s="117" t="e">
        <f t="shared" si="63"/>
        <v>#REF!</v>
      </c>
      <c r="K281" s="117" t="e">
        <f t="shared" ref="K281:AA281" si="64">SUM(K282+K283+K291+K295+K305+K312+K318+K319+K320+K321+K328+K337+K342+K346+K347+K348+K357+K358)</f>
        <v>#REF!</v>
      </c>
      <c r="L281" s="117" t="e">
        <f t="shared" si="64"/>
        <v>#REF!</v>
      </c>
      <c r="M281" s="117" t="e">
        <f t="shared" si="64"/>
        <v>#REF!</v>
      </c>
      <c r="N281" s="117" t="e">
        <f t="shared" si="64"/>
        <v>#REF!</v>
      </c>
      <c r="O281" s="117" t="e">
        <f t="shared" si="64"/>
        <v>#REF!</v>
      </c>
      <c r="P281" s="117" t="e">
        <f t="shared" si="64"/>
        <v>#REF!</v>
      </c>
      <c r="Q281" s="117" t="e">
        <f t="shared" si="64"/>
        <v>#REF!</v>
      </c>
      <c r="R281" s="117" t="e">
        <f t="shared" si="64"/>
        <v>#REF!</v>
      </c>
      <c r="S281" s="326" t="e">
        <f t="shared" si="64"/>
        <v>#REF!</v>
      </c>
      <c r="T281" s="326" t="e">
        <f t="shared" si="64"/>
        <v>#REF!</v>
      </c>
      <c r="U281" s="209" t="e">
        <f t="shared" si="64"/>
        <v>#REF!</v>
      </c>
      <c r="V281" s="209" t="e">
        <f t="shared" si="64"/>
        <v>#REF!</v>
      </c>
      <c r="W281" s="117" t="e">
        <f t="shared" si="64"/>
        <v>#REF!</v>
      </c>
      <c r="X281" s="117" t="e">
        <f t="shared" si="64"/>
        <v>#REF!</v>
      </c>
      <c r="Y281" s="117" t="e">
        <f t="shared" si="64"/>
        <v>#REF!</v>
      </c>
      <c r="Z281" s="117" t="e">
        <f t="shared" si="64"/>
        <v>#REF!</v>
      </c>
      <c r="AA281" s="279">
        <f t="shared" si="64"/>
        <v>23235177</v>
      </c>
      <c r="AB281" s="140"/>
      <c r="AC281" s="17"/>
    </row>
    <row r="282" spans="1:29" ht="15.6">
      <c r="A282" s="24" t="s">
        <v>667</v>
      </c>
      <c r="B282" s="245" t="e">
        <f>SUM(AA282-C282)</f>
        <v>#REF!</v>
      </c>
      <c r="C282" s="147" t="e">
        <f>SUM(Proyección!E364)</f>
        <v>#REF!</v>
      </c>
      <c r="D282" s="32" t="e">
        <f>SUM(Proyección!F364)</f>
        <v>#REF!</v>
      </c>
      <c r="E282" s="109" t="e">
        <f>SUM(#REF!)</f>
        <v>#REF!</v>
      </c>
      <c r="F282" s="119" t="e">
        <f>SUM(#REF!)</f>
        <v>#REF!</v>
      </c>
      <c r="G282" s="119" t="e">
        <f>SUM(#REF!)</f>
        <v>#REF!</v>
      </c>
      <c r="H282" s="119" t="e">
        <f>SUM(#REF!)</f>
        <v>#REF!</v>
      </c>
      <c r="I282" s="119" t="e">
        <f>SUM(#REF!)</f>
        <v>#REF!</v>
      </c>
      <c r="J282" s="119" t="e">
        <f>SUM(#REF!)</f>
        <v>#REF!</v>
      </c>
      <c r="K282" s="119" t="e">
        <f>SUM(#REF!)</f>
        <v>#REF!</v>
      </c>
      <c r="L282" s="119" t="e">
        <f>SUM(#REF!)</f>
        <v>#REF!</v>
      </c>
      <c r="M282" s="119" t="e">
        <f>SUM(#REF!)</f>
        <v>#REF!</v>
      </c>
      <c r="N282" s="119" t="e">
        <f>SUM(#REF!)</f>
        <v>#REF!</v>
      </c>
      <c r="O282" s="119" t="e">
        <f>SUM(#REF!)</f>
        <v>#REF!</v>
      </c>
      <c r="P282" s="119" t="e">
        <f>SUM(#REF!)</f>
        <v>#REF!</v>
      </c>
      <c r="Q282" s="119" t="e">
        <f>SUM(#REF!)</f>
        <v>#REF!</v>
      </c>
      <c r="R282" s="119" t="e">
        <f>SUM(#REF!)</f>
        <v>#REF!</v>
      </c>
      <c r="S282" s="327" t="e">
        <f>SUM(#REF!)</f>
        <v>#REF!</v>
      </c>
      <c r="T282" s="327" t="e">
        <f>SUM(#REF!)</f>
        <v>#REF!</v>
      </c>
      <c r="U282" s="212" t="e">
        <f>SUM(#REF!)</f>
        <v>#REF!</v>
      </c>
      <c r="V282" s="212" t="e">
        <f>SUM(#REF!)</f>
        <v>#REF!</v>
      </c>
      <c r="W282" s="119" t="e">
        <f>SUM(#REF!)</f>
        <v>#REF!</v>
      </c>
      <c r="X282" s="119" t="e">
        <f>SUM(#REF!)</f>
        <v>#REF!</v>
      </c>
      <c r="Y282" s="116" t="e">
        <f>SUM(#REF!)</f>
        <v>#REF!</v>
      </c>
      <c r="Z282" s="116" t="e">
        <f>SUM(#REF!)</f>
        <v>#REF!</v>
      </c>
      <c r="AA282" s="272">
        <f>Proyección!AE364</f>
        <v>8092</v>
      </c>
      <c r="AB282" s="16"/>
      <c r="AC282" s="17"/>
    </row>
    <row r="283" spans="1:29" ht="15.6">
      <c r="A283" s="24" t="s">
        <v>192</v>
      </c>
      <c r="B283" s="255" t="e">
        <f>SUM(B284:B290)</f>
        <v>#REF!</v>
      </c>
      <c r="C283" s="148" t="e">
        <f>SUM(C284:C290)</f>
        <v>#REF!</v>
      </c>
      <c r="D283" s="33" t="e">
        <f>SUM(D284:D290)</f>
        <v>#REF!</v>
      </c>
      <c r="E283" s="46" t="e">
        <f>SUM(E284:E290)</f>
        <v>#REF!</v>
      </c>
      <c r="F283" s="94" t="e">
        <f>SUM(F284:F290)</f>
        <v>#REF!</v>
      </c>
      <c r="G283" s="94" t="e">
        <f>SUM(G284:G289)</f>
        <v>#REF!</v>
      </c>
      <c r="H283" s="94" t="e">
        <f>SUM(H284:H289)</f>
        <v>#REF!</v>
      </c>
      <c r="I283" s="94" t="e">
        <f>SUM(I284:I289)</f>
        <v>#REF!</v>
      </c>
      <c r="J283" s="94" t="e">
        <f>SUM(J284:J289)</f>
        <v>#REF!</v>
      </c>
      <c r="K283" s="94" t="e">
        <f t="shared" ref="K283:AA283" si="65">SUM(K284:K290)</f>
        <v>#REF!</v>
      </c>
      <c r="L283" s="94" t="e">
        <f t="shared" si="65"/>
        <v>#REF!</v>
      </c>
      <c r="M283" s="94" t="e">
        <f t="shared" si="65"/>
        <v>#REF!</v>
      </c>
      <c r="N283" s="94" t="e">
        <f t="shared" si="65"/>
        <v>#REF!</v>
      </c>
      <c r="O283" s="94" t="e">
        <f t="shared" si="65"/>
        <v>#REF!</v>
      </c>
      <c r="P283" s="94" t="e">
        <f t="shared" si="65"/>
        <v>#REF!</v>
      </c>
      <c r="Q283" s="94" t="e">
        <f t="shared" si="65"/>
        <v>#REF!</v>
      </c>
      <c r="R283" s="94" t="e">
        <f t="shared" si="65"/>
        <v>#REF!</v>
      </c>
      <c r="S283" s="334" t="e">
        <f t="shared" si="65"/>
        <v>#REF!</v>
      </c>
      <c r="T283" s="334" t="e">
        <f t="shared" si="65"/>
        <v>#REF!</v>
      </c>
      <c r="U283" s="221" t="e">
        <f t="shared" si="65"/>
        <v>#REF!</v>
      </c>
      <c r="V283" s="221" t="e">
        <f t="shared" si="65"/>
        <v>#REF!</v>
      </c>
      <c r="W283" s="94" t="e">
        <f t="shared" si="65"/>
        <v>#REF!</v>
      </c>
      <c r="X283" s="94" t="e">
        <f t="shared" si="65"/>
        <v>#REF!</v>
      </c>
      <c r="Y283" s="94" t="e">
        <f t="shared" si="65"/>
        <v>#REF!</v>
      </c>
      <c r="Z283" s="94" t="e">
        <f t="shared" si="65"/>
        <v>#REF!</v>
      </c>
      <c r="AA283" s="276">
        <f t="shared" si="65"/>
        <v>6605669</v>
      </c>
      <c r="AB283" s="142"/>
      <c r="AC283" s="17"/>
    </row>
    <row r="284" spans="1:29" ht="15.6">
      <c r="A284" s="24" t="s">
        <v>599</v>
      </c>
      <c r="B284" s="245" t="e">
        <f t="shared" ref="B284:B294" si="66">SUM(AA284-C284)</f>
        <v>#REF!</v>
      </c>
      <c r="C284" s="147" t="e">
        <f>SUM(Proyección!E366)</f>
        <v>#REF!</v>
      </c>
      <c r="D284" s="32" t="e">
        <f>SUM(Proyección!F366)</f>
        <v>#REF!</v>
      </c>
      <c r="E284" s="109" t="e">
        <f>SUM(#REF!)</f>
        <v>#REF!</v>
      </c>
      <c r="F284" s="119" t="e">
        <f>SUM(#REF!)</f>
        <v>#REF!</v>
      </c>
      <c r="G284" s="119" t="e">
        <f>SUM(#REF!)</f>
        <v>#REF!</v>
      </c>
      <c r="H284" s="119" t="e">
        <f>SUM(#REF!)</f>
        <v>#REF!</v>
      </c>
      <c r="I284" s="119" t="e">
        <f>SUM(#REF!)</f>
        <v>#REF!</v>
      </c>
      <c r="J284" s="119" t="e">
        <f>SUM(#REF!)</f>
        <v>#REF!</v>
      </c>
      <c r="K284" s="119" t="e">
        <f>SUM(#REF!)</f>
        <v>#REF!</v>
      </c>
      <c r="L284" s="119" t="e">
        <f>SUM(#REF!)</f>
        <v>#REF!</v>
      </c>
      <c r="M284" s="119" t="e">
        <f>SUM(#REF!)</f>
        <v>#REF!</v>
      </c>
      <c r="N284" s="119" t="e">
        <f>SUM(#REF!)</f>
        <v>#REF!</v>
      </c>
      <c r="O284" s="119" t="e">
        <f>SUM(#REF!)</f>
        <v>#REF!</v>
      </c>
      <c r="P284" s="119" t="e">
        <f>SUM(#REF!)</f>
        <v>#REF!</v>
      </c>
      <c r="Q284" s="119" t="e">
        <f>SUM(#REF!)</f>
        <v>#REF!</v>
      </c>
      <c r="R284" s="119" t="e">
        <f>SUM(#REF!)</f>
        <v>#REF!</v>
      </c>
      <c r="S284" s="327" t="e">
        <f>SUM(#REF!)</f>
        <v>#REF!</v>
      </c>
      <c r="T284" s="327" t="e">
        <f>SUM(#REF!)</f>
        <v>#REF!</v>
      </c>
      <c r="U284" s="212" t="e">
        <f>SUM(#REF!)</f>
        <v>#REF!</v>
      </c>
      <c r="V284" s="212" t="e">
        <f>SUM(#REF!)</f>
        <v>#REF!</v>
      </c>
      <c r="W284" s="119" t="e">
        <f>SUM(#REF!)</f>
        <v>#REF!</v>
      </c>
      <c r="X284" s="119" t="e">
        <f>SUM(#REF!)</f>
        <v>#REF!</v>
      </c>
      <c r="Y284" s="116" t="e">
        <f>SUM(#REF!)</f>
        <v>#REF!</v>
      </c>
      <c r="Z284" s="116" t="e">
        <f>SUM(#REF!)</f>
        <v>#REF!</v>
      </c>
      <c r="AA284" s="272">
        <f>Proyección!AE366</f>
        <v>168107</v>
      </c>
      <c r="AB284" s="16"/>
      <c r="AC284" s="17"/>
    </row>
    <row r="285" spans="1:29" ht="15.6">
      <c r="A285" s="24" t="s">
        <v>170</v>
      </c>
      <c r="B285" s="245" t="e">
        <f t="shared" si="66"/>
        <v>#REF!</v>
      </c>
      <c r="C285" s="147" t="e">
        <f>SUM(Proyección!E367)</f>
        <v>#REF!</v>
      </c>
      <c r="D285" s="32" t="e">
        <f>SUM(Proyección!F367)</f>
        <v>#REF!</v>
      </c>
      <c r="E285" s="109" t="e">
        <f>SUM(#REF!)</f>
        <v>#REF!</v>
      </c>
      <c r="F285" s="119" t="e">
        <f>SUM(#REF!)</f>
        <v>#REF!</v>
      </c>
      <c r="G285" s="119" t="e">
        <f>SUM(#REF!)</f>
        <v>#REF!</v>
      </c>
      <c r="H285" s="119" t="e">
        <f>SUM(#REF!)</f>
        <v>#REF!</v>
      </c>
      <c r="I285" s="119" t="e">
        <f>SUM(#REF!)</f>
        <v>#REF!</v>
      </c>
      <c r="J285" s="119" t="e">
        <f>SUM(#REF!)</f>
        <v>#REF!</v>
      </c>
      <c r="K285" s="119" t="e">
        <f>SUM(#REF!)</f>
        <v>#REF!</v>
      </c>
      <c r="L285" s="119" t="e">
        <f>SUM(#REF!)</f>
        <v>#REF!</v>
      </c>
      <c r="M285" s="119" t="e">
        <f>SUM(#REF!)</f>
        <v>#REF!</v>
      </c>
      <c r="N285" s="119" t="e">
        <f>SUM(#REF!)</f>
        <v>#REF!</v>
      </c>
      <c r="O285" s="119" t="e">
        <f>SUM(#REF!)</f>
        <v>#REF!</v>
      </c>
      <c r="P285" s="119" t="e">
        <f>SUM(#REF!)</f>
        <v>#REF!</v>
      </c>
      <c r="Q285" s="119" t="e">
        <f>SUM(#REF!)</f>
        <v>#REF!</v>
      </c>
      <c r="R285" s="119" t="e">
        <f>SUM(#REF!)</f>
        <v>#REF!</v>
      </c>
      <c r="S285" s="327" t="e">
        <f>SUM(#REF!)</f>
        <v>#REF!</v>
      </c>
      <c r="T285" s="327" t="e">
        <f>SUM(#REF!)</f>
        <v>#REF!</v>
      </c>
      <c r="U285" s="212" t="e">
        <f>SUM(#REF!)</f>
        <v>#REF!</v>
      </c>
      <c r="V285" s="212" t="e">
        <f>SUM(#REF!)</f>
        <v>#REF!</v>
      </c>
      <c r="W285" s="119" t="e">
        <f>SUM(#REF!)</f>
        <v>#REF!</v>
      </c>
      <c r="X285" s="119" t="e">
        <f>SUM(#REF!)</f>
        <v>#REF!</v>
      </c>
      <c r="Y285" s="116" t="e">
        <f>SUM(#REF!)</f>
        <v>#REF!</v>
      </c>
      <c r="Z285" s="116" t="e">
        <f>SUM(#REF!)</f>
        <v>#REF!</v>
      </c>
      <c r="AA285" s="272">
        <f>Proyección!AE367</f>
        <v>806190</v>
      </c>
      <c r="AB285" s="16"/>
      <c r="AC285" s="17"/>
    </row>
    <row r="286" spans="1:29" ht="15.6">
      <c r="A286" s="24" t="s">
        <v>424</v>
      </c>
      <c r="B286" s="245" t="e">
        <f t="shared" si="66"/>
        <v>#REF!</v>
      </c>
      <c r="C286" s="147" t="e">
        <f>SUM(Proyección!E368)</f>
        <v>#REF!</v>
      </c>
      <c r="D286" s="32" t="e">
        <f>SUM(Proyección!F368)</f>
        <v>#REF!</v>
      </c>
      <c r="E286" s="109" t="e">
        <f>SUM(#REF!)</f>
        <v>#REF!</v>
      </c>
      <c r="F286" s="119" t="e">
        <f>SUM(#REF!)</f>
        <v>#REF!</v>
      </c>
      <c r="G286" s="119" t="e">
        <f>SUM(#REF!)</f>
        <v>#REF!</v>
      </c>
      <c r="H286" s="119" t="e">
        <f>SUM(#REF!)</f>
        <v>#REF!</v>
      </c>
      <c r="I286" s="119" t="e">
        <f>SUM(#REF!)</f>
        <v>#REF!</v>
      </c>
      <c r="J286" s="119" t="e">
        <f>SUM(#REF!)</f>
        <v>#REF!</v>
      </c>
      <c r="K286" s="119" t="e">
        <f>SUM(#REF!)</f>
        <v>#REF!</v>
      </c>
      <c r="L286" s="119" t="e">
        <f>SUM(#REF!)</f>
        <v>#REF!</v>
      </c>
      <c r="M286" s="119" t="e">
        <f>SUM(#REF!)</f>
        <v>#REF!</v>
      </c>
      <c r="N286" s="119" t="e">
        <f>SUM(#REF!)</f>
        <v>#REF!</v>
      </c>
      <c r="O286" s="119" t="e">
        <f>SUM(#REF!)</f>
        <v>#REF!</v>
      </c>
      <c r="P286" s="119" t="e">
        <f>SUM(#REF!)</f>
        <v>#REF!</v>
      </c>
      <c r="Q286" s="119" t="e">
        <f>SUM(#REF!)</f>
        <v>#REF!</v>
      </c>
      <c r="R286" s="119" t="e">
        <f>SUM(#REF!)</f>
        <v>#REF!</v>
      </c>
      <c r="S286" s="327" t="e">
        <f>SUM(#REF!)</f>
        <v>#REF!</v>
      </c>
      <c r="T286" s="327" t="e">
        <f>SUM(#REF!)</f>
        <v>#REF!</v>
      </c>
      <c r="U286" s="212" t="e">
        <f>SUM(#REF!)</f>
        <v>#REF!</v>
      </c>
      <c r="V286" s="212" t="e">
        <f>SUM(#REF!)</f>
        <v>#REF!</v>
      </c>
      <c r="W286" s="119" t="e">
        <f>SUM(#REF!)</f>
        <v>#REF!</v>
      </c>
      <c r="X286" s="119" t="e">
        <f>SUM(#REF!)</f>
        <v>#REF!</v>
      </c>
      <c r="Y286" s="116" t="e">
        <f>SUM(#REF!)</f>
        <v>#REF!</v>
      </c>
      <c r="Z286" s="116" t="e">
        <f>SUM(#REF!)</f>
        <v>#REF!</v>
      </c>
      <c r="AA286" s="272">
        <f>Proyección!AE368</f>
        <v>61709</v>
      </c>
      <c r="AB286" s="16"/>
      <c r="AC286" s="17"/>
    </row>
    <row r="287" spans="1:29" ht="15.6">
      <c r="A287" s="24" t="s">
        <v>171</v>
      </c>
      <c r="B287" s="245" t="e">
        <f t="shared" si="66"/>
        <v>#REF!</v>
      </c>
      <c r="C287" s="147" t="e">
        <f>SUM(Proyección!E369)</f>
        <v>#REF!</v>
      </c>
      <c r="D287" s="32" t="e">
        <f>SUM(Proyección!F369)</f>
        <v>#REF!</v>
      </c>
      <c r="E287" s="109" t="e">
        <f>SUM(#REF!)</f>
        <v>#REF!</v>
      </c>
      <c r="F287" s="119" t="e">
        <f>SUM(#REF!)</f>
        <v>#REF!</v>
      </c>
      <c r="G287" s="119" t="e">
        <f>SUM(#REF!)</f>
        <v>#REF!</v>
      </c>
      <c r="H287" s="119" t="e">
        <f>SUM(#REF!)</f>
        <v>#REF!</v>
      </c>
      <c r="I287" s="119" t="e">
        <f>SUM(#REF!)</f>
        <v>#REF!</v>
      </c>
      <c r="J287" s="119" t="e">
        <f>SUM(#REF!)</f>
        <v>#REF!</v>
      </c>
      <c r="K287" s="119" t="e">
        <f>SUM(#REF!)</f>
        <v>#REF!</v>
      </c>
      <c r="L287" s="119" t="e">
        <f>SUM(#REF!)</f>
        <v>#REF!</v>
      </c>
      <c r="M287" s="119" t="e">
        <f>SUM(#REF!)</f>
        <v>#REF!</v>
      </c>
      <c r="N287" s="119" t="e">
        <f>SUM(#REF!)</f>
        <v>#REF!</v>
      </c>
      <c r="O287" s="119" t="e">
        <f>SUM(#REF!)</f>
        <v>#REF!</v>
      </c>
      <c r="P287" s="119" t="e">
        <f>SUM(#REF!)</f>
        <v>#REF!</v>
      </c>
      <c r="Q287" s="119" t="e">
        <f>SUM(#REF!)</f>
        <v>#REF!</v>
      </c>
      <c r="R287" s="119" t="e">
        <f>SUM(#REF!)</f>
        <v>#REF!</v>
      </c>
      <c r="S287" s="327" t="e">
        <f>SUM(#REF!)</f>
        <v>#REF!</v>
      </c>
      <c r="T287" s="327" t="e">
        <f>SUM(#REF!)</f>
        <v>#REF!</v>
      </c>
      <c r="U287" s="212" t="e">
        <f>SUM(#REF!)</f>
        <v>#REF!</v>
      </c>
      <c r="V287" s="212" t="e">
        <f>SUM(#REF!)</f>
        <v>#REF!</v>
      </c>
      <c r="W287" s="119" t="e">
        <f>SUM(#REF!)</f>
        <v>#REF!</v>
      </c>
      <c r="X287" s="119" t="e">
        <f>SUM(#REF!)</f>
        <v>#REF!</v>
      </c>
      <c r="Y287" s="116" t="e">
        <f>SUM(#REF!)</f>
        <v>#REF!</v>
      </c>
      <c r="Z287" s="116" t="e">
        <f>SUM(#REF!)</f>
        <v>#REF!</v>
      </c>
      <c r="AA287" s="272">
        <f>Proyección!AE369</f>
        <v>2774956</v>
      </c>
      <c r="AB287" s="16"/>
      <c r="AC287" s="17"/>
    </row>
    <row r="288" spans="1:29" ht="15.6">
      <c r="A288" s="24" t="s">
        <v>172</v>
      </c>
      <c r="B288" s="245" t="e">
        <f t="shared" si="66"/>
        <v>#REF!</v>
      </c>
      <c r="C288" s="147" t="e">
        <f>SUM(Proyección!E370)</f>
        <v>#REF!</v>
      </c>
      <c r="D288" s="32" t="e">
        <f>SUM(Proyección!F370)</f>
        <v>#REF!</v>
      </c>
      <c r="E288" s="109" t="e">
        <f>SUM(#REF!)</f>
        <v>#REF!</v>
      </c>
      <c r="F288" s="119" t="e">
        <f>SUM(#REF!)</f>
        <v>#REF!</v>
      </c>
      <c r="G288" s="119" t="e">
        <f>SUM(#REF!)</f>
        <v>#REF!</v>
      </c>
      <c r="H288" s="119" t="e">
        <f>SUM(#REF!)</f>
        <v>#REF!</v>
      </c>
      <c r="I288" s="119" t="e">
        <f>SUM(#REF!)</f>
        <v>#REF!</v>
      </c>
      <c r="J288" s="119" t="e">
        <f>SUM(#REF!)</f>
        <v>#REF!</v>
      </c>
      <c r="K288" s="119" t="e">
        <f>SUM(#REF!)</f>
        <v>#REF!</v>
      </c>
      <c r="L288" s="119" t="e">
        <f>SUM(#REF!)</f>
        <v>#REF!</v>
      </c>
      <c r="M288" s="119" t="e">
        <f>SUM(#REF!)</f>
        <v>#REF!</v>
      </c>
      <c r="N288" s="119" t="e">
        <f>SUM(#REF!)</f>
        <v>#REF!</v>
      </c>
      <c r="O288" s="119" t="e">
        <f>SUM(#REF!)</f>
        <v>#REF!</v>
      </c>
      <c r="P288" s="119" t="e">
        <f>SUM(#REF!)</f>
        <v>#REF!</v>
      </c>
      <c r="Q288" s="119" t="e">
        <f>SUM(#REF!)</f>
        <v>#REF!</v>
      </c>
      <c r="R288" s="119" t="e">
        <f>SUM(#REF!)</f>
        <v>#REF!</v>
      </c>
      <c r="S288" s="327" t="e">
        <f>SUM(#REF!)</f>
        <v>#REF!</v>
      </c>
      <c r="T288" s="327" t="e">
        <f>SUM(#REF!)</f>
        <v>#REF!</v>
      </c>
      <c r="U288" s="212" t="e">
        <f>SUM(#REF!)</f>
        <v>#REF!</v>
      </c>
      <c r="V288" s="212" t="e">
        <f>SUM(#REF!)</f>
        <v>#REF!</v>
      </c>
      <c r="W288" s="119" t="e">
        <f>SUM(#REF!)</f>
        <v>#REF!</v>
      </c>
      <c r="X288" s="119" t="e">
        <f>SUM(#REF!)</f>
        <v>#REF!</v>
      </c>
      <c r="Y288" s="116" t="e">
        <f>SUM(#REF!)</f>
        <v>#REF!</v>
      </c>
      <c r="Z288" s="116" t="e">
        <f>SUM(#REF!)</f>
        <v>#REF!</v>
      </c>
      <c r="AA288" s="272">
        <f>Proyección!AE370</f>
        <v>1835681</v>
      </c>
      <c r="AB288" s="16"/>
      <c r="AC288" s="17"/>
    </row>
    <row r="289" spans="1:29" ht="15.6">
      <c r="A289" s="24" t="s">
        <v>54</v>
      </c>
      <c r="B289" s="245" t="e">
        <f t="shared" si="66"/>
        <v>#REF!</v>
      </c>
      <c r="C289" s="147" t="e">
        <f>SUM(Proyección!E371)</f>
        <v>#REF!</v>
      </c>
      <c r="D289" s="32" t="e">
        <f>SUM(Proyección!F371)</f>
        <v>#REF!</v>
      </c>
      <c r="E289" s="109" t="e">
        <f>SUM(#REF!)</f>
        <v>#REF!</v>
      </c>
      <c r="F289" s="119" t="e">
        <f>SUM(#REF!)</f>
        <v>#REF!</v>
      </c>
      <c r="G289" s="119" t="e">
        <f>SUM(#REF!)</f>
        <v>#REF!</v>
      </c>
      <c r="H289" s="119" t="e">
        <f>SUM(#REF!)</f>
        <v>#REF!</v>
      </c>
      <c r="I289" s="119" t="e">
        <f>SUM(#REF!)</f>
        <v>#REF!</v>
      </c>
      <c r="J289" s="119" t="e">
        <f>SUM(#REF!)</f>
        <v>#REF!</v>
      </c>
      <c r="K289" s="119" t="e">
        <f>SUM(#REF!)</f>
        <v>#REF!</v>
      </c>
      <c r="L289" s="119" t="e">
        <f>SUM(#REF!)</f>
        <v>#REF!</v>
      </c>
      <c r="M289" s="119" t="e">
        <f>SUM(#REF!)</f>
        <v>#REF!</v>
      </c>
      <c r="N289" s="119" t="e">
        <f>SUM(#REF!)</f>
        <v>#REF!</v>
      </c>
      <c r="O289" s="119" t="e">
        <f>SUM(#REF!)</f>
        <v>#REF!</v>
      </c>
      <c r="P289" s="119" t="e">
        <f>SUM(#REF!)</f>
        <v>#REF!</v>
      </c>
      <c r="Q289" s="119" t="e">
        <f>SUM(#REF!)</f>
        <v>#REF!</v>
      </c>
      <c r="R289" s="119" t="e">
        <f>SUM(#REF!)</f>
        <v>#REF!</v>
      </c>
      <c r="S289" s="327" t="e">
        <f>SUM(#REF!)</f>
        <v>#REF!</v>
      </c>
      <c r="T289" s="327" t="e">
        <f>SUM(#REF!)</f>
        <v>#REF!</v>
      </c>
      <c r="U289" s="212" t="e">
        <f>SUM(#REF!)</f>
        <v>#REF!</v>
      </c>
      <c r="V289" s="212" t="e">
        <f>SUM(#REF!)</f>
        <v>#REF!</v>
      </c>
      <c r="W289" s="119" t="e">
        <f>SUM(#REF!)</f>
        <v>#REF!</v>
      </c>
      <c r="X289" s="119" t="e">
        <f>SUM(#REF!)</f>
        <v>#REF!</v>
      </c>
      <c r="Y289" s="116" t="e">
        <f>SUM(#REF!)</f>
        <v>#REF!</v>
      </c>
      <c r="Z289" s="116" t="e">
        <f>SUM(#REF!)</f>
        <v>#REF!</v>
      </c>
      <c r="AA289" s="272">
        <f>Proyección!AE371</f>
        <v>35592</v>
      </c>
      <c r="AB289" s="16"/>
      <c r="AC289" s="17"/>
    </row>
    <row r="290" spans="1:29" ht="15.6">
      <c r="A290" s="24" t="s">
        <v>173</v>
      </c>
      <c r="B290" s="245" t="e">
        <f t="shared" si="66"/>
        <v>#REF!</v>
      </c>
      <c r="C290" s="147" t="e">
        <f>SUM(Proyección!E372)</f>
        <v>#REF!</v>
      </c>
      <c r="D290" s="32" t="e">
        <f>SUM(Proyección!F372)</f>
        <v>#REF!</v>
      </c>
      <c r="E290" s="109" t="e">
        <f>SUM(#REF!)</f>
        <v>#REF!</v>
      </c>
      <c r="F290" s="119" t="e">
        <f>SUM(#REF!)</f>
        <v>#REF!</v>
      </c>
      <c r="G290" s="119" t="e">
        <f>SUM(#REF!)</f>
        <v>#REF!</v>
      </c>
      <c r="H290" s="119" t="e">
        <f>SUM(#REF!)</f>
        <v>#REF!</v>
      </c>
      <c r="I290" s="119" t="e">
        <f>SUM(#REF!)</f>
        <v>#REF!</v>
      </c>
      <c r="J290" s="119" t="e">
        <f>SUM(#REF!)</f>
        <v>#REF!</v>
      </c>
      <c r="K290" s="119" t="e">
        <f>SUM(#REF!)</f>
        <v>#REF!</v>
      </c>
      <c r="L290" s="119" t="e">
        <f>SUM(#REF!)</f>
        <v>#REF!</v>
      </c>
      <c r="M290" s="119" t="e">
        <f>SUM(#REF!)</f>
        <v>#REF!</v>
      </c>
      <c r="N290" s="119" t="e">
        <f>SUM(#REF!)</f>
        <v>#REF!</v>
      </c>
      <c r="O290" s="119" t="e">
        <f>SUM(#REF!)</f>
        <v>#REF!</v>
      </c>
      <c r="P290" s="119" t="e">
        <f>SUM(#REF!)</f>
        <v>#REF!</v>
      </c>
      <c r="Q290" s="119" t="e">
        <f>SUM(#REF!)</f>
        <v>#REF!</v>
      </c>
      <c r="R290" s="119" t="e">
        <f>SUM(#REF!)</f>
        <v>#REF!</v>
      </c>
      <c r="S290" s="327" t="e">
        <f>SUM(#REF!)</f>
        <v>#REF!</v>
      </c>
      <c r="T290" s="327" t="e">
        <f>SUM(#REF!)</f>
        <v>#REF!</v>
      </c>
      <c r="U290" s="212" t="e">
        <f>SUM(#REF!)</f>
        <v>#REF!</v>
      </c>
      <c r="V290" s="212" t="e">
        <f>SUM(#REF!)</f>
        <v>#REF!</v>
      </c>
      <c r="W290" s="119" t="e">
        <f>SUM(#REF!)</f>
        <v>#REF!</v>
      </c>
      <c r="X290" s="119" t="e">
        <f>SUM(#REF!)</f>
        <v>#REF!</v>
      </c>
      <c r="Y290" s="116" t="e">
        <f>SUM(#REF!)</f>
        <v>#REF!</v>
      </c>
      <c r="Z290" s="116" t="e">
        <f>SUM(#REF!)</f>
        <v>#REF!</v>
      </c>
      <c r="AA290" s="272">
        <f>Proyección!AE372</f>
        <v>923434</v>
      </c>
      <c r="AB290" s="16"/>
      <c r="AC290" s="17"/>
    </row>
    <row r="291" spans="1:29" ht="15.6">
      <c r="A291" s="24" t="s">
        <v>186</v>
      </c>
      <c r="B291" s="245" t="e">
        <f t="shared" si="66"/>
        <v>#REF!</v>
      </c>
      <c r="C291" s="151" t="e">
        <f t="shared" ref="C291:AA291" si="67">SUM(C292:C294)</f>
        <v>#REF!</v>
      </c>
      <c r="D291" s="45" t="e">
        <f t="shared" si="67"/>
        <v>#REF!</v>
      </c>
      <c r="E291" s="94" t="e">
        <f t="shared" si="67"/>
        <v>#REF!</v>
      </c>
      <c r="F291" s="94" t="e">
        <f t="shared" si="67"/>
        <v>#REF!</v>
      </c>
      <c r="G291" s="94" t="e">
        <f t="shared" si="67"/>
        <v>#REF!</v>
      </c>
      <c r="H291" s="94" t="e">
        <f t="shared" si="67"/>
        <v>#REF!</v>
      </c>
      <c r="I291" s="94" t="e">
        <f t="shared" si="67"/>
        <v>#REF!</v>
      </c>
      <c r="J291" s="94" t="e">
        <f t="shared" si="67"/>
        <v>#REF!</v>
      </c>
      <c r="K291" s="94" t="e">
        <f t="shared" si="67"/>
        <v>#REF!</v>
      </c>
      <c r="L291" s="94" t="e">
        <f t="shared" si="67"/>
        <v>#REF!</v>
      </c>
      <c r="M291" s="94" t="e">
        <f t="shared" si="67"/>
        <v>#REF!</v>
      </c>
      <c r="N291" s="94" t="e">
        <f t="shared" si="67"/>
        <v>#REF!</v>
      </c>
      <c r="O291" s="94" t="e">
        <f t="shared" si="67"/>
        <v>#REF!</v>
      </c>
      <c r="P291" s="94" t="e">
        <f t="shared" si="67"/>
        <v>#REF!</v>
      </c>
      <c r="Q291" s="94" t="e">
        <f t="shared" si="67"/>
        <v>#REF!</v>
      </c>
      <c r="R291" s="94" t="e">
        <f t="shared" si="67"/>
        <v>#REF!</v>
      </c>
      <c r="S291" s="334" t="e">
        <f t="shared" si="67"/>
        <v>#REF!</v>
      </c>
      <c r="T291" s="334" t="e">
        <f t="shared" si="67"/>
        <v>#REF!</v>
      </c>
      <c r="U291" s="221" t="e">
        <f t="shared" si="67"/>
        <v>#REF!</v>
      </c>
      <c r="V291" s="221" t="e">
        <f t="shared" si="67"/>
        <v>#REF!</v>
      </c>
      <c r="W291" s="94" t="e">
        <f t="shared" si="67"/>
        <v>#REF!</v>
      </c>
      <c r="X291" s="94" t="e">
        <f t="shared" si="67"/>
        <v>#REF!</v>
      </c>
      <c r="Y291" s="94" t="e">
        <f t="shared" si="67"/>
        <v>#REF!</v>
      </c>
      <c r="Z291" s="94" t="e">
        <f t="shared" si="67"/>
        <v>#REF!</v>
      </c>
      <c r="AA291" s="276">
        <f t="shared" si="67"/>
        <v>174500</v>
      </c>
      <c r="AB291" s="19"/>
      <c r="AC291" s="17"/>
    </row>
    <row r="292" spans="1:29" ht="15.6">
      <c r="A292" s="24" t="s">
        <v>247</v>
      </c>
      <c r="B292" s="245" t="e">
        <f t="shared" si="66"/>
        <v>#REF!</v>
      </c>
      <c r="C292" s="147" t="e">
        <f>SUM(Proyección!E374)</f>
        <v>#REF!</v>
      </c>
      <c r="D292" s="32" t="e">
        <f>SUM(Proyección!F374)</f>
        <v>#REF!</v>
      </c>
      <c r="E292" s="109" t="e">
        <f>SUM(#REF!)</f>
        <v>#REF!</v>
      </c>
      <c r="F292" s="119" t="e">
        <f>SUM(#REF!)</f>
        <v>#REF!</v>
      </c>
      <c r="G292" s="119" t="e">
        <f>SUM(#REF!)</f>
        <v>#REF!</v>
      </c>
      <c r="H292" s="119" t="e">
        <f>SUM(#REF!)</f>
        <v>#REF!</v>
      </c>
      <c r="I292" s="119" t="e">
        <f>SUM(#REF!)</f>
        <v>#REF!</v>
      </c>
      <c r="J292" s="119" t="e">
        <f>SUM(#REF!)</f>
        <v>#REF!</v>
      </c>
      <c r="K292" s="119" t="e">
        <f>SUM(#REF!)</f>
        <v>#REF!</v>
      </c>
      <c r="L292" s="119" t="e">
        <f>SUM(#REF!)</f>
        <v>#REF!</v>
      </c>
      <c r="M292" s="119" t="e">
        <f>SUM(#REF!)</f>
        <v>#REF!</v>
      </c>
      <c r="N292" s="119" t="e">
        <f>SUM(#REF!)</f>
        <v>#REF!</v>
      </c>
      <c r="O292" s="119" t="e">
        <f>SUM(#REF!)</f>
        <v>#REF!</v>
      </c>
      <c r="P292" s="119" t="e">
        <f>SUM(#REF!)</f>
        <v>#REF!</v>
      </c>
      <c r="Q292" s="119" t="e">
        <f>SUM(#REF!)</f>
        <v>#REF!</v>
      </c>
      <c r="R292" s="119" t="e">
        <f>SUM(#REF!)</f>
        <v>#REF!</v>
      </c>
      <c r="S292" s="327" t="e">
        <f>SUM(#REF!)</f>
        <v>#REF!</v>
      </c>
      <c r="T292" s="327" t="e">
        <f>SUM(#REF!)</f>
        <v>#REF!</v>
      </c>
      <c r="U292" s="212" t="e">
        <f>SUM(#REF!)</f>
        <v>#REF!</v>
      </c>
      <c r="V292" s="212" t="e">
        <f>SUM(#REF!)</f>
        <v>#REF!</v>
      </c>
      <c r="W292" s="119" t="e">
        <f>SUM(#REF!)</f>
        <v>#REF!</v>
      </c>
      <c r="X292" s="119" t="e">
        <f>SUM(#REF!)</f>
        <v>#REF!</v>
      </c>
      <c r="Y292" s="116" t="e">
        <f>SUM(#REF!)</f>
        <v>#REF!</v>
      </c>
      <c r="Z292" s="116" t="e">
        <f>SUM(#REF!)</f>
        <v>#REF!</v>
      </c>
      <c r="AA292" s="272">
        <f>Proyección!AE374</f>
        <v>60850</v>
      </c>
      <c r="AB292" s="16"/>
      <c r="AC292" s="17"/>
    </row>
    <row r="293" spans="1:29" ht="15.6">
      <c r="A293" s="24" t="s">
        <v>382</v>
      </c>
      <c r="B293" s="245" t="e">
        <f t="shared" si="66"/>
        <v>#REF!</v>
      </c>
      <c r="C293" s="147" t="e">
        <f>SUM(Proyección!E375)</f>
        <v>#REF!</v>
      </c>
      <c r="D293" s="32" t="e">
        <f>SUM(Proyección!F375)</f>
        <v>#REF!</v>
      </c>
      <c r="E293" s="109" t="e">
        <f>SUM(#REF!)</f>
        <v>#REF!</v>
      </c>
      <c r="F293" s="119" t="e">
        <f>SUM(#REF!)</f>
        <v>#REF!</v>
      </c>
      <c r="G293" s="119" t="e">
        <f>SUM(#REF!)</f>
        <v>#REF!</v>
      </c>
      <c r="H293" s="119" t="e">
        <f>SUM(#REF!)</f>
        <v>#REF!</v>
      </c>
      <c r="I293" s="119" t="e">
        <f>SUM(#REF!)</f>
        <v>#REF!</v>
      </c>
      <c r="J293" s="119" t="e">
        <f>SUM(#REF!)</f>
        <v>#REF!</v>
      </c>
      <c r="K293" s="119" t="e">
        <f>SUM(#REF!)</f>
        <v>#REF!</v>
      </c>
      <c r="L293" s="119" t="e">
        <f>SUM(#REF!)</f>
        <v>#REF!</v>
      </c>
      <c r="M293" s="119" t="e">
        <f>SUM(#REF!)</f>
        <v>#REF!</v>
      </c>
      <c r="N293" s="119" t="e">
        <f>SUM(#REF!)</f>
        <v>#REF!</v>
      </c>
      <c r="O293" s="119" t="e">
        <f>SUM(#REF!)</f>
        <v>#REF!</v>
      </c>
      <c r="P293" s="119" t="e">
        <f>SUM(#REF!)</f>
        <v>#REF!</v>
      </c>
      <c r="Q293" s="119" t="e">
        <f>SUM(#REF!)</f>
        <v>#REF!</v>
      </c>
      <c r="R293" s="119" t="e">
        <f>SUM(#REF!)</f>
        <v>#REF!</v>
      </c>
      <c r="S293" s="327" t="e">
        <f>SUM(#REF!)</f>
        <v>#REF!</v>
      </c>
      <c r="T293" s="327" t="e">
        <f>SUM(#REF!)</f>
        <v>#REF!</v>
      </c>
      <c r="U293" s="212" t="e">
        <f>SUM(#REF!)</f>
        <v>#REF!</v>
      </c>
      <c r="V293" s="212" t="e">
        <f>SUM(#REF!)</f>
        <v>#REF!</v>
      </c>
      <c r="W293" s="119" t="e">
        <f>SUM(#REF!)</f>
        <v>#REF!</v>
      </c>
      <c r="X293" s="119" t="e">
        <f>SUM(#REF!)</f>
        <v>#REF!</v>
      </c>
      <c r="Y293" s="116" t="e">
        <f>SUM(#REF!)</f>
        <v>#REF!</v>
      </c>
      <c r="Z293" s="116" t="e">
        <f>SUM(#REF!)</f>
        <v>#REF!</v>
      </c>
      <c r="AA293" s="272">
        <f>Proyección!AE375</f>
        <v>32350</v>
      </c>
      <c r="AB293" s="16"/>
      <c r="AC293" s="17"/>
    </row>
    <row r="294" spans="1:29" ht="15.6">
      <c r="A294" s="24" t="s">
        <v>248</v>
      </c>
      <c r="B294" s="245" t="e">
        <f t="shared" si="66"/>
        <v>#REF!</v>
      </c>
      <c r="C294" s="147" t="e">
        <f>SUM(Proyección!E376)</f>
        <v>#REF!</v>
      </c>
      <c r="D294" s="32" t="e">
        <f>SUM(Proyección!F376)</f>
        <v>#REF!</v>
      </c>
      <c r="E294" s="109" t="e">
        <f>SUM(#REF!)</f>
        <v>#REF!</v>
      </c>
      <c r="F294" s="119" t="e">
        <f>SUM(#REF!)</f>
        <v>#REF!</v>
      </c>
      <c r="G294" s="119" t="e">
        <f>SUM(#REF!)</f>
        <v>#REF!</v>
      </c>
      <c r="H294" s="119" t="e">
        <f>SUM(#REF!)</f>
        <v>#REF!</v>
      </c>
      <c r="I294" s="119" t="e">
        <f>SUM(#REF!)</f>
        <v>#REF!</v>
      </c>
      <c r="J294" s="119" t="e">
        <f>SUM(#REF!)</f>
        <v>#REF!</v>
      </c>
      <c r="K294" s="119" t="e">
        <f>SUM(#REF!)</f>
        <v>#REF!</v>
      </c>
      <c r="L294" s="119" t="e">
        <f>SUM(#REF!)</f>
        <v>#REF!</v>
      </c>
      <c r="M294" s="119" t="e">
        <f>SUM(#REF!)</f>
        <v>#REF!</v>
      </c>
      <c r="N294" s="119" t="e">
        <f>SUM(#REF!)</f>
        <v>#REF!</v>
      </c>
      <c r="O294" s="119" t="e">
        <f>SUM(#REF!)</f>
        <v>#REF!</v>
      </c>
      <c r="P294" s="119" t="e">
        <f>SUM(#REF!)</f>
        <v>#REF!</v>
      </c>
      <c r="Q294" s="119" t="e">
        <f>SUM(#REF!)</f>
        <v>#REF!</v>
      </c>
      <c r="R294" s="119" t="e">
        <f>SUM(#REF!)</f>
        <v>#REF!</v>
      </c>
      <c r="S294" s="327" t="e">
        <f>SUM(#REF!)</f>
        <v>#REF!</v>
      </c>
      <c r="T294" s="327" t="e">
        <f>SUM(#REF!)</f>
        <v>#REF!</v>
      </c>
      <c r="U294" s="212" t="e">
        <f>SUM(#REF!)</f>
        <v>#REF!</v>
      </c>
      <c r="V294" s="212" t="e">
        <f>SUM(#REF!)</f>
        <v>#REF!</v>
      </c>
      <c r="W294" s="119" t="e">
        <f>SUM(#REF!)</f>
        <v>#REF!</v>
      </c>
      <c r="X294" s="119" t="e">
        <f>SUM(#REF!)</f>
        <v>#REF!</v>
      </c>
      <c r="Y294" s="116" t="e">
        <f>SUM(#REF!)</f>
        <v>#REF!</v>
      </c>
      <c r="Z294" s="116" t="e">
        <f>SUM(#REF!)</f>
        <v>#REF!</v>
      </c>
      <c r="AA294" s="272">
        <f>Proyección!AE376</f>
        <v>81300</v>
      </c>
      <c r="AB294" s="16"/>
      <c r="AC294" s="17"/>
    </row>
    <row r="295" spans="1:29" ht="15.6">
      <c r="A295" s="24" t="s">
        <v>514</v>
      </c>
      <c r="B295" s="255" t="e">
        <f t="shared" ref="B295:AA295" si="68">SUM(B296:B304)</f>
        <v>#REF!</v>
      </c>
      <c r="C295" s="151" t="e">
        <f t="shared" si="68"/>
        <v>#REF!</v>
      </c>
      <c r="D295" s="45" t="e">
        <f t="shared" si="68"/>
        <v>#REF!</v>
      </c>
      <c r="E295" s="94" t="e">
        <f t="shared" si="68"/>
        <v>#REF!</v>
      </c>
      <c r="F295" s="94" t="e">
        <f t="shared" si="68"/>
        <v>#REF!</v>
      </c>
      <c r="G295" s="94" t="e">
        <f t="shared" si="68"/>
        <v>#REF!</v>
      </c>
      <c r="H295" s="94" t="e">
        <f t="shared" si="68"/>
        <v>#REF!</v>
      </c>
      <c r="I295" s="94" t="e">
        <f t="shared" si="68"/>
        <v>#REF!</v>
      </c>
      <c r="J295" s="94" t="e">
        <f t="shared" si="68"/>
        <v>#REF!</v>
      </c>
      <c r="K295" s="94" t="e">
        <f t="shared" si="68"/>
        <v>#REF!</v>
      </c>
      <c r="L295" s="94" t="e">
        <f t="shared" si="68"/>
        <v>#REF!</v>
      </c>
      <c r="M295" s="94" t="e">
        <f t="shared" si="68"/>
        <v>#REF!</v>
      </c>
      <c r="N295" s="94" t="e">
        <f t="shared" si="68"/>
        <v>#REF!</v>
      </c>
      <c r="O295" s="94" t="e">
        <f t="shared" si="68"/>
        <v>#REF!</v>
      </c>
      <c r="P295" s="94" t="e">
        <f t="shared" si="68"/>
        <v>#REF!</v>
      </c>
      <c r="Q295" s="94" t="e">
        <f t="shared" si="68"/>
        <v>#REF!</v>
      </c>
      <c r="R295" s="94" t="e">
        <f t="shared" si="68"/>
        <v>#REF!</v>
      </c>
      <c r="S295" s="334" t="e">
        <f t="shared" si="68"/>
        <v>#REF!</v>
      </c>
      <c r="T295" s="334" t="e">
        <f t="shared" si="68"/>
        <v>#REF!</v>
      </c>
      <c r="U295" s="221" t="e">
        <f t="shared" si="68"/>
        <v>#REF!</v>
      </c>
      <c r="V295" s="221" t="e">
        <f t="shared" si="68"/>
        <v>#REF!</v>
      </c>
      <c r="W295" s="94" t="e">
        <f t="shared" si="68"/>
        <v>#REF!</v>
      </c>
      <c r="X295" s="94" t="e">
        <f t="shared" si="68"/>
        <v>#REF!</v>
      </c>
      <c r="Y295" s="94" t="e">
        <f t="shared" si="68"/>
        <v>#REF!</v>
      </c>
      <c r="Z295" s="94" t="e">
        <f t="shared" si="68"/>
        <v>#REF!</v>
      </c>
      <c r="AA295" s="276">
        <f t="shared" si="68"/>
        <v>165871</v>
      </c>
      <c r="AB295" s="143"/>
      <c r="AC295" s="17"/>
    </row>
    <row r="296" spans="1:29" ht="15.6">
      <c r="A296" s="24" t="s">
        <v>515</v>
      </c>
      <c r="B296" s="245" t="e">
        <f t="shared" ref="B296:B304" si="69">SUM(AA296-C296)</f>
        <v>#REF!</v>
      </c>
      <c r="C296" s="147" t="e">
        <f>SUM(Proyección!E378)</f>
        <v>#REF!</v>
      </c>
      <c r="D296" s="32" t="e">
        <f>SUM(Proyección!F378)</f>
        <v>#REF!</v>
      </c>
      <c r="E296" s="109" t="e">
        <f>SUM(#REF!)</f>
        <v>#REF!</v>
      </c>
      <c r="F296" s="119" t="e">
        <f>SUM(#REF!)</f>
        <v>#REF!</v>
      </c>
      <c r="G296" s="119" t="e">
        <f>SUM(#REF!)</f>
        <v>#REF!</v>
      </c>
      <c r="H296" s="119" t="e">
        <f>SUM(#REF!)</f>
        <v>#REF!</v>
      </c>
      <c r="I296" s="119" t="e">
        <f>SUM(#REF!)</f>
        <v>#REF!</v>
      </c>
      <c r="J296" s="119" t="e">
        <f>SUM(#REF!)</f>
        <v>#REF!</v>
      </c>
      <c r="K296" s="119" t="e">
        <f>SUM(#REF!)</f>
        <v>#REF!</v>
      </c>
      <c r="L296" s="119" t="e">
        <f>SUM(#REF!)</f>
        <v>#REF!</v>
      </c>
      <c r="M296" s="119" t="e">
        <f>SUM(#REF!)</f>
        <v>#REF!</v>
      </c>
      <c r="N296" s="119" t="e">
        <f>SUM(#REF!)</f>
        <v>#REF!</v>
      </c>
      <c r="O296" s="119" t="e">
        <f>SUM(#REF!)</f>
        <v>#REF!</v>
      </c>
      <c r="P296" s="119" t="e">
        <f>SUM(#REF!)</f>
        <v>#REF!</v>
      </c>
      <c r="Q296" s="119" t="e">
        <f>SUM(#REF!)</f>
        <v>#REF!</v>
      </c>
      <c r="R296" s="119" t="e">
        <f>SUM(#REF!)</f>
        <v>#REF!</v>
      </c>
      <c r="S296" s="327" t="e">
        <f>SUM(#REF!)</f>
        <v>#REF!</v>
      </c>
      <c r="T296" s="327" t="e">
        <f>SUM(#REF!)</f>
        <v>#REF!</v>
      </c>
      <c r="U296" s="212" t="e">
        <f>SUM(#REF!)</f>
        <v>#REF!</v>
      </c>
      <c r="V296" s="212" t="e">
        <f>SUM(#REF!)</f>
        <v>#REF!</v>
      </c>
      <c r="W296" s="119" t="e">
        <f>SUM(#REF!)</f>
        <v>#REF!</v>
      </c>
      <c r="X296" s="119" t="e">
        <f>SUM(#REF!)</f>
        <v>#REF!</v>
      </c>
      <c r="Y296" s="116" t="e">
        <f>SUM(#REF!)</f>
        <v>#REF!</v>
      </c>
      <c r="Z296" s="116" t="e">
        <f>SUM(#REF!)</f>
        <v>#REF!</v>
      </c>
      <c r="AA296" s="272">
        <f>Proyección!AE378</f>
        <v>21150</v>
      </c>
      <c r="AB296" s="16"/>
      <c r="AC296" s="17"/>
    </row>
    <row r="297" spans="1:29" ht="15.6">
      <c r="A297" s="24" t="s">
        <v>516</v>
      </c>
      <c r="B297" s="245" t="e">
        <f t="shared" si="69"/>
        <v>#REF!</v>
      </c>
      <c r="C297" s="147" t="e">
        <f>SUM(Proyección!E379)</f>
        <v>#REF!</v>
      </c>
      <c r="D297" s="32" t="e">
        <f>SUM(Proyección!F379)</f>
        <v>#REF!</v>
      </c>
      <c r="E297" s="109" t="e">
        <f>SUM(#REF!)</f>
        <v>#REF!</v>
      </c>
      <c r="F297" s="119" t="e">
        <f>SUM(#REF!)</f>
        <v>#REF!</v>
      </c>
      <c r="G297" s="119" t="e">
        <f>SUM(#REF!)</f>
        <v>#REF!</v>
      </c>
      <c r="H297" s="119" t="e">
        <f>SUM(#REF!)</f>
        <v>#REF!</v>
      </c>
      <c r="I297" s="119" t="e">
        <f>SUM(#REF!)</f>
        <v>#REF!</v>
      </c>
      <c r="J297" s="119" t="e">
        <f>SUM(#REF!)</f>
        <v>#REF!</v>
      </c>
      <c r="K297" s="119" t="e">
        <f>SUM(#REF!)</f>
        <v>#REF!</v>
      </c>
      <c r="L297" s="119" t="e">
        <f>SUM(#REF!)</f>
        <v>#REF!</v>
      </c>
      <c r="M297" s="119" t="e">
        <f>SUM(#REF!)</f>
        <v>#REF!</v>
      </c>
      <c r="N297" s="119" t="e">
        <f>SUM(#REF!)</f>
        <v>#REF!</v>
      </c>
      <c r="O297" s="119" t="e">
        <f>SUM(#REF!)</f>
        <v>#REF!</v>
      </c>
      <c r="P297" s="119" t="e">
        <f>SUM(#REF!)</f>
        <v>#REF!</v>
      </c>
      <c r="Q297" s="119" t="e">
        <f>SUM(#REF!)</f>
        <v>#REF!</v>
      </c>
      <c r="R297" s="119" t="e">
        <f>SUM(#REF!)</f>
        <v>#REF!</v>
      </c>
      <c r="S297" s="327" t="e">
        <f>SUM(#REF!)</f>
        <v>#REF!</v>
      </c>
      <c r="T297" s="327" t="e">
        <f>SUM(#REF!)</f>
        <v>#REF!</v>
      </c>
      <c r="U297" s="212" t="e">
        <f>SUM(#REF!)</f>
        <v>#REF!</v>
      </c>
      <c r="V297" s="212" t="e">
        <f>SUM(#REF!)</f>
        <v>#REF!</v>
      </c>
      <c r="W297" s="119" t="e">
        <f>SUM(#REF!)</f>
        <v>#REF!</v>
      </c>
      <c r="X297" s="119" t="e">
        <f>SUM(#REF!)</f>
        <v>#REF!</v>
      </c>
      <c r="Y297" s="116" t="e">
        <f>SUM(#REF!)</f>
        <v>#REF!</v>
      </c>
      <c r="Z297" s="116" t="e">
        <f>SUM(#REF!)</f>
        <v>#REF!</v>
      </c>
      <c r="AA297" s="272">
        <f>Proyección!AE379</f>
        <v>7796</v>
      </c>
      <c r="AB297" s="16"/>
      <c r="AC297" s="17"/>
    </row>
    <row r="298" spans="1:29" ht="15.6">
      <c r="A298" s="24" t="s">
        <v>517</v>
      </c>
      <c r="B298" s="245" t="e">
        <f t="shared" si="69"/>
        <v>#REF!</v>
      </c>
      <c r="C298" s="147" t="e">
        <f>SUM(Proyección!E380)</f>
        <v>#REF!</v>
      </c>
      <c r="D298" s="32" t="e">
        <f>SUM(Proyección!F380)</f>
        <v>#REF!</v>
      </c>
      <c r="E298" s="109" t="e">
        <f>SUM(#REF!)</f>
        <v>#REF!</v>
      </c>
      <c r="F298" s="119" t="e">
        <f>SUM(#REF!)</f>
        <v>#REF!</v>
      </c>
      <c r="G298" s="119" t="e">
        <f>SUM(#REF!)</f>
        <v>#REF!</v>
      </c>
      <c r="H298" s="119" t="e">
        <f>SUM(#REF!)</f>
        <v>#REF!</v>
      </c>
      <c r="I298" s="119" t="e">
        <f>SUM(#REF!)</f>
        <v>#REF!</v>
      </c>
      <c r="J298" s="119" t="e">
        <f>SUM(#REF!)</f>
        <v>#REF!</v>
      </c>
      <c r="K298" s="119" t="e">
        <f>SUM(#REF!)</f>
        <v>#REF!</v>
      </c>
      <c r="L298" s="119" t="e">
        <f>SUM(#REF!)</f>
        <v>#REF!</v>
      </c>
      <c r="M298" s="119" t="e">
        <f>SUM(#REF!)</f>
        <v>#REF!</v>
      </c>
      <c r="N298" s="119" t="e">
        <f>SUM(#REF!)</f>
        <v>#REF!</v>
      </c>
      <c r="O298" s="119" t="e">
        <f>SUM(#REF!)</f>
        <v>#REF!</v>
      </c>
      <c r="P298" s="119" t="e">
        <f>SUM(#REF!)</f>
        <v>#REF!</v>
      </c>
      <c r="Q298" s="119" t="e">
        <f>SUM(#REF!)</f>
        <v>#REF!</v>
      </c>
      <c r="R298" s="119" t="e">
        <f>SUM(#REF!)</f>
        <v>#REF!</v>
      </c>
      <c r="S298" s="327" t="e">
        <f>SUM(#REF!)</f>
        <v>#REF!</v>
      </c>
      <c r="T298" s="327" t="e">
        <f>SUM(#REF!)</f>
        <v>#REF!</v>
      </c>
      <c r="U298" s="212" t="e">
        <f>SUM(#REF!)</f>
        <v>#REF!</v>
      </c>
      <c r="V298" s="212" t="e">
        <f>SUM(#REF!)</f>
        <v>#REF!</v>
      </c>
      <c r="W298" s="119" t="e">
        <f>SUM(#REF!)</f>
        <v>#REF!</v>
      </c>
      <c r="X298" s="119" t="e">
        <f>SUM(#REF!)</f>
        <v>#REF!</v>
      </c>
      <c r="Y298" s="116" t="e">
        <f>SUM(#REF!)</f>
        <v>#REF!</v>
      </c>
      <c r="Z298" s="116" t="e">
        <f>SUM(#REF!)</f>
        <v>#REF!</v>
      </c>
      <c r="AA298" s="272">
        <f>Proyección!AE380</f>
        <v>15000</v>
      </c>
      <c r="AB298" s="16"/>
      <c r="AC298" s="17"/>
    </row>
    <row r="299" spans="1:29" ht="15.6">
      <c r="A299" s="24" t="s">
        <v>69</v>
      </c>
      <c r="B299" s="245" t="e">
        <f t="shared" si="69"/>
        <v>#REF!</v>
      </c>
      <c r="C299" s="147" t="e">
        <f>SUM(Proyección!E381)</f>
        <v>#REF!</v>
      </c>
      <c r="D299" s="32" t="e">
        <f>SUM(Proyección!F381)</f>
        <v>#REF!</v>
      </c>
      <c r="E299" s="109" t="e">
        <f>SUM(#REF!)</f>
        <v>#REF!</v>
      </c>
      <c r="F299" s="119" t="e">
        <f>SUM(#REF!)</f>
        <v>#REF!</v>
      </c>
      <c r="G299" s="119" t="e">
        <f>SUM(#REF!)</f>
        <v>#REF!</v>
      </c>
      <c r="H299" s="119" t="e">
        <f>SUM(#REF!)</f>
        <v>#REF!</v>
      </c>
      <c r="I299" s="119" t="e">
        <f>SUM(#REF!)</f>
        <v>#REF!</v>
      </c>
      <c r="J299" s="119" t="e">
        <f>SUM(#REF!)</f>
        <v>#REF!</v>
      </c>
      <c r="K299" s="119" t="e">
        <f>SUM(#REF!)</f>
        <v>#REF!</v>
      </c>
      <c r="L299" s="119" t="e">
        <f>SUM(#REF!)</f>
        <v>#REF!</v>
      </c>
      <c r="M299" s="119" t="e">
        <f>SUM(#REF!)</f>
        <v>#REF!</v>
      </c>
      <c r="N299" s="119" t="e">
        <f>SUM(#REF!)</f>
        <v>#REF!</v>
      </c>
      <c r="O299" s="119" t="e">
        <f>SUM(#REF!)</f>
        <v>#REF!</v>
      </c>
      <c r="P299" s="119" t="e">
        <f>SUM(#REF!)</f>
        <v>#REF!</v>
      </c>
      <c r="Q299" s="119" t="e">
        <f>SUM(#REF!)</f>
        <v>#REF!</v>
      </c>
      <c r="R299" s="119" t="e">
        <f>SUM(#REF!)</f>
        <v>#REF!</v>
      </c>
      <c r="S299" s="327" t="e">
        <f>SUM(#REF!)</f>
        <v>#REF!</v>
      </c>
      <c r="T299" s="327" t="e">
        <f>SUM(#REF!)</f>
        <v>#REF!</v>
      </c>
      <c r="U299" s="212" t="e">
        <f>SUM(#REF!)</f>
        <v>#REF!</v>
      </c>
      <c r="V299" s="212" t="e">
        <f>SUM(#REF!)</f>
        <v>#REF!</v>
      </c>
      <c r="W299" s="119" t="e">
        <f>SUM(#REF!)</f>
        <v>#REF!</v>
      </c>
      <c r="X299" s="119" t="e">
        <f>SUM(#REF!)</f>
        <v>#REF!</v>
      </c>
      <c r="Y299" s="116" t="e">
        <f>SUM(#REF!)</f>
        <v>#REF!</v>
      </c>
      <c r="Z299" s="116" t="e">
        <f>SUM(#REF!)</f>
        <v>#REF!</v>
      </c>
      <c r="AA299" s="272">
        <f>Proyección!AE381</f>
        <v>5000</v>
      </c>
      <c r="AB299" s="16"/>
      <c r="AC299" s="17"/>
    </row>
    <row r="300" spans="1:29" ht="15.6">
      <c r="A300" s="24" t="s">
        <v>70</v>
      </c>
      <c r="B300" s="245" t="e">
        <f t="shared" si="69"/>
        <v>#REF!</v>
      </c>
      <c r="C300" s="147" t="e">
        <f>SUM(Proyección!E382)</f>
        <v>#REF!</v>
      </c>
      <c r="D300" s="32" t="e">
        <f>SUM(Proyección!F382)</f>
        <v>#REF!</v>
      </c>
      <c r="E300" s="109" t="e">
        <f>SUM(#REF!)</f>
        <v>#REF!</v>
      </c>
      <c r="F300" s="119" t="e">
        <f>SUM(#REF!)</f>
        <v>#REF!</v>
      </c>
      <c r="G300" s="119" t="e">
        <f>SUM(#REF!)</f>
        <v>#REF!</v>
      </c>
      <c r="H300" s="119" t="e">
        <f>SUM(#REF!)</f>
        <v>#REF!</v>
      </c>
      <c r="I300" s="119" t="e">
        <f>SUM(#REF!)</f>
        <v>#REF!</v>
      </c>
      <c r="J300" s="119" t="e">
        <f>SUM(#REF!)</f>
        <v>#REF!</v>
      </c>
      <c r="K300" s="119" t="e">
        <f>SUM(#REF!)</f>
        <v>#REF!</v>
      </c>
      <c r="L300" s="119" t="e">
        <f>SUM(#REF!)</f>
        <v>#REF!</v>
      </c>
      <c r="M300" s="119" t="e">
        <f>SUM(#REF!)</f>
        <v>#REF!</v>
      </c>
      <c r="N300" s="119" t="e">
        <f>SUM(#REF!)</f>
        <v>#REF!</v>
      </c>
      <c r="O300" s="119" t="e">
        <f>SUM(#REF!)</f>
        <v>#REF!</v>
      </c>
      <c r="P300" s="119" t="e">
        <f>SUM(#REF!)</f>
        <v>#REF!</v>
      </c>
      <c r="Q300" s="119" t="e">
        <f>SUM(#REF!)</f>
        <v>#REF!</v>
      </c>
      <c r="R300" s="119" t="e">
        <f>SUM(#REF!)</f>
        <v>#REF!</v>
      </c>
      <c r="S300" s="327" t="e">
        <f>SUM(#REF!)</f>
        <v>#REF!</v>
      </c>
      <c r="T300" s="327" t="e">
        <f>SUM(#REF!)</f>
        <v>#REF!</v>
      </c>
      <c r="U300" s="212" t="e">
        <f>SUM(#REF!)</f>
        <v>#REF!</v>
      </c>
      <c r="V300" s="212" t="e">
        <f>SUM(#REF!)</f>
        <v>#REF!</v>
      </c>
      <c r="W300" s="119" t="e">
        <f>SUM(#REF!)</f>
        <v>#REF!</v>
      </c>
      <c r="X300" s="119" t="e">
        <f>SUM(#REF!)</f>
        <v>#REF!</v>
      </c>
      <c r="Y300" s="116" t="e">
        <f>SUM(#REF!)</f>
        <v>#REF!</v>
      </c>
      <c r="Z300" s="116" t="e">
        <f>SUM(#REF!)</f>
        <v>#REF!</v>
      </c>
      <c r="AA300" s="272">
        <f>Proyección!AE382</f>
        <v>75000</v>
      </c>
      <c r="AB300" s="16"/>
      <c r="AC300" s="17"/>
    </row>
    <row r="301" spans="1:29" ht="15.6">
      <c r="A301" s="24" t="s">
        <v>80</v>
      </c>
      <c r="B301" s="245" t="e">
        <f t="shared" si="69"/>
        <v>#REF!</v>
      </c>
      <c r="C301" s="147" t="e">
        <f>SUM(Proyección!E383)</f>
        <v>#REF!</v>
      </c>
      <c r="D301" s="32" t="e">
        <f>SUM(Proyección!F383)</f>
        <v>#REF!</v>
      </c>
      <c r="E301" s="109" t="e">
        <f>SUM(#REF!)</f>
        <v>#REF!</v>
      </c>
      <c r="F301" s="119" t="e">
        <f>SUM(#REF!)</f>
        <v>#REF!</v>
      </c>
      <c r="G301" s="119" t="e">
        <f>SUM(#REF!)</f>
        <v>#REF!</v>
      </c>
      <c r="H301" s="119" t="e">
        <f>SUM(#REF!)</f>
        <v>#REF!</v>
      </c>
      <c r="I301" s="119" t="e">
        <f>SUM(#REF!)</f>
        <v>#REF!</v>
      </c>
      <c r="J301" s="119" t="e">
        <f>SUM(#REF!)</f>
        <v>#REF!</v>
      </c>
      <c r="K301" s="119" t="e">
        <f>SUM(#REF!)</f>
        <v>#REF!</v>
      </c>
      <c r="L301" s="119" t="e">
        <f>SUM(#REF!)</f>
        <v>#REF!</v>
      </c>
      <c r="M301" s="119" t="e">
        <f>SUM(#REF!)</f>
        <v>#REF!</v>
      </c>
      <c r="N301" s="119" t="e">
        <f>SUM(#REF!)</f>
        <v>#REF!</v>
      </c>
      <c r="O301" s="119" t="e">
        <f>SUM(#REF!)</f>
        <v>#REF!</v>
      </c>
      <c r="P301" s="119" t="e">
        <f>SUM(#REF!)</f>
        <v>#REF!</v>
      </c>
      <c r="Q301" s="119" t="e">
        <f>SUM(#REF!)</f>
        <v>#REF!</v>
      </c>
      <c r="R301" s="119" t="e">
        <f>SUM(#REF!)</f>
        <v>#REF!</v>
      </c>
      <c r="S301" s="327" t="e">
        <f>SUM(#REF!)</f>
        <v>#REF!</v>
      </c>
      <c r="T301" s="327" t="e">
        <f>SUM(#REF!)</f>
        <v>#REF!</v>
      </c>
      <c r="U301" s="212" t="e">
        <f>SUM(#REF!)</f>
        <v>#REF!</v>
      </c>
      <c r="V301" s="212" t="e">
        <f>SUM(#REF!)</f>
        <v>#REF!</v>
      </c>
      <c r="W301" s="119" t="e">
        <f>SUM(#REF!)</f>
        <v>#REF!</v>
      </c>
      <c r="X301" s="119" t="e">
        <f>SUM(#REF!)</f>
        <v>#REF!</v>
      </c>
      <c r="Y301" s="116" t="e">
        <f>SUM(#REF!)</f>
        <v>#REF!</v>
      </c>
      <c r="Z301" s="116" t="e">
        <f>SUM(#REF!)</f>
        <v>#REF!</v>
      </c>
      <c r="AA301" s="272">
        <f>Proyección!AE383</f>
        <v>2125</v>
      </c>
      <c r="AB301" s="16"/>
      <c r="AC301" s="17"/>
    </row>
    <row r="302" spans="1:29" ht="15.6">
      <c r="A302" s="24" t="s">
        <v>81</v>
      </c>
      <c r="B302" s="245" t="e">
        <f t="shared" si="69"/>
        <v>#REF!</v>
      </c>
      <c r="C302" s="147" t="e">
        <f>SUM(Proyección!E384)</f>
        <v>#REF!</v>
      </c>
      <c r="D302" s="32" t="e">
        <f>SUM(Proyección!F384)</f>
        <v>#REF!</v>
      </c>
      <c r="E302" s="109" t="e">
        <f>SUM(#REF!)</f>
        <v>#REF!</v>
      </c>
      <c r="F302" s="119" t="e">
        <f>SUM(#REF!)</f>
        <v>#REF!</v>
      </c>
      <c r="G302" s="119" t="e">
        <f>SUM(#REF!)</f>
        <v>#REF!</v>
      </c>
      <c r="H302" s="119" t="e">
        <f>SUM(#REF!)</f>
        <v>#REF!</v>
      </c>
      <c r="I302" s="119" t="e">
        <f>SUM(#REF!)</f>
        <v>#REF!</v>
      </c>
      <c r="J302" s="119" t="e">
        <f>SUM(#REF!)</f>
        <v>#REF!</v>
      </c>
      <c r="K302" s="119" t="e">
        <f>SUM(#REF!)</f>
        <v>#REF!</v>
      </c>
      <c r="L302" s="119" t="e">
        <f>SUM(#REF!)</f>
        <v>#REF!</v>
      </c>
      <c r="M302" s="119" t="e">
        <f>SUM(#REF!)</f>
        <v>#REF!</v>
      </c>
      <c r="N302" s="119" t="e">
        <f>SUM(#REF!)</f>
        <v>#REF!</v>
      </c>
      <c r="O302" s="119" t="e">
        <f>SUM(#REF!)</f>
        <v>#REF!</v>
      </c>
      <c r="P302" s="119" t="e">
        <f>SUM(#REF!)</f>
        <v>#REF!</v>
      </c>
      <c r="Q302" s="119" t="e">
        <f>SUM(#REF!)</f>
        <v>#REF!</v>
      </c>
      <c r="R302" s="119" t="e">
        <f>SUM(#REF!)</f>
        <v>#REF!</v>
      </c>
      <c r="S302" s="327" t="e">
        <f>SUM(#REF!)</f>
        <v>#REF!</v>
      </c>
      <c r="T302" s="327" t="e">
        <f>SUM(#REF!)</f>
        <v>#REF!</v>
      </c>
      <c r="U302" s="212" t="e">
        <f>SUM(#REF!)</f>
        <v>#REF!</v>
      </c>
      <c r="V302" s="212" t="e">
        <f>SUM(#REF!)</f>
        <v>#REF!</v>
      </c>
      <c r="W302" s="119" t="e">
        <f>SUM(#REF!)</f>
        <v>#REF!</v>
      </c>
      <c r="X302" s="119" t="e">
        <f>SUM(#REF!)</f>
        <v>#REF!</v>
      </c>
      <c r="Y302" s="116" t="e">
        <f>SUM(#REF!)</f>
        <v>#REF!</v>
      </c>
      <c r="Z302" s="116" t="e">
        <f>SUM(#REF!)</f>
        <v>#REF!</v>
      </c>
      <c r="AA302" s="272">
        <f>Proyección!AE384</f>
        <v>2000</v>
      </c>
      <c r="AB302" s="16"/>
      <c r="AC302" s="17"/>
    </row>
    <row r="303" spans="1:29" ht="15.6">
      <c r="A303" s="24" t="s">
        <v>82</v>
      </c>
      <c r="B303" s="245" t="e">
        <f t="shared" si="69"/>
        <v>#REF!</v>
      </c>
      <c r="C303" s="147" t="e">
        <f>SUM(Proyección!E385)</f>
        <v>#REF!</v>
      </c>
      <c r="D303" s="32" t="e">
        <f>SUM(Proyección!F385)</f>
        <v>#REF!</v>
      </c>
      <c r="E303" s="109" t="e">
        <f>SUM(#REF!)</f>
        <v>#REF!</v>
      </c>
      <c r="F303" s="119" t="e">
        <f>SUM(#REF!)</f>
        <v>#REF!</v>
      </c>
      <c r="G303" s="119" t="e">
        <f>SUM(#REF!)</f>
        <v>#REF!</v>
      </c>
      <c r="H303" s="119" t="e">
        <f>SUM(#REF!)</f>
        <v>#REF!</v>
      </c>
      <c r="I303" s="119" t="e">
        <f>SUM(#REF!)</f>
        <v>#REF!</v>
      </c>
      <c r="J303" s="119" t="e">
        <f>SUM(#REF!)</f>
        <v>#REF!</v>
      </c>
      <c r="K303" s="119" t="e">
        <f>SUM(#REF!)</f>
        <v>#REF!</v>
      </c>
      <c r="L303" s="119" t="e">
        <f>SUM(#REF!)</f>
        <v>#REF!</v>
      </c>
      <c r="M303" s="119" t="e">
        <f>SUM(#REF!)</f>
        <v>#REF!</v>
      </c>
      <c r="N303" s="119" t="e">
        <f>SUM(#REF!)</f>
        <v>#REF!</v>
      </c>
      <c r="O303" s="119" t="e">
        <f>SUM(#REF!)</f>
        <v>#REF!</v>
      </c>
      <c r="P303" s="119" t="e">
        <f>SUM(#REF!)</f>
        <v>#REF!</v>
      </c>
      <c r="Q303" s="119" t="e">
        <f>SUM(#REF!)</f>
        <v>#REF!</v>
      </c>
      <c r="R303" s="119" t="e">
        <f>SUM(#REF!)</f>
        <v>#REF!</v>
      </c>
      <c r="S303" s="327" t="e">
        <f>SUM(#REF!)</f>
        <v>#REF!</v>
      </c>
      <c r="T303" s="327" t="e">
        <f>SUM(#REF!)</f>
        <v>#REF!</v>
      </c>
      <c r="U303" s="212" t="e">
        <f>SUM(#REF!)</f>
        <v>#REF!</v>
      </c>
      <c r="V303" s="212" t="e">
        <f>SUM(#REF!)</f>
        <v>#REF!</v>
      </c>
      <c r="W303" s="119" t="e">
        <f>SUM(#REF!)</f>
        <v>#REF!</v>
      </c>
      <c r="X303" s="119" t="e">
        <f>SUM(#REF!)</f>
        <v>#REF!</v>
      </c>
      <c r="Y303" s="116" t="e">
        <f>SUM(#REF!)</f>
        <v>#REF!</v>
      </c>
      <c r="Z303" s="116" t="e">
        <f>SUM(#REF!)</f>
        <v>#REF!</v>
      </c>
      <c r="AA303" s="272">
        <f>Proyección!AE385</f>
        <v>23000</v>
      </c>
      <c r="AB303" s="16"/>
      <c r="AC303" s="17"/>
    </row>
    <row r="304" spans="1:29" ht="15.6">
      <c r="A304" s="24" t="s">
        <v>93</v>
      </c>
      <c r="B304" s="245" t="e">
        <f t="shared" si="69"/>
        <v>#REF!</v>
      </c>
      <c r="C304" s="147" t="e">
        <f>SUM(Proyección!E386)</f>
        <v>#REF!</v>
      </c>
      <c r="D304" s="32" t="e">
        <f>SUM(Proyección!F386)</f>
        <v>#REF!</v>
      </c>
      <c r="E304" s="109" t="e">
        <f>SUM(#REF!)</f>
        <v>#REF!</v>
      </c>
      <c r="F304" s="119" t="e">
        <f>SUM(#REF!)</f>
        <v>#REF!</v>
      </c>
      <c r="G304" s="119" t="e">
        <f>SUM(#REF!)</f>
        <v>#REF!</v>
      </c>
      <c r="H304" s="119" t="e">
        <f>SUM(#REF!)</f>
        <v>#REF!</v>
      </c>
      <c r="I304" s="119" t="e">
        <f>SUM(#REF!)</f>
        <v>#REF!</v>
      </c>
      <c r="J304" s="119" t="e">
        <f>SUM(#REF!)</f>
        <v>#REF!</v>
      </c>
      <c r="K304" s="119" t="e">
        <f>SUM(#REF!)</f>
        <v>#REF!</v>
      </c>
      <c r="L304" s="119" t="e">
        <f>SUM(#REF!)</f>
        <v>#REF!</v>
      </c>
      <c r="M304" s="119" t="e">
        <f>SUM(#REF!)</f>
        <v>#REF!</v>
      </c>
      <c r="N304" s="119" t="e">
        <f>SUM(#REF!)</f>
        <v>#REF!</v>
      </c>
      <c r="O304" s="119" t="e">
        <f>SUM(#REF!)</f>
        <v>#REF!</v>
      </c>
      <c r="P304" s="119" t="e">
        <f>SUM(#REF!)</f>
        <v>#REF!</v>
      </c>
      <c r="Q304" s="119" t="e">
        <f>SUM(#REF!)</f>
        <v>#REF!</v>
      </c>
      <c r="R304" s="119" t="e">
        <f>SUM(#REF!)</f>
        <v>#REF!</v>
      </c>
      <c r="S304" s="327" t="e">
        <f>SUM(#REF!)</f>
        <v>#REF!</v>
      </c>
      <c r="T304" s="327" t="e">
        <f>SUM(#REF!)</f>
        <v>#REF!</v>
      </c>
      <c r="U304" s="212" t="e">
        <f>SUM(#REF!)</f>
        <v>#REF!</v>
      </c>
      <c r="V304" s="212" t="e">
        <f>SUM(#REF!)</f>
        <v>#REF!</v>
      </c>
      <c r="W304" s="119" t="e">
        <f>SUM(#REF!)</f>
        <v>#REF!</v>
      </c>
      <c r="X304" s="119" t="e">
        <f>SUM(#REF!)</f>
        <v>#REF!</v>
      </c>
      <c r="Y304" s="116" t="e">
        <f>SUM(#REF!)</f>
        <v>#REF!</v>
      </c>
      <c r="Z304" s="116" t="e">
        <f>SUM(#REF!)</f>
        <v>#REF!</v>
      </c>
      <c r="AA304" s="272">
        <f>Proyección!AE386</f>
        <v>14800</v>
      </c>
      <c r="AB304" s="16"/>
      <c r="AC304" s="17"/>
    </row>
    <row r="305" spans="1:29" ht="15.6">
      <c r="A305" s="24" t="s">
        <v>34</v>
      </c>
      <c r="B305" s="248" t="e">
        <f t="shared" ref="B305:AA305" si="70">SUM(B306:B311)</f>
        <v>#REF!</v>
      </c>
      <c r="C305" s="148" t="e">
        <f t="shared" si="70"/>
        <v>#REF!</v>
      </c>
      <c r="D305" s="33" t="e">
        <f t="shared" si="70"/>
        <v>#REF!</v>
      </c>
      <c r="E305" s="51" t="e">
        <f t="shared" si="70"/>
        <v>#REF!</v>
      </c>
      <c r="F305" s="97" t="e">
        <f t="shared" si="70"/>
        <v>#REF!</v>
      </c>
      <c r="G305" s="97" t="e">
        <f t="shared" si="70"/>
        <v>#REF!</v>
      </c>
      <c r="H305" s="97" t="e">
        <f t="shared" si="70"/>
        <v>#REF!</v>
      </c>
      <c r="I305" s="97" t="e">
        <f t="shared" si="70"/>
        <v>#REF!</v>
      </c>
      <c r="J305" s="97" t="e">
        <f t="shared" si="70"/>
        <v>#REF!</v>
      </c>
      <c r="K305" s="97" t="e">
        <f t="shared" si="70"/>
        <v>#REF!</v>
      </c>
      <c r="L305" s="97" t="e">
        <f t="shared" si="70"/>
        <v>#REF!</v>
      </c>
      <c r="M305" s="97" t="e">
        <f t="shared" si="70"/>
        <v>#REF!</v>
      </c>
      <c r="N305" s="97" t="e">
        <f t="shared" si="70"/>
        <v>#REF!</v>
      </c>
      <c r="O305" s="97" t="e">
        <f t="shared" si="70"/>
        <v>#REF!</v>
      </c>
      <c r="P305" s="97" t="e">
        <f t="shared" si="70"/>
        <v>#REF!</v>
      </c>
      <c r="Q305" s="97" t="e">
        <f t="shared" si="70"/>
        <v>#REF!</v>
      </c>
      <c r="R305" s="97" t="e">
        <f t="shared" si="70"/>
        <v>#REF!</v>
      </c>
      <c r="S305" s="338" t="e">
        <f t="shared" si="70"/>
        <v>#REF!</v>
      </c>
      <c r="T305" s="338" t="e">
        <f t="shared" si="70"/>
        <v>#REF!</v>
      </c>
      <c r="U305" s="222" t="e">
        <f t="shared" si="70"/>
        <v>#REF!</v>
      </c>
      <c r="V305" s="222" t="e">
        <f t="shared" si="70"/>
        <v>#REF!</v>
      </c>
      <c r="W305" s="97" t="e">
        <f t="shared" si="70"/>
        <v>#REF!</v>
      </c>
      <c r="X305" s="97" t="e">
        <f t="shared" si="70"/>
        <v>#REF!</v>
      </c>
      <c r="Y305" s="97" t="e">
        <f t="shared" si="70"/>
        <v>#REF!</v>
      </c>
      <c r="Z305" s="97" t="e">
        <f t="shared" si="70"/>
        <v>#REF!</v>
      </c>
      <c r="AA305" s="285">
        <f t="shared" si="70"/>
        <v>1503084</v>
      </c>
      <c r="AB305" s="19"/>
      <c r="AC305" s="17"/>
    </row>
    <row r="306" spans="1:29" ht="15.6">
      <c r="A306" s="24" t="s">
        <v>2</v>
      </c>
      <c r="B306" s="245" t="e">
        <f t="shared" ref="B306:B311" si="71">SUM(AA306-C306)</f>
        <v>#REF!</v>
      </c>
      <c r="C306" s="147" t="e">
        <f>SUM(Proyección!E388)</f>
        <v>#REF!</v>
      </c>
      <c r="D306" s="32" t="e">
        <f>SUM(Proyección!F388)</f>
        <v>#REF!</v>
      </c>
      <c r="E306" s="109" t="e">
        <f>SUM(#REF!)</f>
        <v>#REF!</v>
      </c>
      <c r="F306" s="119" t="e">
        <f>SUM(#REF!)</f>
        <v>#REF!</v>
      </c>
      <c r="G306" s="119" t="e">
        <f>SUM(#REF!)</f>
        <v>#REF!</v>
      </c>
      <c r="H306" s="119" t="e">
        <f>SUM(#REF!)</f>
        <v>#REF!</v>
      </c>
      <c r="I306" s="119" t="e">
        <f>SUM(#REF!)</f>
        <v>#REF!</v>
      </c>
      <c r="J306" s="119" t="e">
        <f>SUM(#REF!)</f>
        <v>#REF!</v>
      </c>
      <c r="K306" s="119" t="e">
        <f>SUM(#REF!)</f>
        <v>#REF!</v>
      </c>
      <c r="L306" s="119" t="e">
        <f>SUM(#REF!)</f>
        <v>#REF!</v>
      </c>
      <c r="M306" s="119" t="e">
        <f>SUM(#REF!)</f>
        <v>#REF!</v>
      </c>
      <c r="N306" s="119" t="e">
        <f>SUM(#REF!)</f>
        <v>#REF!</v>
      </c>
      <c r="O306" s="119" t="e">
        <f>SUM(#REF!)</f>
        <v>#REF!</v>
      </c>
      <c r="P306" s="119" t="e">
        <f>SUM(#REF!)</f>
        <v>#REF!</v>
      </c>
      <c r="Q306" s="119" t="e">
        <f>SUM(#REF!)</f>
        <v>#REF!</v>
      </c>
      <c r="R306" s="119" t="e">
        <f>SUM(#REF!)</f>
        <v>#REF!</v>
      </c>
      <c r="S306" s="327" t="e">
        <f>SUM(#REF!)</f>
        <v>#REF!</v>
      </c>
      <c r="T306" s="327" t="e">
        <f>SUM(#REF!)</f>
        <v>#REF!</v>
      </c>
      <c r="U306" s="212" t="e">
        <f>SUM(#REF!)</f>
        <v>#REF!</v>
      </c>
      <c r="V306" s="212" t="e">
        <f>SUM(#REF!)</f>
        <v>#REF!</v>
      </c>
      <c r="W306" s="119" t="e">
        <f>SUM(#REF!)</f>
        <v>#REF!</v>
      </c>
      <c r="X306" s="119" t="e">
        <f>SUM(#REF!)</f>
        <v>#REF!</v>
      </c>
      <c r="Y306" s="116" t="e">
        <f>SUM(#REF!)</f>
        <v>#REF!</v>
      </c>
      <c r="Z306" s="116" t="e">
        <f>SUM(#REF!)</f>
        <v>#REF!</v>
      </c>
      <c r="AA306" s="272">
        <f>Proyección!AE388</f>
        <v>35000</v>
      </c>
      <c r="AB306" s="16"/>
      <c r="AC306" s="17"/>
    </row>
    <row r="307" spans="1:29" ht="15.6">
      <c r="A307" s="24" t="s">
        <v>3</v>
      </c>
      <c r="B307" s="245" t="e">
        <f t="shared" si="71"/>
        <v>#REF!</v>
      </c>
      <c r="C307" s="147" t="e">
        <f>SUM(Proyección!E389)</f>
        <v>#REF!</v>
      </c>
      <c r="D307" s="32" t="e">
        <f>SUM(Proyección!F389)</f>
        <v>#REF!</v>
      </c>
      <c r="E307" s="109" t="e">
        <f>SUM(#REF!)</f>
        <v>#REF!</v>
      </c>
      <c r="F307" s="119" t="e">
        <f>SUM(#REF!)</f>
        <v>#REF!</v>
      </c>
      <c r="G307" s="119" t="e">
        <f>SUM(#REF!)</f>
        <v>#REF!</v>
      </c>
      <c r="H307" s="119" t="e">
        <f>SUM(#REF!)</f>
        <v>#REF!</v>
      </c>
      <c r="I307" s="119" t="e">
        <f>SUM(#REF!)</f>
        <v>#REF!</v>
      </c>
      <c r="J307" s="119" t="e">
        <f>SUM(#REF!)</f>
        <v>#REF!</v>
      </c>
      <c r="K307" s="119" t="e">
        <f>SUM(#REF!)</f>
        <v>#REF!</v>
      </c>
      <c r="L307" s="119" t="e">
        <f>SUM(#REF!)</f>
        <v>#REF!</v>
      </c>
      <c r="M307" s="119" t="e">
        <f>SUM(#REF!)</f>
        <v>#REF!</v>
      </c>
      <c r="N307" s="119" t="e">
        <f>SUM(#REF!)</f>
        <v>#REF!</v>
      </c>
      <c r="O307" s="119" t="e">
        <f>SUM(#REF!)</f>
        <v>#REF!</v>
      </c>
      <c r="P307" s="119" t="e">
        <f>SUM(#REF!)</f>
        <v>#REF!</v>
      </c>
      <c r="Q307" s="119" t="e">
        <f>SUM(#REF!)</f>
        <v>#REF!</v>
      </c>
      <c r="R307" s="119" t="e">
        <f>SUM(#REF!)</f>
        <v>#REF!</v>
      </c>
      <c r="S307" s="327" t="e">
        <f>SUM(#REF!)</f>
        <v>#REF!</v>
      </c>
      <c r="T307" s="327" t="e">
        <f>SUM(#REF!)</f>
        <v>#REF!</v>
      </c>
      <c r="U307" s="212" t="e">
        <f>SUM(#REF!)</f>
        <v>#REF!</v>
      </c>
      <c r="V307" s="212" t="e">
        <f>SUM(#REF!)</f>
        <v>#REF!</v>
      </c>
      <c r="W307" s="119" t="e">
        <f>SUM(#REF!)</f>
        <v>#REF!</v>
      </c>
      <c r="X307" s="119" t="e">
        <f>SUM(#REF!)</f>
        <v>#REF!</v>
      </c>
      <c r="Y307" s="116" t="e">
        <f>SUM(#REF!)</f>
        <v>#REF!</v>
      </c>
      <c r="Z307" s="116" t="e">
        <f>SUM(#REF!)</f>
        <v>#REF!</v>
      </c>
      <c r="AA307" s="272">
        <f>Proyección!AE389</f>
        <v>57000</v>
      </c>
      <c r="AB307" s="16"/>
      <c r="AC307" s="17"/>
    </row>
    <row r="308" spans="1:29" ht="15.6">
      <c r="A308" s="24" t="s">
        <v>4</v>
      </c>
      <c r="B308" s="245" t="e">
        <f t="shared" si="71"/>
        <v>#REF!</v>
      </c>
      <c r="C308" s="147" t="e">
        <f>SUM(Proyección!E390)</f>
        <v>#REF!</v>
      </c>
      <c r="D308" s="32" t="e">
        <f>SUM(Proyección!F390)</f>
        <v>#REF!</v>
      </c>
      <c r="E308" s="109" t="e">
        <f>SUM(#REF!)</f>
        <v>#REF!</v>
      </c>
      <c r="F308" s="119" t="e">
        <f>SUM(#REF!)</f>
        <v>#REF!</v>
      </c>
      <c r="G308" s="119" t="e">
        <f>SUM(#REF!)</f>
        <v>#REF!</v>
      </c>
      <c r="H308" s="119" t="e">
        <f>SUM(#REF!)</f>
        <v>#REF!</v>
      </c>
      <c r="I308" s="119" t="e">
        <f>SUM(#REF!)</f>
        <v>#REF!</v>
      </c>
      <c r="J308" s="119" t="e">
        <f>SUM(#REF!)</f>
        <v>#REF!</v>
      </c>
      <c r="K308" s="119" t="e">
        <f>SUM(#REF!)</f>
        <v>#REF!</v>
      </c>
      <c r="L308" s="119" t="e">
        <f>SUM(#REF!)</f>
        <v>#REF!</v>
      </c>
      <c r="M308" s="119" t="e">
        <f>SUM(#REF!)</f>
        <v>#REF!</v>
      </c>
      <c r="N308" s="119" t="e">
        <f>SUM(#REF!)</f>
        <v>#REF!</v>
      </c>
      <c r="O308" s="119" t="e">
        <f>SUM(#REF!)</f>
        <v>#REF!</v>
      </c>
      <c r="P308" s="119" t="e">
        <f>SUM(#REF!)</f>
        <v>#REF!</v>
      </c>
      <c r="Q308" s="119" t="e">
        <f>SUM(#REF!)</f>
        <v>#REF!</v>
      </c>
      <c r="R308" s="119" t="e">
        <f>SUM(#REF!)</f>
        <v>#REF!</v>
      </c>
      <c r="S308" s="327" t="e">
        <f>SUM(#REF!)</f>
        <v>#REF!</v>
      </c>
      <c r="T308" s="327" t="e">
        <f>SUM(#REF!)</f>
        <v>#REF!</v>
      </c>
      <c r="U308" s="212" t="e">
        <f>SUM(#REF!)</f>
        <v>#REF!</v>
      </c>
      <c r="V308" s="212" t="e">
        <f>SUM(#REF!)</f>
        <v>#REF!</v>
      </c>
      <c r="W308" s="119" t="e">
        <f>SUM(#REF!)</f>
        <v>#REF!</v>
      </c>
      <c r="X308" s="119" t="e">
        <f>SUM(#REF!)</f>
        <v>#REF!</v>
      </c>
      <c r="Y308" s="116" t="e">
        <f>SUM(#REF!)</f>
        <v>#REF!</v>
      </c>
      <c r="Z308" s="116" t="e">
        <f>SUM(#REF!)</f>
        <v>#REF!</v>
      </c>
      <c r="AA308" s="272">
        <f>Proyección!AE390</f>
        <v>1209741</v>
      </c>
      <c r="AB308" s="16"/>
      <c r="AC308" s="17"/>
    </row>
    <row r="309" spans="1:29" ht="15.6">
      <c r="A309" s="24" t="s">
        <v>735</v>
      </c>
      <c r="B309" s="245" t="e">
        <f t="shared" si="71"/>
        <v>#REF!</v>
      </c>
      <c r="C309" s="147" t="e">
        <f>SUM(Proyección!E391)</f>
        <v>#REF!</v>
      </c>
      <c r="D309" s="32" t="e">
        <f>SUM(Proyección!F391)</f>
        <v>#REF!</v>
      </c>
      <c r="E309" s="109" t="e">
        <f>SUM(#REF!)</f>
        <v>#REF!</v>
      </c>
      <c r="F309" s="119" t="e">
        <f>SUM(#REF!)</f>
        <v>#REF!</v>
      </c>
      <c r="G309" s="119" t="e">
        <f>SUM(#REF!)</f>
        <v>#REF!</v>
      </c>
      <c r="H309" s="119" t="e">
        <f>SUM(#REF!)</f>
        <v>#REF!</v>
      </c>
      <c r="I309" s="119" t="e">
        <f>SUM(#REF!)</f>
        <v>#REF!</v>
      </c>
      <c r="J309" s="119" t="e">
        <f>SUM(#REF!)</f>
        <v>#REF!</v>
      </c>
      <c r="K309" s="119" t="e">
        <f>SUM(#REF!)</f>
        <v>#REF!</v>
      </c>
      <c r="L309" s="119" t="e">
        <f>SUM(#REF!)</f>
        <v>#REF!</v>
      </c>
      <c r="M309" s="119" t="e">
        <f>SUM(#REF!)</f>
        <v>#REF!</v>
      </c>
      <c r="N309" s="119" t="e">
        <f>SUM(#REF!)</f>
        <v>#REF!</v>
      </c>
      <c r="O309" s="119" t="e">
        <f>SUM(#REF!)</f>
        <v>#REF!</v>
      </c>
      <c r="P309" s="119" t="e">
        <f>SUM(#REF!)</f>
        <v>#REF!</v>
      </c>
      <c r="Q309" s="119" t="e">
        <f>SUM(#REF!)</f>
        <v>#REF!</v>
      </c>
      <c r="R309" s="119" t="e">
        <f>SUM(#REF!)</f>
        <v>#REF!</v>
      </c>
      <c r="S309" s="327" t="e">
        <f>SUM(#REF!)</f>
        <v>#REF!</v>
      </c>
      <c r="T309" s="327" t="e">
        <f>SUM(#REF!)</f>
        <v>#REF!</v>
      </c>
      <c r="U309" s="212" t="e">
        <f>SUM(#REF!)</f>
        <v>#REF!</v>
      </c>
      <c r="V309" s="212" t="e">
        <f>SUM(#REF!)</f>
        <v>#REF!</v>
      </c>
      <c r="W309" s="119" t="e">
        <f>SUM(#REF!)</f>
        <v>#REF!</v>
      </c>
      <c r="X309" s="119" t="e">
        <f>SUM(#REF!)</f>
        <v>#REF!</v>
      </c>
      <c r="Y309" s="116" t="e">
        <f>SUM(#REF!)</f>
        <v>#REF!</v>
      </c>
      <c r="Z309" s="116" t="e">
        <f>SUM(#REF!)</f>
        <v>#REF!</v>
      </c>
      <c r="AA309" s="272">
        <f>Proyección!AE391</f>
        <v>37700</v>
      </c>
      <c r="AB309" s="16"/>
      <c r="AC309" s="17"/>
    </row>
    <row r="310" spans="1:29" ht="15.6">
      <c r="A310" s="24" t="s">
        <v>736</v>
      </c>
      <c r="B310" s="245" t="e">
        <f t="shared" si="71"/>
        <v>#REF!</v>
      </c>
      <c r="C310" s="147" t="e">
        <f>SUM(Proyección!E392)</f>
        <v>#REF!</v>
      </c>
      <c r="D310" s="32" t="e">
        <f>SUM(Proyección!F392)</f>
        <v>#REF!</v>
      </c>
      <c r="E310" s="109" t="e">
        <f>SUM(#REF!)</f>
        <v>#REF!</v>
      </c>
      <c r="F310" s="119" t="e">
        <f>SUM(#REF!)</f>
        <v>#REF!</v>
      </c>
      <c r="G310" s="119" t="e">
        <f>SUM(#REF!)</f>
        <v>#REF!</v>
      </c>
      <c r="H310" s="119" t="e">
        <f>SUM(#REF!)</f>
        <v>#REF!</v>
      </c>
      <c r="I310" s="119" t="e">
        <f>SUM(#REF!)</f>
        <v>#REF!</v>
      </c>
      <c r="J310" s="119" t="e">
        <f>SUM(#REF!)</f>
        <v>#REF!</v>
      </c>
      <c r="K310" s="119" t="e">
        <f>SUM(#REF!)</f>
        <v>#REF!</v>
      </c>
      <c r="L310" s="119" t="e">
        <f>SUM(#REF!)</f>
        <v>#REF!</v>
      </c>
      <c r="M310" s="119" t="e">
        <f>SUM(#REF!)</f>
        <v>#REF!</v>
      </c>
      <c r="N310" s="119" t="e">
        <f>SUM(#REF!)</f>
        <v>#REF!</v>
      </c>
      <c r="O310" s="119" t="e">
        <f>SUM(#REF!)</f>
        <v>#REF!</v>
      </c>
      <c r="P310" s="119" t="e">
        <f>SUM(#REF!)</f>
        <v>#REF!</v>
      </c>
      <c r="Q310" s="119" t="e">
        <f>SUM(#REF!)</f>
        <v>#REF!</v>
      </c>
      <c r="R310" s="119" t="e">
        <f>SUM(#REF!)</f>
        <v>#REF!</v>
      </c>
      <c r="S310" s="327" t="e">
        <f>SUM(#REF!)</f>
        <v>#REF!</v>
      </c>
      <c r="T310" s="327" t="e">
        <f>SUM(#REF!)</f>
        <v>#REF!</v>
      </c>
      <c r="U310" s="212" t="e">
        <f>SUM(#REF!)</f>
        <v>#REF!</v>
      </c>
      <c r="V310" s="212" t="e">
        <f>SUM(#REF!)</f>
        <v>#REF!</v>
      </c>
      <c r="W310" s="119" t="e">
        <f>SUM(#REF!)</f>
        <v>#REF!</v>
      </c>
      <c r="X310" s="119" t="e">
        <f>SUM(#REF!)</f>
        <v>#REF!</v>
      </c>
      <c r="Y310" s="116" t="e">
        <f>SUM(#REF!)</f>
        <v>#REF!</v>
      </c>
      <c r="Z310" s="116" t="e">
        <f>SUM(#REF!)</f>
        <v>#REF!</v>
      </c>
      <c r="AA310" s="272">
        <f>Proyección!AE392</f>
        <v>1100</v>
      </c>
      <c r="AB310" s="16"/>
      <c r="AC310" s="17"/>
    </row>
    <row r="311" spans="1:29" ht="15.6">
      <c r="A311" s="24" t="s">
        <v>5</v>
      </c>
      <c r="B311" s="245" t="e">
        <f t="shared" si="71"/>
        <v>#REF!</v>
      </c>
      <c r="C311" s="147" t="e">
        <f>SUM(Proyección!E393)</f>
        <v>#REF!</v>
      </c>
      <c r="D311" s="32" t="e">
        <f>SUM(Proyección!F393)</f>
        <v>#REF!</v>
      </c>
      <c r="E311" s="109" t="e">
        <f>SUM(#REF!)</f>
        <v>#REF!</v>
      </c>
      <c r="F311" s="119" t="e">
        <f>SUM(#REF!)</f>
        <v>#REF!</v>
      </c>
      <c r="G311" s="119" t="e">
        <f>SUM(#REF!)</f>
        <v>#REF!</v>
      </c>
      <c r="H311" s="119" t="e">
        <f>SUM(#REF!)</f>
        <v>#REF!</v>
      </c>
      <c r="I311" s="119" t="e">
        <f>SUM(#REF!)</f>
        <v>#REF!</v>
      </c>
      <c r="J311" s="119" t="e">
        <f>SUM(#REF!)</f>
        <v>#REF!</v>
      </c>
      <c r="K311" s="119" t="e">
        <f>SUM(#REF!)</f>
        <v>#REF!</v>
      </c>
      <c r="L311" s="119" t="e">
        <f>SUM(#REF!)</f>
        <v>#REF!</v>
      </c>
      <c r="M311" s="119" t="e">
        <f>SUM(#REF!)</f>
        <v>#REF!</v>
      </c>
      <c r="N311" s="119" t="e">
        <f>SUM(#REF!)</f>
        <v>#REF!</v>
      </c>
      <c r="O311" s="119" t="e">
        <f>SUM(#REF!)</f>
        <v>#REF!</v>
      </c>
      <c r="P311" s="119" t="e">
        <f>SUM(#REF!)</f>
        <v>#REF!</v>
      </c>
      <c r="Q311" s="119" t="e">
        <f>SUM(#REF!)</f>
        <v>#REF!</v>
      </c>
      <c r="R311" s="119" t="e">
        <f>SUM(#REF!)</f>
        <v>#REF!</v>
      </c>
      <c r="S311" s="327" t="e">
        <f>SUM(#REF!)</f>
        <v>#REF!</v>
      </c>
      <c r="T311" s="327" t="e">
        <f>SUM(#REF!)</f>
        <v>#REF!</v>
      </c>
      <c r="U311" s="212" t="e">
        <f>SUM(#REF!)</f>
        <v>#REF!</v>
      </c>
      <c r="V311" s="212" t="e">
        <f>SUM(#REF!)</f>
        <v>#REF!</v>
      </c>
      <c r="W311" s="119" t="e">
        <f>SUM(#REF!)</f>
        <v>#REF!</v>
      </c>
      <c r="X311" s="119" t="e">
        <f>SUM(#REF!)</f>
        <v>#REF!</v>
      </c>
      <c r="Y311" s="116" t="e">
        <f>SUM(#REF!)</f>
        <v>#REF!</v>
      </c>
      <c r="Z311" s="116" t="e">
        <f>SUM(#REF!)</f>
        <v>#REF!</v>
      </c>
      <c r="AA311" s="272">
        <f>Proyección!AE393</f>
        <v>162543</v>
      </c>
      <c r="AB311" s="16"/>
      <c r="AC311" s="17"/>
    </row>
    <row r="312" spans="1:29" ht="15.6">
      <c r="A312" s="24" t="s">
        <v>588</v>
      </c>
      <c r="B312" s="248" t="e">
        <f t="shared" ref="B312:AA312" si="72">SUM(B313:B317)</f>
        <v>#REF!</v>
      </c>
      <c r="C312" s="148" t="e">
        <f t="shared" si="72"/>
        <v>#REF!</v>
      </c>
      <c r="D312" s="33" t="e">
        <f t="shared" si="72"/>
        <v>#REF!</v>
      </c>
      <c r="E312" s="51" t="e">
        <f t="shared" si="72"/>
        <v>#REF!</v>
      </c>
      <c r="F312" s="97" t="e">
        <f t="shared" si="72"/>
        <v>#REF!</v>
      </c>
      <c r="G312" s="97" t="e">
        <f t="shared" si="72"/>
        <v>#REF!</v>
      </c>
      <c r="H312" s="97" t="e">
        <f t="shared" si="72"/>
        <v>#REF!</v>
      </c>
      <c r="I312" s="97" t="e">
        <f t="shared" si="72"/>
        <v>#REF!</v>
      </c>
      <c r="J312" s="97" t="e">
        <f t="shared" si="72"/>
        <v>#REF!</v>
      </c>
      <c r="K312" s="97" t="e">
        <f t="shared" si="72"/>
        <v>#REF!</v>
      </c>
      <c r="L312" s="97" t="e">
        <f t="shared" si="72"/>
        <v>#REF!</v>
      </c>
      <c r="M312" s="97" t="e">
        <f t="shared" si="72"/>
        <v>#REF!</v>
      </c>
      <c r="N312" s="97" t="e">
        <f t="shared" si="72"/>
        <v>#REF!</v>
      </c>
      <c r="O312" s="97" t="e">
        <f t="shared" si="72"/>
        <v>#REF!</v>
      </c>
      <c r="P312" s="97" t="e">
        <f t="shared" si="72"/>
        <v>#REF!</v>
      </c>
      <c r="Q312" s="97" t="e">
        <f t="shared" si="72"/>
        <v>#REF!</v>
      </c>
      <c r="R312" s="97" t="e">
        <f t="shared" si="72"/>
        <v>#REF!</v>
      </c>
      <c r="S312" s="338" t="e">
        <f t="shared" si="72"/>
        <v>#REF!</v>
      </c>
      <c r="T312" s="338" t="e">
        <f t="shared" si="72"/>
        <v>#REF!</v>
      </c>
      <c r="U312" s="222" t="e">
        <f t="shared" si="72"/>
        <v>#REF!</v>
      </c>
      <c r="V312" s="222" t="e">
        <f t="shared" si="72"/>
        <v>#REF!</v>
      </c>
      <c r="W312" s="97" t="e">
        <f t="shared" si="72"/>
        <v>#REF!</v>
      </c>
      <c r="X312" s="97" t="e">
        <f t="shared" si="72"/>
        <v>#REF!</v>
      </c>
      <c r="Y312" s="97" t="e">
        <f t="shared" si="72"/>
        <v>#REF!</v>
      </c>
      <c r="Z312" s="97" t="e">
        <f t="shared" si="72"/>
        <v>#REF!</v>
      </c>
      <c r="AA312" s="285">
        <f t="shared" si="72"/>
        <v>636896</v>
      </c>
      <c r="AB312" s="143"/>
      <c r="AC312" s="17"/>
    </row>
    <row r="313" spans="1:29" ht="15.6">
      <c r="A313" s="24" t="s">
        <v>6</v>
      </c>
      <c r="B313" s="245" t="e">
        <f t="shared" ref="B313:B320" si="73">SUM(AA313-C313)</f>
        <v>#REF!</v>
      </c>
      <c r="C313" s="147" t="e">
        <f>SUM(Proyección!E395)</f>
        <v>#REF!</v>
      </c>
      <c r="D313" s="32" t="e">
        <f>SUM(Proyección!F395)</f>
        <v>#REF!</v>
      </c>
      <c r="E313" s="109" t="e">
        <f>SUM(#REF!)</f>
        <v>#REF!</v>
      </c>
      <c r="F313" s="119" t="e">
        <f>SUM(#REF!)</f>
        <v>#REF!</v>
      </c>
      <c r="G313" s="119" t="e">
        <f>SUM(#REF!)</f>
        <v>#REF!</v>
      </c>
      <c r="H313" s="119" t="e">
        <f>SUM(#REF!)</f>
        <v>#REF!</v>
      </c>
      <c r="I313" s="119" t="e">
        <f>SUM(#REF!)</f>
        <v>#REF!</v>
      </c>
      <c r="J313" s="119" t="e">
        <f>SUM(#REF!)</f>
        <v>#REF!</v>
      </c>
      <c r="K313" s="119" t="e">
        <f>SUM(#REF!)</f>
        <v>#REF!</v>
      </c>
      <c r="L313" s="119" t="e">
        <f>SUM(#REF!)</f>
        <v>#REF!</v>
      </c>
      <c r="M313" s="119" t="e">
        <f>SUM(#REF!)</f>
        <v>#REF!</v>
      </c>
      <c r="N313" s="119" t="e">
        <f>SUM(#REF!)</f>
        <v>#REF!</v>
      </c>
      <c r="O313" s="119" t="e">
        <f>SUM(#REF!)</f>
        <v>#REF!</v>
      </c>
      <c r="P313" s="119" t="e">
        <f>SUM(#REF!)</f>
        <v>#REF!</v>
      </c>
      <c r="Q313" s="119" t="e">
        <f>SUM(#REF!)</f>
        <v>#REF!</v>
      </c>
      <c r="R313" s="119" t="e">
        <f>SUM(#REF!)</f>
        <v>#REF!</v>
      </c>
      <c r="S313" s="327" t="e">
        <f>SUM(#REF!)</f>
        <v>#REF!</v>
      </c>
      <c r="T313" s="327" t="e">
        <f>SUM(#REF!)</f>
        <v>#REF!</v>
      </c>
      <c r="U313" s="212" t="e">
        <f>SUM(#REF!)</f>
        <v>#REF!</v>
      </c>
      <c r="V313" s="212" t="e">
        <f>SUM(#REF!)</f>
        <v>#REF!</v>
      </c>
      <c r="W313" s="119" t="e">
        <f>SUM(#REF!)</f>
        <v>#REF!</v>
      </c>
      <c r="X313" s="119" t="e">
        <f>SUM(#REF!)</f>
        <v>#REF!</v>
      </c>
      <c r="Y313" s="116" t="e">
        <f>SUM(#REF!)</f>
        <v>#REF!</v>
      </c>
      <c r="Z313" s="116" t="e">
        <f>SUM(#REF!)</f>
        <v>#REF!</v>
      </c>
      <c r="AA313" s="272">
        <f>Proyección!AE395</f>
        <v>122300</v>
      </c>
      <c r="AB313" s="16"/>
      <c r="AC313" s="17"/>
    </row>
    <row r="314" spans="1:29" ht="15.6">
      <c r="A314" s="24" t="s">
        <v>7</v>
      </c>
      <c r="B314" s="245" t="e">
        <f t="shared" si="73"/>
        <v>#REF!</v>
      </c>
      <c r="C314" s="147" t="e">
        <f>SUM(Proyección!E396)</f>
        <v>#REF!</v>
      </c>
      <c r="D314" s="32" t="e">
        <f>SUM(Proyección!F396)</f>
        <v>#REF!</v>
      </c>
      <c r="E314" s="109" t="e">
        <f>SUM(#REF!)</f>
        <v>#REF!</v>
      </c>
      <c r="F314" s="119" t="e">
        <f>SUM(#REF!)</f>
        <v>#REF!</v>
      </c>
      <c r="G314" s="119" t="e">
        <f>SUM(#REF!)</f>
        <v>#REF!</v>
      </c>
      <c r="H314" s="119" t="e">
        <f>SUM(#REF!)</f>
        <v>#REF!</v>
      </c>
      <c r="I314" s="119" t="e">
        <f>SUM(#REF!)</f>
        <v>#REF!</v>
      </c>
      <c r="J314" s="119" t="e">
        <f>SUM(#REF!)</f>
        <v>#REF!</v>
      </c>
      <c r="K314" s="119" t="e">
        <f>SUM(#REF!)</f>
        <v>#REF!</v>
      </c>
      <c r="L314" s="119" t="e">
        <f>SUM(#REF!)</f>
        <v>#REF!</v>
      </c>
      <c r="M314" s="119" t="e">
        <f>SUM(#REF!)</f>
        <v>#REF!</v>
      </c>
      <c r="N314" s="119" t="e">
        <f>SUM(#REF!)</f>
        <v>#REF!</v>
      </c>
      <c r="O314" s="119" t="e">
        <f>SUM(#REF!)</f>
        <v>#REF!</v>
      </c>
      <c r="P314" s="119" t="e">
        <f>SUM(#REF!)</f>
        <v>#REF!</v>
      </c>
      <c r="Q314" s="119" t="e">
        <f>SUM(#REF!)</f>
        <v>#REF!</v>
      </c>
      <c r="R314" s="119" t="e">
        <f>SUM(#REF!)</f>
        <v>#REF!</v>
      </c>
      <c r="S314" s="327" t="e">
        <f>SUM(#REF!)</f>
        <v>#REF!</v>
      </c>
      <c r="T314" s="327" t="e">
        <f>SUM(#REF!)</f>
        <v>#REF!</v>
      </c>
      <c r="U314" s="212" t="e">
        <f>SUM(#REF!)</f>
        <v>#REF!</v>
      </c>
      <c r="V314" s="212" t="e">
        <f>SUM(#REF!)</f>
        <v>#REF!</v>
      </c>
      <c r="W314" s="119" t="e">
        <f>SUM(#REF!)</f>
        <v>#REF!</v>
      </c>
      <c r="X314" s="119" t="e">
        <f>SUM(#REF!)</f>
        <v>#REF!</v>
      </c>
      <c r="Y314" s="116" t="e">
        <f>SUM(#REF!)</f>
        <v>#REF!</v>
      </c>
      <c r="Z314" s="116" t="e">
        <f>SUM(#REF!)</f>
        <v>#REF!</v>
      </c>
      <c r="AA314" s="272">
        <f>Proyección!AE396</f>
        <v>215700</v>
      </c>
      <c r="AB314" s="16"/>
      <c r="AC314" s="17"/>
    </row>
    <row r="315" spans="1:29" ht="15.6">
      <c r="A315" s="24" t="s">
        <v>310</v>
      </c>
      <c r="B315" s="245" t="e">
        <f t="shared" si="73"/>
        <v>#REF!</v>
      </c>
      <c r="C315" s="147" t="e">
        <f>SUM(Proyección!E397)</f>
        <v>#REF!</v>
      </c>
      <c r="D315" s="32" t="e">
        <f>SUM(Proyección!F397)</f>
        <v>#REF!</v>
      </c>
      <c r="E315" s="109" t="e">
        <f>SUM(#REF!)</f>
        <v>#REF!</v>
      </c>
      <c r="F315" s="119" t="e">
        <f>SUM(#REF!)</f>
        <v>#REF!</v>
      </c>
      <c r="G315" s="119" t="e">
        <f>SUM(#REF!)</f>
        <v>#REF!</v>
      </c>
      <c r="H315" s="119" t="e">
        <f>SUM(#REF!)</f>
        <v>#REF!</v>
      </c>
      <c r="I315" s="119" t="e">
        <f>SUM(#REF!)</f>
        <v>#REF!</v>
      </c>
      <c r="J315" s="119" t="e">
        <f>SUM(#REF!)</f>
        <v>#REF!</v>
      </c>
      <c r="K315" s="119" t="e">
        <f>SUM(#REF!)</f>
        <v>#REF!</v>
      </c>
      <c r="L315" s="119" t="e">
        <f>SUM(#REF!)</f>
        <v>#REF!</v>
      </c>
      <c r="M315" s="119" t="e">
        <f>SUM(#REF!)</f>
        <v>#REF!</v>
      </c>
      <c r="N315" s="119" t="e">
        <f>SUM(#REF!)</f>
        <v>#REF!</v>
      </c>
      <c r="O315" s="119" t="e">
        <f>SUM(#REF!)</f>
        <v>#REF!</v>
      </c>
      <c r="P315" s="119" t="e">
        <f>SUM(#REF!)</f>
        <v>#REF!</v>
      </c>
      <c r="Q315" s="119" t="e">
        <f>SUM(#REF!)</f>
        <v>#REF!</v>
      </c>
      <c r="R315" s="119" t="e">
        <f>SUM(#REF!)</f>
        <v>#REF!</v>
      </c>
      <c r="S315" s="327" t="e">
        <f>SUM(#REF!)</f>
        <v>#REF!</v>
      </c>
      <c r="T315" s="327" t="e">
        <f>SUM(#REF!)</f>
        <v>#REF!</v>
      </c>
      <c r="U315" s="212" t="e">
        <f>SUM(#REF!)</f>
        <v>#REF!</v>
      </c>
      <c r="V315" s="212" t="e">
        <f>SUM(#REF!)</f>
        <v>#REF!</v>
      </c>
      <c r="W315" s="119" t="e">
        <f>SUM(#REF!)</f>
        <v>#REF!</v>
      </c>
      <c r="X315" s="119" t="e">
        <f>SUM(#REF!)</f>
        <v>#REF!</v>
      </c>
      <c r="Y315" s="116" t="e">
        <f>SUM(#REF!)</f>
        <v>#REF!</v>
      </c>
      <c r="Z315" s="116" t="e">
        <f>SUM(#REF!)</f>
        <v>#REF!</v>
      </c>
      <c r="AA315" s="272">
        <f>Proyección!AE397</f>
        <v>10000</v>
      </c>
      <c r="AB315" s="16"/>
      <c r="AC315" s="17"/>
    </row>
    <row r="316" spans="1:29" ht="15.6">
      <c r="A316" s="24" t="s">
        <v>737</v>
      </c>
      <c r="B316" s="245" t="e">
        <f t="shared" si="73"/>
        <v>#REF!</v>
      </c>
      <c r="C316" s="147" t="e">
        <f>SUM(Proyección!E398)</f>
        <v>#REF!</v>
      </c>
      <c r="D316" s="32" t="e">
        <f>SUM(Proyección!F398)</f>
        <v>#REF!</v>
      </c>
      <c r="E316" s="109" t="e">
        <f>SUM(#REF!)</f>
        <v>#REF!</v>
      </c>
      <c r="F316" s="119" t="e">
        <f>SUM(#REF!)</f>
        <v>#REF!</v>
      </c>
      <c r="G316" s="119" t="e">
        <f>SUM(#REF!)</f>
        <v>#REF!</v>
      </c>
      <c r="H316" s="119" t="e">
        <f>SUM(#REF!)</f>
        <v>#REF!</v>
      </c>
      <c r="I316" s="119" t="e">
        <f>SUM(#REF!)</f>
        <v>#REF!</v>
      </c>
      <c r="J316" s="119" t="e">
        <f>SUM(#REF!)</f>
        <v>#REF!</v>
      </c>
      <c r="K316" s="119" t="e">
        <f>SUM(#REF!)</f>
        <v>#REF!</v>
      </c>
      <c r="L316" s="119" t="e">
        <f>SUM(#REF!)</f>
        <v>#REF!</v>
      </c>
      <c r="M316" s="119" t="e">
        <f>SUM(#REF!)</f>
        <v>#REF!</v>
      </c>
      <c r="N316" s="119" t="e">
        <f>SUM(#REF!)</f>
        <v>#REF!</v>
      </c>
      <c r="O316" s="119" t="e">
        <f>SUM(#REF!)</f>
        <v>#REF!</v>
      </c>
      <c r="P316" s="119" t="e">
        <f>SUM(#REF!)</f>
        <v>#REF!</v>
      </c>
      <c r="Q316" s="119" t="e">
        <f>SUM(#REF!)</f>
        <v>#REF!</v>
      </c>
      <c r="R316" s="119" t="e">
        <f>SUM(#REF!)</f>
        <v>#REF!</v>
      </c>
      <c r="S316" s="327" t="e">
        <f>SUM(#REF!)</f>
        <v>#REF!</v>
      </c>
      <c r="T316" s="327" t="e">
        <f>SUM(#REF!)</f>
        <v>#REF!</v>
      </c>
      <c r="U316" s="212" t="e">
        <f>SUM(#REF!)</f>
        <v>#REF!</v>
      </c>
      <c r="V316" s="212" t="e">
        <f>SUM(#REF!)</f>
        <v>#REF!</v>
      </c>
      <c r="W316" s="119" t="e">
        <f>SUM(#REF!)</f>
        <v>#REF!</v>
      </c>
      <c r="X316" s="119" t="e">
        <f>SUM(#REF!)</f>
        <v>#REF!</v>
      </c>
      <c r="Y316" s="116" t="e">
        <f>SUM(#REF!)</f>
        <v>#REF!</v>
      </c>
      <c r="Z316" s="116" t="e">
        <f>SUM(#REF!)</f>
        <v>#REF!</v>
      </c>
      <c r="AA316" s="272">
        <f>Proyección!AE398</f>
        <v>30400</v>
      </c>
      <c r="AB316" s="16"/>
      <c r="AC316" s="17"/>
    </row>
    <row r="317" spans="1:29" ht="15.6">
      <c r="A317" s="24" t="s">
        <v>351</v>
      </c>
      <c r="B317" s="245" t="e">
        <f t="shared" si="73"/>
        <v>#REF!</v>
      </c>
      <c r="C317" s="147" t="e">
        <f>SUM(Proyección!E399)</f>
        <v>#REF!</v>
      </c>
      <c r="D317" s="32" t="e">
        <f>SUM(Proyección!F399)</f>
        <v>#REF!</v>
      </c>
      <c r="E317" s="109" t="e">
        <f>SUM(#REF!)</f>
        <v>#REF!</v>
      </c>
      <c r="F317" s="119" t="e">
        <f>SUM(#REF!)</f>
        <v>#REF!</v>
      </c>
      <c r="G317" s="119" t="e">
        <f>SUM(#REF!)</f>
        <v>#REF!</v>
      </c>
      <c r="H317" s="119" t="e">
        <f>SUM(#REF!)</f>
        <v>#REF!</v>
      </c>
      <c r="I317" s="119" t="e">
        <f>SUM(#REF!)</f>
        <v>#REF!</v>
      </c>
      <c r="J317" s="119" t="e">
        <f>SUM(#REF!)</f>
        <v>#REF!</v>
      </c>
      <c r="K317" s="119" t="e">
        <f>SUM(#REF!)</f>
        <v>#REF!</v>
      </c>
      <c r="L317" s="119" t="e">
        <f>SUM(#REF!)</f>
        <v>#REF!</v>
      </c>
      <c r="M317" s="119" t="e">
        <f>SUM(#REF!)</f>
        <v>#REF!</v>
      </c>
      <c r="N317" s="119" t="e">
        <f>SUM(#REF!)</f>
        <v>#REF!</v>
      </c>
      <c r="O317" s="119" t="e">
        <f>SUM(#REF!)</f>
        <v>#REF!</v>
      </c>
      <c r="P317" s="119" t="e">
        <f>SUM(#REF!)</f>
        <v>#REF!</v>
      </c>
      <c r="Q317" s="119" t="e">
        <f>SUM(#REF!)</f>
        <v>#REF!</v>
      </c>
      <c r="R317" s="119" t="e">
        <f>SUM(#REF!)</f>
        <v>#REF!</v>
      </c>
      <c r="S317" s="327" t="e">
        <f>SUM(#REF!)</f>
        <v>#REF!</v>
      </c>
      <c r="T317" s="327" t="e">
        <f>SUM(#REF!)</f>
        <v>#REF!</v>
      </c>
      <c r="U317" s="212" t="e">
        <f>SUM(#REF!)</f>
        <v>#REF!</v>
      </c>
      <c r="V317" s="212" t="e">
        <f>SUM(#REF!)</f>
        <v>#REF!</v>
      </c>
      <c r="W317" s="119" t="e">
        <f>SUM(#REF!)</f>
        <v>#REF!</v>
      </c>
      <c r="X317" s="119" t="e">
        <f>SUM(#REF!)</f>
        <v>#REF!</v>
      </c>
      <c r="Y317" s="116" t="e">
        <f>SUM(#REF!)</f>
        <v>#REF!</v>
      </c>
      <c r="Z317" s="116" t="e">
        <f>SUM(#REF!)</f>
        <v>#REF!</v>
      </c>
      <c r="AA317" s="272">
        <f>Proyección!AE399</f>
        <v>258496</v>
      </c>
      <c r="AB317" s="16"/>
      <c r="AC317" s="17"/>
    </row>
    <row r="318" spans="1:29" ht="15.6">
      <c r="A318" s="24" t="s">
        <v>637</v>
      </c>
      <c r="B318" s="245" t="e">
        <f t="shared" si="73"/>
        <v>#REF!</v>
      </c>
      <c r="C318" s="147" t="e">
        <f>SUM(Proyección!E400)</f>
        <v>#REF!</v>
      </c>
      <c r="D318" s="32" t="e">
        <f>SUM(Proyección!F400)</f>
        <v>#REF!</v>
      </c>
      <c r="E318" s="109" t="e">
        <f>SUM(#REF!)</f>
        <v>#REF!</v>
      </c>
      <c r="F318" s="119" t="e">
        <f>SUM(#REF!)</f>
        <v>#REF!</v>
      </c>
      <c r="G318" s="119" t="e">
        <f>SUM(#REF!)</f>
        <v>#REF!</v>
      </c>
      <c r="H318" s="119" t="e">
        <f>SUM(#REF!)</f>
        <v>#REF!</v>
      </c>
      <c r="I318" s="119" t="e">
        <f>SUM(#REF!)</f>
        <v>#REF!</v>
      </c>
      <c r="J318" s="119" t="e">
        <f>SUM(#REF!)</f>
        <v>#REF!</v>
      </c>
      <c r="K318" s="119" t="e">
        <f>SUM(#REF!)</f>
        <v>#REF!</v>
      </c>
      <c r="L318" s="119" t="e">
        <f>SUM(#REF!)</f>
        <v>#REF!</v>
      </c>
      <c r="M318" s="119" t="e">
        <f>SUM(#REF!)</f>
        <v>#REF!</v>
      </c>
      <c r="N318" s="119" t="e">
        <f>SUM(#REF!)</f>
        <v>#REF!</v>
      </c>
      <c r="O318" s="119" t="e">
        <f>SUM(#REF!)</f>
        <v>#REF!</v>
      </c>
      <c r="P318" s="119" t="e">
        <f>SUM(#REF!)</f>
        <v>#REF!</v>
      </c>
      <c r="Q318" s="119" t="e">
        <f>SUM(#REF!)</f>
        <v>#REF!</v>
      </c>
      <c r="R318" s="119" t="e">
        <f>SUM(#REF!)</f>
        <v>#REF!</v>
      </c>
      <c r="S318" s="327" t="e">
        <f>SUM(#REF!)</f>
        <v>#REF!</v>
      </c>
      <c r="T318" s="327" t="e">
        <f>SUM(#REF!)</f>
        <v>#REF!</v>
      </c>
      <c r="U318" s="212" t="e">
        <f>SUM(#REF!)</f>
        <v>#REF!</v>
      </c>
      <c r="V318" s="212" t="e">
        <f>SUM(#REF!)</f>
        <v>#REF!</v>
      </c>
      <c r="W318" s="119" t="e">
        <f>SUM(#REF!)</f>
        <v>#REF!</v>
      </c>
      <c r="X318" s="119" t="e">
        <f>SUM(#REF!)</f>
        <v>#REF!</v>
      </c>
      <c r="Y318" s="116" t="e">
        <f>SUM(#REF!)</f>
        <v>#REF!</v>
      </c>
      <c r="Z318" s="116" t="e">
        <f>SUM(#REF!)</f>
        <v>#REF!</v>
      </c>
      <c r="AA318" s="272">
        <f>Proyección!AE400</f>
        <v>3503242</v>
      </c>
      <c r="AB318" s="16"/>
      <c r="AC318" s="17"/>
    </row>
    <row r="319" spans="1:29" ht="15.6">
      <c r="A319" s="24" t="s">
        <v>425</v>
      </c>
      <c r="B319" s="245" t="e">
        <f t="shared" si="73"/>
        <v>#REF!</v>
      </c>
      <c r="C319" s="147" t="e">
        <f>SUM(Proyección!E401)</f>
        <v>#REF!</v>
      </c>
      <c r="D319" s="32" t="e">
        <f>SUM(Proyección!F401)</f>
        <v>#REF!</v>
      </c>
      <c r="E319" s="109" t="e">
        <f>SUM(#REF!)</f>
        <v>#REF!</v>
      </c>
      <c r="F319" s="119" t="e">
        <f>SUM(#REF!)</f>
        <v>#REF!</v>
      </c>
      <c r="G319" s="119" t="e">
        <f>SUM(#REF!)</f>
        <v>#REF!</v>
      </c>
      <c r="H319" s="119" t="e">
        <f>SUM(#REF!)</f>
        <v>#REF!</v>
      </c>
      <c r="I319" s="119" t="e">
        <f>SUM(#REF!)</f>
        <v>#REF!</v>
      </c>
      <c r="J319" s="119" t="e">
        <f>SUM(#REF!)</f>
        <v>#REF!</v>
      </c>
      <c r="K319" s="119" t="e">
        <f>SUM(#REF!)</f>
        <v>#REF!</v>
      </c>
      <c r="L319" s="119" t="e">
        <f>SUM(#REF!)</f>
        <v>#REF!</v>
      </c>
      <c r="M319" s="119" t="e">
        <f>SUM(#REF!)</f>
        <v>#REF!</v>
      </c>
      <c r="N319" s="119" t="e">
        <f>SUM(#REF!)</f>
        <v>#REF!</v>
      </c>
      <c r="O319" s="119" t="e">
        <f>SUM(#REF!)</f>
        <v>#REF!</v>
      </c>
      <c r="P319" s="119" t="e">
        <f>SUM(#REF!)</f>
        <v>#REF!</v>
      </c>
      <c r="Q319" s="119" t="e">
        <f>SUM(#REF!)</f>
        <v>#REF!</v>
      </c>
      <c r="R319" s="119" t="e">
        <f>SUM(#REF!)</f>
        <v>#REF!</v>
      </c>
      <c r="S319" s="327" t="e">
        <f>SUM(#REF!)</f>
        <v>#REF!</v>
      </c>
      <c r="T319" s="327" t="e">
        <f>SUM(#REF!)</f>
        <v>#REF!</v>
      </c>
      <c r="U319" s="212" t="e">
        <f>SUM(#REF!)</f>
        <v>#REF!</v>
      </c>
      <c r="V319" s="212" t="e">
        <f>SUM(#REF!)</f>
        <v>#REF!</v>
      </c>
      <c r="W319" s="119" t="e">
        <f>SUM(#REF!)</f>
        <v>#REF!</v>
      </c>
      <c r="X319" s="119" t="e">
        <f>SUM(#REF!)</f>
        <v>#REF!</v>
      </c>
      <c r="Y319" s="116" t="e">
        <f>SUM(#REF!)</f>
        <v>#REF!</v>
      </c>
      <c r="Z319" s="116" t="e">
        <f>SUM(#REF!)</f>
        <v>#REF!</v>
      </c>
      <c r="AA319" s="272">
        <f>Proyección!AE401</f>
        <v>251823</v>
      </c>
      <c r="AB319" s="16"/>
      <c r="AC319" s="17"/>
    </row>
    <row r="320" spans="1:29" ht="15.6">
      <c r="A320" s="24" t="s">
        <v>638</v>
      </c>
      <c r="B320" s="245" t="e">
        <f t="shared" si="73"/>
        <v>#REF!</v>
      </c>
      <c r="C320" s="147" t="e">
        <f>SUM(Proyección!E402)</f>
        <v>#REF!</v>
      </c>
      <c r="D320" s="32" t="e">
        <f>SUM(Proyección!F402)</f>
        <v>#REF!</v>
      </c>
      <c r="E320" s="109" t="e">
        <f>SUM(#REF!)</f>
        <v>#REF!</v>
      </c>
      <c r="F320" s="119" t="e">
        <f>SUM(#REF!)</f>
        <v>#REF!</v>
      </c>
      <c r="G320" s="119" t="e">
        <f>SUM(#REF!)</f>
        <v>#REF!</v>
      </c>
      <c r="H320" s="119" t="e">
        <f>SUM(#REF!)</f>
        <v>#REF!</v>
      </c>
      <c r="I320" s="119" t="e">
        <f>SUM(#REF!)</f>
        <v>#REF!</v>
      </c>
      <c r="J320" s="119" t="e">
        <f>SUM(#REF!)</f>
        <v>#REF!</v>
      </c>
      <c r="K320" s="119" t="e">
        <f>SUM(#REF!)</f>
        <v>#REF!</v>
      </c>
      <c r="L320" s="119" t="e">
        <f>SUM(#REF!)</f>
        <v>#REF!</v>
      </c>
      <c r="M320" s="119" t="e">
        <f>SUM(#REF!)</f>
        <v>#REF!</v>
      </c>
      <c r="N320" s="119" t="e">
        <f>SUM(#REF!)</f>
        <v>#REF!</v>
      </c>
      <c r="O320" s="119" t="e">
        <f>SUM(#REF!)</f>
        <v>#REF!</v>
      </c>
      <c r="P320" s="119" t="e">
        <f>SUM(#REF!)</f>
        <v>#REF!</v>
      </c>
      <c r="Q320" s="119" t="e">
        <f>SUM(#REF!)</f>
        <v>#REF!</v>
      </c>
      <c r="R320" s="119" t="e">
        <f>SUM(#REF!)</f>
        <v>#REF!</v>
      </c>
      <c r="S320" s="327" t="e">
        <f>SUM(#REF!)</f>
        <v>#REF!</v>
      </c>
      <c r="T320" s="327" t="e">
        <f>SUM(#REF!)</f>
        <v>#REF!</v>
      </c>
      <c r="U320" s="212" t="e">
        <f>SUM(#REF!)</f>
        <v>#REF!</v>
      </c>
      <c r="V320" s="212" t="e">
        <f>SUM(#REF!)</f>
        <v>#REF!</v>
      </c>
      <c r="W320" s="119" t="e">
        <f>SUM(#REF!)</f>
        <v>#REF!</v>
      </c>
      <c r="X320" s="119" t="e">
        <f>SUM(#REF!)</f>
        <v>#REF!</v>
      </c>
      <c r="Y320" s="116" t="e">
        <f>SUM(#REF!)</f>
        <v>#REF!</v>
      </c>
      <c r="Z320" s="116" t="e">
        <f>SUM(#REF!)</f>
        <v>#REF!</v>
      </c>
      <c r="AA320" s="272">
        <f>Proyección!AE402</f>
        <v>7007</v>
      </c>
      <c r="AB320" s="16"/>
      <c r="AC320" s="17"/>
    </row>
    <row r="321" spans="1:29" ht="15.6">
      <c r="A321" s="24" t="s">
        <v>260</v>
      </c>
      <c r="B321" s="251" t="e">
        <f t="shared" ref="B321:AA321" si="74">SUM(B322:B327)</f>
        <v>#REF!</v>
      </c>
      <c r="C321" s="148" t="e">
        <f t="shared" si="74"/>
        <v>#REF!</v>
      </c>
      <c r="D321" s="33" t="e">
        <f t="shared" si="74"/>
        <v>#REF!</v>
      </c>
      <c r="E321" s="51" t="e">
        <f t="shared" si="74"/>
        <v>#REF!</v>
      </c>
      <c r="F321" s="97" t="e">
        <f t="shared" si="74"/>
        <v>#REF!</v>
      </c>
      <c r="G321" s="97" t="e">
        <f t="shared" si="74"/>
        <v>#REF!</v>
      </c>
      <c r="H321" s="97" t="e">
        <f t="shared" si="74"/>
        <v>#REF!</v>
      </c>
      <c r="I321" s="97" t="e">
        <f t="shared" si="74"/>
        <v>#REF!</v>
      </c>
      <c r="J321" s="97" t="e">
        <f t="shared" si="74"/>
        <v>#REF!</v>
      </c>
      <c r="K321" s="97" t="e">
        <f t="shared" si="74"/>
        <v>#REF!</v>
      </c>
      <c r="L321" s="97" t="e">
        <f t="shared" si="74"/>
        <v>#REF!</v>
      </c>
      <c r="M321" s="97" t="e">
        <f t="shared" si="74"/>
        <v>#REF!</v>
      </c>
      <c r="N321" s="97" t="e">
        <f t="shared" si="74"/>
        <v>#REF!</v>
      </c>
      <c r="O321" s="97" t="e">
        <f t="shared" si="74"/>
        <v>#REF!</v>
      </c>
      <c r="P321" s="97" t="e">
        <f t="shared" si="74"/>
        <v>#REF!</v>
      </c>
      <c r="Q321" s="97" t="e">
        <f t="shared" si="74"/>
        <v>#REF!</v>
      </c>
      <c r="R321" s="97" t="e">
        <f t="shared" si="74"/>
        <v>#REF!</v>
      </c>
      <c r="S321" s="338" t="e">
        <f t="shared" si="74"/>
        <v>#REF!</v>
      </c>
      <c r="T321" s="338" t="e">
        <f t="shared" si="74"/>
        <v>#REF!</v>
      </c>
      <c r="U321" s="222" t="e">
        <f t="shared" si="74"/>
        <v>#REF!</v>
      </c>
      <c r="V321" s="222" t="e">
        <f t="shared" si="74"/>
        <v>#REF!</v>
      </c>
      <c r="W321" s="97" t="e">
        <f t="shared" si="74"/>
        <v>#REF!</v>
      </c>
      <c r="X321" s="97" t="e">
        <f t="shared" si="74"/>
        <v>#REF!</v>
      </c>
      <c r="Y321" s="97" t="e">
        <f t="shared" si="74"/>
        <v>#REF!</v>
      </c>
      <c r="Z321" s="97" t="e">
        <f t="shared" si="74"/>
        <v>#REF!</v>
      </c>
      <c r="AA321" s="285">
        <f t="shared" si="74"/>
        <v>989831</v>
      </c>
      <c r="AB321" s="143"/>
      <c r="AC321" s="17"/>
    </row>
    <row r="322" spans="1:29" ht="15.6">
      <c r="A322" s="24" t="s">
        <v>175</v>
      </c>
      <c r="B322" s="245" t="e">
        <f t="shared" ref="B322:B327" si="75">SUM(AA322-C322)</f>
        <v>#REF!</v>
      </c>
      <c r="C322" s="147" t="e">
        <f>SUM(Proyección!E404)</f>
        <v>#REF!</v>
      </c>
      <c r="D322" s="32" t="e">
        <f>SUM(Proyección!F404)</f>
        <v>#REF!</v>
      </c>
      <c r="E322" s="109" t="e">
        <f>SUM(#REF!)</f>
        <v>#REF!</v>
      </c>
      <c r="F322" s="119" t="e">
        <f>SUM(#REF!)</f>
        <v>#REF!</v>
      </c>
      <c r="G322" s="119" t="e">
        <f>SUM(#REF!)</f>
        <v>#REF!</v>
      </c>
      <c r="H322" s="119" t="e">
        <f>SUM(#REF!)</f>
        <v>#REF!</v>
      </c>
      <c r="I322" s="119" t="e">
        <f>SUM(#REF!)</f>
        <v>#REF!</v>
      </c>
      <c r="J322" s="119" t="e">
        <f>SUM(#REF!)</f>
        <v>#REF!</v>
      </c>
      <c r="K322" s="119" t="e">
        <f>SUM(#REF!)</f>
        <v>#REF!</v>
      </c>
      <c r="L322" s="119" t="e">
        <f>SUM(#REF!)</f>
        <v>#REF!</v>
      </c>
      <c r="M322" s="119" t="e">
        <f>SUM(#REF!)</f>
        <v>#REF!</v>
      </c>
      <c r="N322" s="119" t="e">
        <f>SUM(#REF!)</f>
        <v>#REF!</v>
      </c>
      <c r="O322" s="119" t="e">
        <f>SUM(#REF!)</f>
        <v>#REF!</v>
      </c>
      <c r="P322" s="119" t="e">
        <f>SUM(#REF!)</f>
        <v>#REF!</v>
      </c>
      <c r="Q322" s="119" t="e">
        <f>SUM(#REF!)</f>
        <v>#REF!</v>
      </c>
      <c r="R322" s="119" t="e">
        <f>SUM(#REF!)</f>
        <v>#REF!</v>
      </c>
      <c r="S322" s="327" t="e">
        <f>SUM(#REF!)</f>
        <v>#REF!</v>
      </c>
      <c r="T322" s="327" t="e">
        <f>SUM(#REF!)</f>
        <v>#REF!</v>
      </c>
      <c r="U322" s="212" t="e">
        <f>SUM(#REF!)</f>
        <v>#REF!</v>
      </c>
      <c r="V322" s="212" t="e">
        <f>SUM(#REF!)</f>
        <v>#REF!</v>
      </c>
      <c r="W322" s="119" t="e">
        <f>SUM(#REF!)</f>
        <v>#REF!</v>
      </c>
      <c r="X322" s="119" t="e">
        <f>SUM(#REF!)</f>
        <v>#REF!</v>
      </c>
      <c r="Y322" s="116" t="e">
        <f>SUM(#REF!)</f>
        <v>#REF!</v>
      </c>
      <c r="Z322" s="116" t="e">
        <f>SUM(#REF!)</f>
        <v>#REF!</v>
      </c>
      <c r="AA322" s="272">
        <f>Proyección!AE404</f>
        <v>780000</v>
      </c>
      <c r="AB322" s="16"/>
      <c r="AC322" s="17"/>
    </row>
    <row r="323" spans="1:29" ht="15.6">
      <c r="A323" s="24" t="s">
        <v>64</v>
      </c>
      <c r="B323" s="245" t="e">
        <f t="shared" si="75"/>
        <v>#REF!</v>
      </c>
      <c r="C323" s="147" t="e">
        <f>SUM(Proyección!E405)</f>
        <v>#REF!</v>
      </c>
      <c r="D323" s="32" t="e">
        <f>SUM(Proyección!F405)</f>
        <v>#REF!</v>
      </c>
      <c r="E323" s="109" t="e">
        <f>SUM(#REF!)</f>
        <v>#REF!</v>
      </c>
      <c r="F323" s="119" t="e">
        <f>SUM(#REF!)</f>
        <v>#REF!</v>
      </c>
      <c r="G323" s="119" t="e">
        <f>SUM(#REF!)</f>
        <v>#REF!</v>
      </c>
      <c r="H323" s="119" t="e">
        <f>SUM(#REF!)</f>
        <v>#REF!</v>
      </c>
      <c r="I323" s="119" t="e">
        <f>SUM(#REF!)</f>
        <v>#REF!</v>
      </c>
      <c r="J323" s="119" t="e">
        <f>SUM(#REF!)</f>
        <v>#REF!</v>
      </c>
      <c r="K323" s="119" t="e">
        <f>SUM(#REF!)</f>
        <v>#REF!</v>
      </c>
      <c r="L323" s="119" t="e">
        <f>SUM(#REF!)</f>
        <v>#REF!</v>
      </c>
      <c r="M323" s="119" t="e">
        <f>SUM(#REF!)</f>
        <v>#REF!</v>
      </c>
      <c r="N323" s="119" t="e">
        <f>SUM(#REF!)</f>
        <v>#REF!</v>
      </c>
      <c r="O323" s="119" t="e">
        <f>SUM(#REF!)</f>
        <v>#REF!</v>
      </c>
      <c r="P323" s="119" t="e">
        <f>SUM(#REF!)</f>
        <v>#REF!</v>
      </c>
      <c r="Q323" s="119" t="e">
        <f>SUM(#REF!)</f>
        <v>#REF!</v>
      </c>
      <c r="R323" s="119" t="e">
        <f>SUM(#REF!)</f>
        <v>#REF!</v>
      </c>
      <c r="S323" s="327" t="e">
        <f>SUM(#REF!)</f>
        <v>#REF!</v>
      </c>
      <c r="T323" s="327" t="e">
        <f>SUM(#REF!)</f>
        <v>#REF!</v>
      </c>
      <c r="U323" s="212" t="e">
        <f>SUM(#REF!)</f>
        <v>#REF!</v>
      </c>
      <c r="V323" s="212" t="e">
        <f>SUM(#REF!)</f>
        <v>#REF!</v>
      </c>
      <c r="W323" s="119" t="e">
        <f>SUM(#REF!)</f>
        <v>#REF!</v>
      </c>
      <c r="X323" s="119" t="e">
        <f>SUM(#REF!)</f>
        <v>#REF!</v>
      </c>
      <c r="Y323" s="116" t="e">
        <f>SUM(#REF!)</f>
        <v>#REF!</v>
      </c>
      <c r="Z323" s="116" t="e">
        <f>SUM(#REF!)</f>
        <v>#REF!</v>
      </c>
      <c r="AA323" s="272">
        <f>Proyección!AE405</f>
        <v>88956</v>
      </c>
      <c r="AB323" s="16"/>
      <c r="AC323" s="17"/>
    </row>
    <row r="324" spans="1:29" ht="15.6">
      <c r="A324" s="24" t="s">
        <v>178</v>
      </c>
      <c r="B324" s="245" t="e">
        <f t="shared" si="75"/>
        <v>#REF!</v>
      </c>
      <c r="C324" s="147" t="e">
        <f>SUM(Proyección!E406)</f>
        <v>#REF!</v>
      </c>
      <c r="D324" s="32" t="e">
        <f>SUM(Proyección!F406)</f>
        <v>#REF!</v>
      </c>
      <c r="E324" s="109" t="e">
        <f>SUM(#REF!)</f>
        <v>#REF!</v>
      </c>
      <c r="F324" s="119" t="e">
        <f>SUM(#REF!)</f>
        <v>#REF!</v>
      </c>
      <c r="G324" s="119" t="e">
        <f>SUM(#REF!)</f>
        <v>#REF!</v>
      </c>
      <c r="H324" s="119" t="e">
        <f>SUM(#REF!)</f>
        <v>#REF!</v>
      </c>
      <c r="I324" s="119" t="e">
        <f>SUM(#REF!)</f>
        <v>#REF!</v>
      </c>
      <c r="J324" s="119" t="e">
        <f>SUM(#REF!)</f>
        <v>#REF!</v>
      </c>
      <c r="K324" s="119" t="e">
        <f>SUM(#REF!)</f>
        <v>#REF!</v>
      </c>
      <c r="L324" s="119" t="e">
        <f>SUM(#REF!)</f>
        <v>#REF!</v>
      </c>
      <c r="M324" s="119" t="e">
        <f>SUM(#REF!)</f>
        <v>#REF!</v>
      </c>
      <c r="N324" s="119" t="e">
        <f>SUM(#REF!)</f>
        <v>#REF!</v>
      </c>
      <c r="O324" s="119" t="e">
        <f>SUM(#REF!)</f>
        <v>#REF!</v>
      </c>
      <c r="P324" s="119" t="e">
        <f>SUM(#REF!)</f>
        <v>#REF!</v>
      </c>
      <c r="Q324" s="119" t="e">
        <f>SUM(#REF!)</f>
        <v>#REF!</v>
      </c>
      <c r="R324" s="119" t="e">
        <f>SUM(#REF!)</f>
        <v>#REF!</v>
      </c>
      <c r="S324" s="327" t="e">
        <f>SUM(#REF!)</f>
        <v>#REF!</v>
      </c>
      <c r="T324" s="327" t="e">
        <f>SUM(#REF!)</f>
        <v>#REF!</v>
      </c>
      <c r="U324" s="212" t="e">
        <f>SUM(#REF!)</f>
        <v>#REF!</v>
      </c>
      <c r="V324" s="212" t="e">
        <f>SUM(#REF!)</f>
        <v>#REF!</v>
      </c>
      <c r="W324" s="119" t="e">
        <f>SUM(#REF!)</f>
        <v>#REF!</v>
      </c>
      <c r="X324" s="119" t="e">
        <f>SUM(#REF!)</f>
        <v>#REF!</v>
      </c>
      <c r="Y324" s="116" t="e">
        <f>SUM(#REF!)</f>
        <v>#REF!</v>
      </c>
      <c r="Z324" s="116" t="e">
        <f>SUM(#REF!)</f>
        <v>#REF!</v>
      </c>
      <c r="AA324" s="272">
        <f>Proyección!AE406</f>
        <v>20000</v>
      </c>
      <c r="AB324" s="16"/>
      <c r="AC324" s="17"/>
    </row>
    <row r="325" spans="1:29" ht="15.6">
      <c r="A325" s="24" t="s">
        <v>166</v>
      </c>
      <c r="B325" s="245" t="e">
        <f t="shared" si="75"/>
        <v>#REF!</v>
      </c>
      <c r="C325" s="147" t="e">
        <f>SUM(Proyección!E407)</f>
        <v>#REF!</v>
      </c>
      <c r="D325" s="32" t="e">
        <f>SUM(Proyección!F407)</f>
        <v>#REF!</v>
      </c>
      <c r="E325" s="109" t="e">
        <f>SUM(#REF!)</f>
        <v>#REF!</v>
      </c>
      <c r="F325" s="119" t="e">
        <f>SUM(#REF!)</f>
        <v>#REF!</v>
      </c>
      <c r="G325" s="119" t="e">
        <f>SUM(#REF!)</f>
        <v>#REF!</v>
      </c>
      <c r="H325" s="119" t="e">
        <f>SUM(#REF!)</f>
        <v>#REF!</v>
      </c>
      <c r="I325" s="119" t="e">
        <f>SUM(#REF!)</f>
        <v>#REF!</v>
      </c>
      <c r="J325" s="119" t="e">
        <f>SUM(#REF!)</f>
        <v>#REF!</v>
      </c>
      <c r="K325" s="119" t="e">
        <f>SUM(#REF!)</f>
        <v>#REF!</v>
      </c>
      <c r="L325" s="119" t="e">
        <f>SUM(#REF!)</f>
        <v>#REF!</v>
      </c>
      <c r="M325" s="119" t="e">
        <f>SUM(#REF!)</f>
        <v>#REF!</v>
      </c>
      <c r="N325" s="119" t="e">
        <f>SUM(#REF!)</f>
        <v>#REF!</v>
      </c>
      <c r="O325" s="119" t="e">
        <f>SUM(#REF!)</f>
        <v>#REF!</v>
      </c>
      <c r="P325" s="119" t="e">
        <f>SUM(#REF!)</f>
        <v>#REF!</v>
      </c>
      <c r="Q325" s="119" t="e">
        <f>SUM(#REF!)</f>
        <v>#REF!</v>
      </c>
      <c r="R325" s="119" t="e">
        <f>SUM(#REF!)</f>
        <v>#REF!</v>
      </c>
      <c r="S325" s="327" t="e">
        <f>SUM(#REF!)</f>
        <v>#REF!</v>
      </c>
      <c r="T325" s="327" t="e">
        <f>SUM(#REF!)</f>
        <v>#REF!</v>
      </c>
      <c r="U325" s="212" t="e">
        <f>SUM(#REF!)</f>
        <v>#REF!</v>
      </c>
      <c r="V325" s="212" t="e">
        <f>SUM(#REF!)</f>
        <v>#REF!</v>
      </c>
      <c r="W325" s="119" t="e">
        <f>SUM(#REF!)</f>
        <v>#REF!</v>
      </c>
      <c r="X325" s="119" t="e">
        <f>SUM(#REF!)</f>
        <v>#REF!</v>
      </c>
      <c r="Y325" s="116" t="e">
        <f>SUM(#REF!)</f>
        <v>#REF!</v>
      </c>
      <c r="Z325" s="116" t="e">
        <f>SUM(#REF!)</f>
        <v>#REF!</v>
      </c>
      <c r="AA325" s="272">
        <f>Proyección!AE407</f>
        <v>50000</v>
      </c>
      <c r="AB325" s="16"/>
      <c r="AC325" s="17"/>
    </row>
    <row r="326" spans="1:29" ht="15.6">
      <c r="A326" s="24" t="s">
        <v>167</v>
      </c>
      <c r="B326" s="245" t="e">
        <f t="shared" si="75"/>
        <v>#REF!</v>
      </c>
      <c r="C326" s="147" t="e">
        <f>SUM(Proyección!E408)</f>
        <v>#REF!</v>
      </c>
      <c r="D326" s="32" t="e">
        <f>SUM(Proyección!F408)</f>
        <v>#REF!</v>
      </c>
      <c r="E326" s="109" t="e">
        <f>SUM(#REF!)</f>
        <v>#REF!</v>
      </c>
      <c r="F326" s="119" t="e">
        <f>SUM(#REF!)</f>
        <v>#REF!</v>
      </c>
      <c r="G326" s="119" t="e">
        <f>SUM(#REF!)</f>
        <v>#REF!</v>
      </c>
      <c r="H326" s="119" t="e">
        <f>SUM(#REF!)</f>
        <v>#REF!</v>
      </c>
      <c r="I326" s="119" t="e">
        <f>SUM(#REF!)</f>
        <v>#REF!</v>
      </c>
      <c r="J326" s="119" t="e">
        <f>SUM(#REF!)</f>
        <v>#REF!</v>
      </c>
      <c r="K326" s="119" t="e">
        <f>SUM(#REF!)</f>
        <v>#REF!</v>
      </c>
      <c r="L326" s="119" t="e">
        <f>SUM(#REF!)</f>
        <v>#REF!</v>
      </c>
      <c r="M326" s="119" t="e">
        <f>SUM(#REF!)</f>
        <v>#REF!</v>
      </c>
      <c r="N326" s="119" t="e">
        <f>SUM(#REF!)</f>
        <v>#REF!</v>
      </c>
      <c r="O326" s="119" t="e">
        <f>SUM(#REF!)</f>
        <v>#REF!</v>
      </c>
      <c r="P326" s="119" t="e">
        <f>SUM(#REF!)</f>
        <v>#REF!</v>
      </c>
      <c r="Q326" s="119" t="e">
        <f>SUM(#REF!)</f>
        <v>#REF!</v>
      </c>
      <c r="R326" s="119" t="e">
        <f>SUM(#REF!)</f>
        <v>#REF!</v>
      </c>
      <c r="S326" s="327" t="e">
        <f>SUM(#REF!)</f>
        <v>#REF!</v>
      </c>
      <c r="T326" s="327" t="e">
        <f>SUM(#REF!)</f>
        <v>#REF!</v>
      </c>
      <c r="U326" s="212" t="e">
        <f>SUM(#REF!)</f>
        <v>#REF!</v>
      </c>
      <c r="V326" s="212" t="e">
        <f>SUM(#REF!)</f>
        <v>#REF!</v>
      </c>
      <c r="W326" s="119" t="e">
        <f>SUM(#REF!)</f>
        <v>#REF!</v>
      </c>
      <c r="X326" s="119" t="e">
        <f>SUM(#REF!)</f>
        <v>#REF!</v>
      </c>
      <c r="Y326" s="116" t="e">
        <f>SUM(#REF!)</f>
        <v>#REF!</v>
      </c>
      <c r="Z326" s="116" t="e">
        <f>SUM(#REF!)</f>
        <v>#REF!</v>
      </c>
      <c r="AA326" s="272">
        <f>Proyección!AE408</f>
        <v>4875</v>
      </c>
      <c r="AB326" s="16"/>
      <c r="AC326" s="17"/>
    </row>
    <row r="327" spans="1:29" ht="15.6">
      <c r="A327" s="24" t="s">
        <v>174</v>
      </c>
      <c r="B327" s="245" t="e">
        <f t="shared" si="75"/>
        <v>#REF!</v>
      </c>
      <c r="C327" s="147" t="e">
        <f>SUM(Proyección!E409)</f>
        <v>#REF!</v>
      </c>
      <c r="D327" s="32" t="e">
        <f>SUM(Proyección!F409)</f>
        <v>#REF!</v>
      </c>
      <c r="E327" s="109" t="e">
        <f>SUM(#REF!)</f>
        <v>#REF!</v>
      </c>
      <c r="F327" s="119" t="e">
        <f>SUM(#REF!)</f>
        <v>#REF!</v>
      </c>
      <c r="G327" s="119" t="e">
        <f>SUM(#REF!)</f>
        <v>#REF!</v>
      </c>
      <c r="H327" s="119" t="e">
        <f>SUM(#REF!)</f>
        <v>#REF!</v>
      </c>
      <c r="I327" s="119" t="e">
        <f>SUM(#REF!)</f>
        <v>#REF!</v>
      </c>
      <c r="J327" s="119" t="e">
        <f>SUM(#REF!)</f>
        <v>#REF!</v>
      </c>
      <c r="K327" s="119" t="e">
        <f>SUM(#REF!)</f>
        <v>#REF!</v>
      </c>
      <c r="L327" s="119" t="e">
        <f>SUM(#REF!)</f>
        <v>#REF!</v>
      </c>
      <c r="M327" s="119" t="e">
        <f>SUM(#REF!)</f>
        <v>#REF!</v>
      </c>
      <c r="N327" s="119" t="e">
        <f>SUM(#REF!)</f>
        <v>#REF!</v>
      </c>
      <c r="O327" s="119" t="e">
        <f>SUM(#REF!)</f>
        <v>#REF!</v>
      </c>
      <c r="P327" s="119" t="e">
        <f>SUM(#REF!)</f>
        <v>#REF!</v>
      </c>
      <c r="Q327" s="119" t="e">
        <f>SUM(#REF!)</f>
        <v>#REF!</v>
      </c>
      <c r="R327" s="119" t="e">
        <f>SUM(#REF!)</f>
        <v>#REF!</v>
      </c>
      <c r="S327" s="327" t="e">
        <f>SUM(#REF!)</f>
        <v>#REF!</v>
      </c>
      <c r="T327" s="327" t="e">
        <f>SUM(#REF!)</f>
        <v>#REF!</v>
      </c>
      <c r="U327" s="212" t="e">
        <f>SUM(#REF!)</f>
        <v>#REF!</v>
      </c>
      <c r="V327" s="212" t="e">
        <f>SUM(#REF!)</f>
        <v>#REF!</v>
      </c>
      <c r="W327" s="119" t="e">
        <f>SUM(#REF!)</f>
        <v>#REF!</v>
      </c>
      <c r="X327" s="119" t="e">
        <f>SUM(#REF!)</f>
        <v>#REF!</v>
      </c>
      <c r="Y327" s="116" t="e">
        <f>SUM(#REF!)</f>
        <v>#REF!</v>
      </c>
      <c r="Z327" s="116" t="e">
        <f>SUM(#REF!)</f>
        <v>#REF!</v>
      </c>
      <c r="AA327" s="272">
        <f>Proyección!AE409</f>
        <v>46000</v>
      </c>
      <c r="AB327" s="16"/>
      <c r="AC327" s="17"/>
    </row>
    <row r="328" spans="1:29" ht="15.6">
      <c r="A328" s="24" t="s">
        <v>449</v>
      </c>
      <c r="B328" s="248" t="e">
        <f t="shared" ref="B328:AA328" si="76">SUM(B329:B336)</f>
        <v>#REF!</v>
      </c>
      <c r="C328" s="148" t="e">
        <f t="shared" si="76"/>
        <v>#REF!</v>
      </c>
      <c r="D328" s="33" t="e">
        <f t="shared" si="76"/>
        <v>#REF!</v>
      </c>
      <c r="E328" s="51" t="e">
        <f t="shared" si="76"/>
        <v>#REF!</v>
      </c>
      <c r="F328" s="97" t="e">
        <f t="shared" si="76"/>
        <v>#REF!</v>
      </c>
      <c r="G328" s="97" t="e">
        <f t="shared" si="76"/>
        <v>#REF!</v>
      </c>
      <c r="H328" s="97" t="e">
        <f t="shared" si="76"/>
        <v>#REF!</v>
      </c>
      <c r="I328" s="97" t="e">
        <f t="shared" si="76"/>
        <v>#REF!</v>
      </c>
      <c r="J328" s="97" t="e">
        <f t="shared" si="76"/>
        <v>#REF!</v>
      </c>
      <c r="K328" s="97" t="e">
        <f t="shared" si="76"/>
        <v>#REF!</v>
      </c>
      <c r="L328" s="97" t="e">
        <f t="shared" si="76"/>
        <v>#REF!</v>
      </c>
      <c r="M328" s="97" t="e">
        <f t="shared" si="76"/>
        <v>#REF!</v>
      </c>
      <c r="N328" s="97" t="e">
        <f t="shared" si="76"/>
        <v>#REF!</v>
      </c>
      <c r="O328" s="97" t="e">
        <f t="shared" si="76"/>
        <v>#REF!</v>
      </c>
      <c r="P328" s="97" t="e">
        <f t="shared" si="76"/>
        <v>#REF!</v>
      </c>
      <c r="Q328" s="97" t="e">
        <f t="shared" si="76"/>
        <v>#REF!</v>
      </c>
      <c r="R328" s="97" t="e">
        <f t="shared" si="76"/>
        <v>#REF!</v>
      </c>
      <c r="S328" s="338" t="e">
        <f t="shared" si="76"/>
        <v>#REF!</v>
      </c>
      <c r="T328" s="338" t="e">
        <f t="shared" si="76"/>
        <v>#REF!</v>
      </c>
      <c r="U328" s="222" t="e">
        <f t="shared" si="76"/>
        <v>#REF!</v>
      </c>
      <c r="V328" s="222" t="e">
        <f t="shared" si="76"/>
        <v>#REF!</v>
      </c>
      <c r="W328" s="97" t="e">
        <f t="shared" si="76"/>
        <v>#REF!</v>
      </c>
      <c r="X328" s="97" t="e">
        <f t="shared" si="76"/>
        <v>#REF!</v>
      </c>
      <c r="Y328" s="97" t="e">
        <f t="shared" si="76"/>
        <v>#REF!</v>
      </c>
      <c r="Z328" s="97" t="e">
        <f t="shared" si="76"/>
        <v>#REF!</v>
      </c>
      <c r="AA328" s="285">
        <f t="shared" si="76"/>
        <v>3651213</v>
      </c>
      <c r="AB328" s="19"/>
      <c r="AC328" s="17"/>
    </row>
    <row r="329" spans="1:29" ht="15.6">
      <c r="A329" s="24" t="s">
        <v>652</v>
      </c>
      <c r="B329" s="245" t="e">
        <f t="shared" ref="B329:B336" si="77">SUM(AA329-C329)</f>
        <v>#REF!</v>
      </c>
      <c r="C329" s="147" t="e">
        <f>SUM(Proyección!E411)</f>
        <v>#REF!</v>
      </c>
      <c r="D329" s="32" t="e">
        <f>SUM(Proyección!F411)</f>
        <v>#REF!</v>
      </c>
      <c r="E329" s="109" t="e">
        <f>SUM(#REF!)</f>
        <v>#REF!</v>
      </c>
      <c r="F329" s="119" t="e">
        <f>SUM(#REF!)</f>
        <v>#REF!</v>
      </c>
      <c r="G329" s="119" t="e">
        <f>SUM(#REF!)</f>
        <v>#REF!</v>
      </c>
      <c r="H329" s="119" t="e">
        <f>SUM(#REF!)</f>
        <v>#REF!</v>
      </c>
      <c r="I329" s="119" t="e">
        <f>SUM(#REF!)</f>
        <v>#REF!</v>
      </c>
      <c r="J329" s="119" t="e">
        <f>SUM(#REF!)</f>
        <v>#REF!</v>
      </c>
      <c r="K329" s="119" t="e">
        <f>SUM(#REF!)</f>
        <v>#REF!</v>
      </c>
      <c r="L329" s="119" t="e">
        <f>SUM(#REF!)</f>
        <v>#REF!</v>
      </c>
      <c r="M329" s="119" t="e">
        <f>SUM(#REF!)</f>
        <v>#REF!</v>
      </c>
      <c r="N329" s="119" t="e">
        <f>SUM(#REF!)</f>
        <v>#REF!</v>
      </c>
      <c r="O329" s="119" t="e">
        <f>SUM(#REF!)</f>
        <v>#REF!</v>
      </c>
      <c r="P329" s="119" t="e">
        <f>SUM(#REF!)</f>
        <v>#REF!</v>
      </c>
      <c r="Q329" s="119" t="e">
        <f>SUM(#REF!)</f>
        <v>#REF!</v>
      </c>
      <c r="R329" s="119" t="e">
        <f>SUM(#REF!)</f>
        <v>#REF!</v>
      </c>
      <c r="S329" s="327" t="e">
        <f>SUM(#REF!)</f>
        <v>#REF!</v>
      </c>
      <c r="T329" s="327" t="e">
        <f>SUM(#REF!)</f>
        <v>#REF!</v>
      </c>
      <c r="U329" s="212" t="e">
        <f>SUM(#REF!)</f>
        <v>#REF!</v>
      </c>
      <c r="V329" s="212" t="e">
        <f>SUM(#REF!)</f>
        <v>#REF!</v>
      </c>
      <c r="W329" s="119" t="e">
        <f>SUM(#REF!)</f>
        <v>#REF!</v>
      </c>
      <c r="X329" s="119" t="e">
        <f>SUM(#REF!)</f>
        <v>#REF!</v>
      </c>
      <c r="Y329" s="116" t="e">
        <f>SUM(#REF!)</f>
        <v>#REF!</v>
      </c>
      <c r="Z329" s="116" t="e">
        <f>SUM(#REF!)</f>
        <v>#REF!</v>
      </c>
      <c r="AA329" s="272">
        <f>Proyección!AE411</f>
        <v>64619</v>
      </c>
      <c r="AB329" s="16"/>
      <c r="AC329" s="17"/>
    </row>
    <row r="330" spans="1:29" ht="15.6">
      <c r="A330" s="24" t="s">
        <v>479</v>
      </c>
      <c r="B330" s="245" t="e">
        <f t="shared" si="77"/>
        <v>#REF!</v>
      </c>
      <c r="C330" s="147" t="e">
        <f>SUM(Proyección!E412)</f>
        <v>#REF!</v>
      </c>
      <c r="D330" s="32" t="e">
        <f>SUM(Proyección!F412)</f>
        <v>#REF!</v>
      </c>
      <c r="E330" s="109" t="e">
        <f>SUM(#REF!)</f>
        <v>#REF!</v>
      </c>
      <c r="F330" s="119" t="e">
        <f>SUM(#REF!)</f>
        <v>#REF!</v>
      </c>
      <c r="G330" s="119" t="e">
        <f>SUM(#REF!)</f>
        <v>#REF!</v>
      </c>
      <c r="H330" s="119" t="e">
        <f>SUM(#REF!)</f>
        <v>#REF!</v>
      </c>
      <c r="I330" s="119" t="e">
        <f>SUM(#REF!)</f>
        <v>#REF!</v>
      </c>
      <c r="J330" s="119" t="e">
        <f>SUM(#REF!)</f>
        <v>#REF!</v>
      </c>
      <c r="K330" s="119" t="e">
        <f>SUM(#REF!)</f>
        <v>#REF!</v>
      </c>
      <c r="L330" s="119" t="e">
        <f>SUM(#REF!)</f>
        <v>#REF!</v>
      </c>
      <c r="M330" s="119" t="e">
        <f>SUM(#REF!)</f>
        <v>#REF!</v>
      </c>
      <c r="N330" s="119" t="e">
        <f>SUM(#REF!)</f>
        <v>#REF!</v>
      </c>
      <c r="O330" s="119" t="e">
        <f>SUM(#REF!)</f>
        <v>#REF!</v>
      </c>
      <c r="P330" s="119" t="e">
        <f>SUM(#REF!)</f>
        <v>#REF!</v>
      </c>
      <c r="Q330" s="119" t="e">
        <f>SUM(#REF!)</f>
        <v>#REF!</v>
      </c>
      <c r="R330" s="119" t="e">
        <f>SUM(#REF!)</f>
        <v>#REF!</v>
      </c>
      <c r="S330" s="327" t="e">
        <f>SUM(#REF!)</f>
        <v>#REF!</v>
      </c>
      <c r="T330" s="327" t="e">
        <f>SUM(#REF!)</f>
        <v>#REF!</v>
      </c>
      <c r="U330" s="212" t="e">
        <f>SUM(#REF!)</f>
        <v>#REF!</v>
      </c>
      <c r="V330" s="212" t="e">
        <f>SUM(#REF!)</f>
        <v>#REF!</v>
      </c>
      <c r="W330" s="119" t="e">
        <f>SUM(#REF!)</f>
        <v>#REF!</v>
      </c>
      <c r="X330" s="119" t="e">
        <f>SUM(#REF!)</f>
        <v>#REF!</v>
      </c>
      <c r="Y330" s="116" t="e">
        <f>SUM(#REF!)</f>
        <v>#REF!</v>
      </c>
      <c r="Z330" s="116" t="e">
        <f>SUM(#REF!)</f>
        <v>#REF!</v>
      </c>
      <c r="AA330" s="272">
        <f>Proyección!AE412</f>
        <v>15000</v>
      </c>
      <c r="AB330" s="16"/>
      <c r="AC330" s="17"/>
    </row>
    <row r="331" spans="1:29" ht="15.6">
      <c r="A331" s="24" t="s">
        <v>115</v>
      </c>
      <c r="B331" s="245" t="e">
        <f t="shared" si="77"/>
        <v>#REF!</v>
      </c>
      <c r="C331" s="147" t="e">
        <f>SUM(Proyección!E413)</f>
        <v>#REF!</v>
      </c>
      <c r="D331" s="32" t="e">
        <f>SUM(Proyección!F413)</f>
        <v>#REF!</v>
      </c>
      <c r="E331" s="109" t="e">
        <f>SUM(#REF!)</f>
        <v>#REF!</v>
      </c>
      <c r="F331" s="119" t="e">
        <f>SUM(#REF!)</f>
        <v>#REF!</v>
      </c>
      <c r="G331" s="119" t="e">
        <f>SUM(#REF!)</f>
        <v>#REF!</v>
      </c>
      <c r="H331" s="119" t="e">
        <f>SUM(#REF!)</f>
        <v>#REF!</v>
      </c>
      <c r="I331" s="119" t="e">
        <f>SUM(#REF!)</f>
        <v>#REF!</v>
      </c>
      <c r="J331" s="119" t="e">
        <f>SUM(#REF!)</f>
        <v>#REF!</v>
      </c>
      <c r="K331" s="119" t="e">
        <f>SUM(#REF!)</f>
        <v>#REF!</v>
      </c>
      <c r="L331" s="119" t="e">
        <f>SUM(#REF!)</f>
        <v>#REF!</v>
      </c>
      <c r="M331" s="119" t="e">
        <f>SUM(#REF!)</f>
        <v>#REF!</v>
      </c>
      <c r="N331" s="119" t="e">
        <f>SUM(#REF!)</f>
        <v>#REF!</v>
      </c>
      <c r="O331" s="119" t="e">
        <f>SUM(#REF!)</f>
        <v>#REF!</v>
      </c>
      <c r="P331" s="119" t="e">
        <f>SUM(#REF!)</f>
        <v>#REF!</v>
      </c>
      <c r="Q331" s="119" t="e">
        <f>SUM(#REF!)</f>
        <v>#REF!</v>
      </c>
      <c r="R331" s="119" t="e">
        <f>SUM(#REF!)</f>
        <v>#REF!</v>
      </c>
      <c r="S331" s="327" t="e">
        <f>SUM(#REF!)</f>
        <v>#REF!</v>
      </c>
      <c r="T331" s="327" t="e">
        <f>SUM(#REF!)</f>
        <v>#REF!</v>
      </c>
      <c r="U331" s="212" t="e">
        <f>SUM(#REF!)</f>
        <v>#REF!</v>
      </c>
      <c r="V331" s="212" t="e">
        <f>SUM(#REF!)</f>
        <v>#REF!</v>
      </c>
      <c r="W331" s="119" t="e">
        <f>SUM(#REF!)</f>
        <v>#REF!</v>
      </c>
      <c r="X331" s="119" t="e">
        <f>SUM(#REF!)</f>
        <v>#REF!</v>
      </c>
      <c r="Y331" s="116" t="e">
        <f>SUM(#REF!)</f>
        <v>#REF!</v>
      </c>
      <c r="Z331" s="116" t="e">
        <f>SUM(#REF!)</f>
        <v>#REF!</v>
      </c>
      <c r="AA331" s="272">
        <f>Proyección!AE413</f>
        <v>128000</v>
      </c>
      <c r="AB331" s="16"/>
      <c r="AC331" s="17"/>
    </row>
    <row r="332" spans="1:29" ht="15.6">
      <c r="A332" s="24" t="s">
        <v>738</v>
      </c>
      <c r="B332" s="245" t="e">
        <f t="shared" si="77"/>
        <v>#REF!</v>
      </c>
      <c r="C332" s="147" t="e">
        <f>SUM(Proyección!E414)</f>
        <v>#REF!</v>
      </c>
      <c r="D332" s="32" t="e">
        <f>SUM(Proyección!F414)</f>
        <v>#REF!</v>
      </c>
      <c r="E332" s="109" t="e">
        <f>SUM(#REF!)</f>
        <v>#REF!</v>
      </c>
      <c r="F332" s="119" t="e">
        <f>SUM(#REF!)</f>
        <v>#REF!</v>
      </c>
      <c r="G332" s="119" t="e">
        <f>SUM(#REF!)</f>
        <v>#REF!</v>
      </c>
      <c r="H332" s="119" t="e">
        <f>SUM(#REF!)</f>
        <v>#REF!</v>
      </c>
      <c r="I332" s="119" t="e">
        <f>SUM(#REF!)</f>
        <v>#REF!</v>
      </c>
      <c r="J332" s="119" t="e">
        <f>SUM(#REF!)</f>
        <v>#REF!</v>
      </c>
      <c r="K332" s="119" t="e">
        <f>SUM(#REF!)</f>
        <v>#REF!</v>
      </c>
      <c r="L332" s="119" t="e">
        <f>SUM(#REF!)</f>
        <v>#REF!</v>
      </c>
      <c r="M332" s="119" t="e">
        <f>SUM(#REF!)</f>
        <v>#REF!</v>
      </c>
      <c r="N332" s="119" t="e">
        <f>SUM(#REF!)</f>
        <v>#REF!</v>
      </c>
      <c r="O332" s="119" t="e">
        <f>SUM(#REF!)</f>
        <v>#REF!</v>
      </c>
      <c r="P332" s="119" t="e">
        <f>SUM(#REF!)</f>
        <v>#REF!</v>
      </c>
      <c r="Q332" s="119" t="e">
        <f>SUM(#REF!)</f>
        <v>#REF!</v>
      </c>
      <c r="R332" s="119" t="e">
        <f>SUM(#REF!)</f>
        <v>#REF!</v>
      </c>
      <c r="S332" s="327" t="e">
        <f>SUM(#REF!)</f>
        <v>#REF!</v>
      </c>
      <c r="T332" s="327" t="e">
        <f>SUM(#REF!)</f>
        <v>#REF!</v>
      </c>
      <c r="U332" s="212" t="e">
        <f>SUM(#REF!)</f>
        <v>#REF!</v>
      </c>
      <c r="V332" s="212" t="e">
        <f>SUM(#REF!)</f>
        <v>#REF!</v>
      </c>
      <c r="W332" s="119" t="e">
        <f>SUM(#REF!)</f>
        <v>#REF!</v>
      </c>
      <c r="X332" s="119" t="e">
        <f>SUM(#REF!)</f>
        <v>#REF!</v>
      </c>
      <c r="Y332" s="116" t="e">
        <f>SUM(#REF!)</f>
        <v>#REF!</v>
      </c>
      <c r="Z332" s="116" t="e">
        <f>SUM(#REF!)</f>
        <v>#REF!</v>
      </c>
      <c r="AA332" s="272">
        <f>Proyección!AE414</f>
        <v>669609</v>
      </c>
      <c r="AB332" s="16"/>
      <c r="AC332" s="17"/>
    </row>
    <row r="333" spans="1:29" ht="15.6">
      <c r="A333" s="24" t="s">
        <v>200</v>
      </c>
      <c r="B333" s="245" t="e">
        <f t="shared" si="77"/>
        <v>#REF!</v>
      </c>
      <c r="C333" s="147" t="e">
        <f>SUM(Proyección!E415)</f>
        <v>#REF!</v>
      </c>
      <c r="D333" s="32" t="e">
        <f>SUM(Proyección!F415)</f>
        <v>#REF!</v>
      </c>
      <c r="E333" s="109" t="e">
        <f>SUM(#REF!)</f>
        <v>#REF!</v>
      </c>
      <c r="F333" s="119" t="e">
        <f>SUM(#REF!)</f>
        <v>#REF!</v>
      </c>
      <c r="G333" s="119" t="e">
        <f>SUM(#REF!)</f>
        <v>#REF!</v>
      </c>
      <c r="H333" s="119" t="e">
        <f>SUM(#REF!)</f>
        <v>#REF!</v>
      </c>
      <c r="I333" s="119" t="e">
        <f>SUM(#REF!)</f>
        <v>#REF!</v>
      </c>
      <c r="J333" s="119" t="e">
        <f>SUM(#REF!)</f>
        <v>#REF!</v>
      </c>
      <c r="K333" s="119" t="e">
        <f>SUM(#REF!)</f>
        <v>#REF!</v>
      </c>
      <c r="L333" s="119" t="e">
        <f>SUM(#REF!)</f>
        <v>#REF!</v>
      </c>
      <c r="M333" s="119" t="e">
        <f>SUM(#REF!)</f>
        <v>#REF!</v>
      </c>
      <c r="N333" s="119" t="e">
        <f>SUM(#REF!)</f>
        <v>#REF!</v>
      </c>
      <c r="O333" s="119" t="e">
        <f>SUM(#REF!)</f>
        <v>#REF!</v>
      </c>
      <c r="P333" s="119" t="e">
        <f>SUM(#REF!)</f>
        <v>#REF!</v>
      </c>
      <c r="Q333" s="119" t="e">
        <f>SUM(#REF!)</f>
        <v>#REF!</v>
      </c>
      <c r="R333" s="119" t="e">
        <f>SUM(#REF!)</f>
        <v>#REF!</v>
      </c>
      <c r="S333" s="327" t="e">
        <f>SUM(#REF!)</f>
        <v>#REF!</v>
      </c>
      <c r="T333" s="327" t="e">
        <f>SUM(#REF!)</f>
        <v>#REF!</v>
      </c>
      <c r="U333" s="212" t="e">
        <f>SUM(#REF!)</f>
        <v>#REF!</v>
      </c>
      <c r="V333" s="212" t="e">
        <f>SUM(#REF!)</f>
        <v>#REF!</v>
      </c>
      <c r="W333" s="119" t="e">
        <f>SUM(#REF!)</f>
        <v>#REF!</v>
      </c>
      <c r="X333" s="119" t="e">
        <f>SUM(#REF!)</f>
        <v>#REF!</v>
      </c>
      <c r="Y333" s="116" t="e">
        <f>SUM(#REF!)</f>
        <v>#REF!</v>
      </c>
      <c r="Z333" s="116" t="e">
        <f>SUM(#REF!)</f>
        <v>#REF!</v>
      </c>
      <c r="AA333" s="272">
        <f>Proyección!AE415</f>
        <v>303861</v>
      </c>
      <c r="AB333" s="16"/>
      <c r="AC333" s="17"/>
    </row>
    <row r="334" spans="1:29" ht="15.6">
      <c r="A334" s="24" t="s">
        <v>281</v>
      </c>
      <c r="B334" s="245" t="e">
        <f t="shared" si="77"/>
        <v>#REF!</v>
      </c>
      <c r="C334" s="147" t="e">
        <f>SUM(Proyección!E416)</f>
        <v>#REF!</v>
      </c>
      <c r="D334" s="32" t="e">
        <f>SUM(Proyección!F416)</f>
        <v>#REF!</v>
      </c>
      <c r="E334" s="109" t="e">
        <f>SUM(#REF!)</f>
        <v>#REF!</v>
      </c>
      <c r="F334" s="119" t="e">
        <f>SUM(#REF!)</f>
        <v>#REF!</v>
      </c>
      <c r="G334" s="119" t="e">
        <f>SUM(#REF!)</f>
        <v>#REF!</v>
      </c>
      <c r="H334" s="119" t="e">
        <f>SUM(#REF!)</f>
        <v>#REF!</v>
      </c>
      <c r="I334" s="119" t="e">
        <f>SUM(#REF!)</f>
        <v>#REF!</v>
      </c>
      <c r="J334" s="119" t="e">
        <f>SUM(#REF!)</f>
        <v>#REF!</v>
      </c>
      <c r="K334" s="119" t="e">
        <f>SUM(#REF!)</f>
        <v>#REF!</v>
      </c>
      <c r="L334" s="119" t="e">
        <f>SUM(#REF!)</f>
        <v>#REF!</v>
      </c>
      <c r="M334" s="119" t="e">
        <f>SUM(#REF!)</f>
        <v>#REF!</v>
      </c>
      <c r="N334" s="119" t="e">
        <f>SUM(#REF!)</f>
        <v>#REF!</v>
      </c>
      <c r="O334" s="119" t="e">
        <f>SUM(#REF!)</f>
        <v>#REF!</v>
      </c>
      <c r="P334" s="119" t="e">
        <f>SUM(#REF!)</f>
        <v>#REF!</v>
      </c>
      <c r="Q334" s="119" t="e">
        <f>SUM(#REF!)</f>
        <v>#REF!</v>
      </c>
      <c r="R334" s="119" t="e">
        <f>SUM(#REF!)</f>
        <v>#REF!</v>
      </c>
      <c r="S334" s="327" t="e">
        <f>SUM(#REF!)</f>
        <v>#REF!</v>
      </c>
      <c r="T334" s="327" t="e">
        <f>SUM(#REF!)</f>
        <v>#REF!</v>
      </c>
      <c r="U334" s="212" t="e">
        <f>SUM(#REF!)</f>
        <v>#REF!</v>
      </c>
      <c r="V334" s="212" t="e">
        <f>SUM(#REF!)</f>
        <v>#REF!</v>
      </c>
      <c r="W334" s="119" t="e">
        <f>SUM(#REF!)</f>
        <v>#REF!</v>
      </c>
      <c r="X334" s="119" t="e">
        <f>SUM(#REF!)</f>
        <v>#REF!</v>
      </c>
      <c r="Y334" s="116" t="e">
        <f>SUM(#REF!)</f>
        <v>#REF!</v>
      </c>
      <c r="Z334" s="116" t="e">
        <f>SUM(#REF!)</f>
        <v>#REF!</v>
      </c>
      <c r="AA334" s="272">
        <f>Proyección!AE416</f>
        <v>48000</v>
      </c>
      <c r="AB334" s="16"/>
      <c r="AC334" s="17"/>
    </row>
    <row r="335" spans="1:29" ht="15.6">
      <c r="A335" s="24" t="s">
        <v>280</v>
      </c>
      <c r="B335" s="245" t="e">
        <f t="shared" si="77"/>
        <v>#REF!</v>
      </c>
      <c r="C335" s="147" t="e">
        <f>SUM(Proyección!E417)</f>
        <v>#REF!</v>
      </c>
      <c r="D335" s="32" t="e">
        <f>SUM(Proyección!F417)</f>
        <v>#REF!</v>
      </c>
      <c r="E335" s="109" t="e">
        <f>SUM(#REF!)</f>
        <v>#REF!</v>
      </c>
      <c r="F335" s="119" t="e">
        <f>SUM(#REF!)</f>
        <v>#REF!</v>
      </c>
      <c r="G335" s="119" t="e">
        <f>SUM(#REF!)</f>
        <v>#REF!</v>
      </c>
      <c r="H335" s="119" t="e">
        <f>SUM(#REF!)</f>
        <v>#REF!</v>
      </c>
      <c r="I335" s="119" t="e">
        <f>SUM(#REF!)</f>
        <v>#REF!</v>
      </c>
      <c r="J335" s="119" t="e">
        <f>SUM(#REF!)</f>
        <v>#REF!</v>
      </c>
      <c r="K335" s="119" t="e">
        <f>SUM(#REF!)</f>
        <v>#REF!</v>
      </c>
      <c r="L335" s="119" t="e">
        <f>SUM(#REF!)</f>
        <v>#REF!</v>
      </c>
      <c r="M335" s="119" t="e">
        <f>SUM(#REF!)</f>
        <v>#REF!</v>
      </c>
      <c r="N335" s="119" t="e">
        <f>SUM(#REF!)</f>
        <v>#REF!</v>
      </c>
      <c r="O335" s="119" t="e">
        <f>SUM(#REF!)</f>
        <v>#REF!</v>
      </c>
      <c r="P335" s="119" t="e">
        <f>SUM(#REF!)</f>
        <v>#REF!</v>
      </c>
      <c r="Q335" s="119" t="e">
        <f>SUM(#REF!)</f>
        <v>#REF!</v>
      </c>
      <c r="R335" s="119" t="e">
        <f>SUM(#REF!)</f>
        <v>#REF!</v>
      </c>
      <c r="S335" s="327" t="e">
        <f>SUM(#REF!)</f>
        <v>#REF!</v>
      </c>
      <c r="T335" s="327" t="e">
        <f>SUM(#REF!)</f>
        <v>#REF!</v>
      </c>
      <c r="U335" s="212" t="e">
        <f>SUM(#REF!)</f>
        <v>#REF!</v>
      </c>
      <c r="V335" s="212" t="e">
        <f>SUM(#REF!)</f>
        <v>#REF!</v>
      </c>
      <c r="W335" s="119" t="e">
        <f>SUM(#REF!)</f>
        <v>#REF!</v>
      </c>
      <c r="X335" s="119" t="e">
        <f>SUM(#REF!)</f>
        <v>#REF!</v>
      </c>
      <c r="Y335" s="116" t="e">
        <f>SUM(#REF!)</f>
        <v>#REF!</v>
      </c>
      <c r="Z335" s="116" t="e">
        <f>SUM(#REF!)</f>
        <v>#REF!</v>
      </c>
      <c r="AA335" s="272">
        <f>Proyección!AE417</f>
        <v>1809798</v>
      </c>
      <c r="AB335" s="16"/>
      <c r="AC335" s="17"/>
    </row>
    <row r="336" spans="1:29" ht="15.6">
      <c r="A336" s="24" t="s">
        <v>653</v>
      </c>
      <c r="B336" s="245" t="e">
        <f t="shared" si="77"/>
        <v>#REF!</v>
      </c>
      <c r="C336" s="147" t="e">
        <f>SUM(Proyección!E418)</f>
        <v>#REF!</v>
      </c>
      <c r="D336" s="32" t="e">
        <f>SUM(Proyección!F418)</f>
        <v>#REF!</v>
      </c>
      <c r="E336" s="109" t="e">
        <f>SUM(#REF!)</f>
        <v>#REF!</v>
      </c>
      <c r="F336" s="119" t="e">
        <f>SUM(#REF!)</f>
        <v>#REF!</v>
      </c>
      <c r="G336" s="119" t="e">
        <f>SUM(#REF!)</f>
        <v>#REF!</v>
      </c>
      <c r="H336" s="119" t="e">
        <f>SUM(#REF!)</f>
        <v>#REF!</v>
      </c>
      <c r="I336" s="119" t="e">
        <f>SUM(#REF!)</f>
        <v>#REF!</v>
      </c>
      <c r="J336" s="119" t="e">
        <f>SUM(#REF!)</f>
        <v>#REF!</v>
      </c>
      <c r="K336" s="119" t="e">
        <f>SUM(#REF!)</f>
        <v>#REF!</v>
      </c>
      <c r="L336" s="119" t="e">
        <f>SUM(#REF!)</f>
        <v>#REF!</v>
      </c>
      <c r="M336" s="119" t="e">
        <f>SUM(#REF!)</f>
        <v>#REF!</v>
      </c>
      <c r="N336" s="119" t="e">
        <f>SUM(#REF!)</f>
        <v>#REF!</v>
      </c>
      <c r="O336" s="119" t="e">
        <f>SUM(#REF!)</f>
        <v>#REF!</v>
      </c>
      <c r="P336" s="119" t="e">
        <f>SUM(#REF!)</f>
        <v>#REF!</v>
      </c>
      <c r="Q336" s="119" t="e">
        <f>SUM(#REF!)</f>
        <v>#REF!</v>
      </c>
      <c r="R336" s="119" t="e">
        <f>SUM(#REF!)</f>
        <v>#REF!</v>
      </c>
      <c r="S336" s="327" t="e">
        <f>SUM(#REF!)</f>
        <v>#REF!</v>
      </c>
      <c r="T336" s="327" t="e">
        <f>SUM(#REF!)</f>
        <v>#REF!</v>
      </c>
      <c r="U336" s="212" t="e">
        <f>SUM(#REF!)</f>
        <v>#REF!</v>
      </c>
      <c r="V336" s="212" t="e">
        <f>SUM(#REF!)</f>
        <v>#REF!</v>
      </c>
      <c r="W336" s="119" t="e">
        <f>SUM(#REF!)</f>
        <v>#REF!</v>
      </c>
      <c r="X336" s="119" t="e">
        <f>SUM(#REF!)</f>
        <v>#REF!</v>
      </c>
      <c r="Y336" s="116" t="e">
        <f>SUM(#REF!)</f>
        <v>#REF!</v>
      </c>
      <c r="Z336" s="116" t="e">
        <f>SUM(#REF!)</f>
        <v>#REF!</v>
      </c>
      <c r="AA336" s="272">
        <f>Proyección!AE418</f>
        <v>612326</v>
      </c>
      <c r="AB336" s="16"/>
      <c r="AC336" s="17"/>
    </row>
    <row r="337" spans="1:29" ht="15.6">
      <c r="A337" s="24" t="s">
        <v>261</v>
      </c>
      <c r="B337" s="248" t="e">
        <f>SUM(B338:B341)</f>
        <v>#REF!</v>
      </c>
      <c r="C337" s="148" t="e">
        <f>SUM(C338:C341)</f>
        <v>#REF!</v>
      </c>
      <c r="D337" s="33" t="e">
        <f>SUM(D338:D341)</f>
        <v>#REF!</v>
      </c>
      <c r="E337" s="51" t="e">
        <f t="shared" ref="E337:J337" si="78">SUM(E338:E339)</f>
        <v>#REF!</v>
      </c>
      <c r="F337" s="97" t="e">
        <f t="shared" si="78"/>
        <v>#REF!</v>
      </c>
      <c r="G337" s="97" t="e">
        <f t="shared" si="78"/>
        <v>#REF!</v>
      </c>
      <c r="H337" s="97" t="e">
        <f t="shared" si="78"/>
        <v>#REF!</v>
      </c>
      <c r="I337" s="97" t="e">
        <f t="shared" si="78"/>
        <v>#REF!</v>
      </c>
      <c r="J337" s="97" t="e">
        <f t="shared" si="78"/>
        <v>#REF!</v>
      </c>
      <c r="K337" s="97" t="e">
        <f t="shared" ref="K337:AA337" si="79">SUM(K338:K341)</f>
        <v>#REF!</v>
      </c>
      <c r="L337" s="97" t="e">
        <f t="shared" si="79"/>
        <v>#REF!</v>
      </c>
      <c r="M337" s="97" t="e">
        <f t="shared" si="79"/>
        <v>#REF!</v>
      </c>
      <c r="N337" s="97" t="e">
        <f t="shared" si="79"/>
        <v>#REF!</v>
      </c>
      <c r="O337" s="97" t="e">
        <f t="shared" si="79"/>
        <v>#REF!</v>
      </c>
      <c r="P337" s="97" t="e">
        <f t="shared" si="79"/>
        <v>#REF!</v>
      </c>
      <c r="Q337" s="97" t="e">
        <f t="shared" si="79"/>
        <v>#REF!</v>
      </c>
      <c r="R337" s="97" t="e">
        <f t="shared" si="79"/>
        <v>#REF!</v>
      </c>
      <c r="S337" s="338" t="e">
        <f t="shared" si="79"/>
        <v>#REF!</v>
      </c>
      <c r="T337" s="338" t="e">
        <f t="shared" si="79"/>
        <v>#REF!</v>
      </c>
      <c r="U337" s="222" t="e">
        <f t="shared" si="79"/>
        <v>#REF!</v>
      </c>
      <c r="V337" s="222" t="e">
        <f t="shared" si="79"/>
        <v>#REF!</v>
      </c>
      <c r="W337" s="97" t="e">
        <f t="shared" si="79"/>
        <v>#REF!</v>
      </c>
      <c r="X337" s="97" t="e">
        <f t="shared" si="79"/>
        <v>#REF!</v>
      </c>
      <c r="Y337" s="97" t="e">
        <f t="shared" si="79"/>
        <v>#REF!</v>
      </c>
      <c r="Z337" s="97" t="e">
        <f t="shared" si="79"/>
        <v>#REF!</v>
      </c>
      <c r="AA337" s="285">
        <f t="shared" si="79"/>
        <v>1643050</v>
      </c>
      <c r="AB337" s="19"/>
      <c r="AC337" s="17"/>
    </row>
    <row r="338" spans="1:29" ht="15.6">
      <c r="A338" s="24" t="s">
        <v>193</v>
      </c>
      <c r="B338" s="245" t="e">
        <f>SUM(AA338-C338)</f>
        <v>#REF!</v>
      </c>
      <c r="C338" s="147" t="e">
        <f>SUM(Proyección!E420)</f>
        <v>#REF!</v>
      </c>
      <c r="D338" s="32" t="e">
        <f>SUM(Proyección!F420)</f>
        <v>#REF!</v>
      </c>
      <c r="E338" s="109" t="e">
        <f>SUM(#REF!)</f>
        <v>#REF!</v>
      </c>
      <c r="F338" s="119" t="e">
        <f>SUM(#REF!)</f>
        <v>#REF!</v>
      </c>
      <c r="G338" s="119" t="e">
        <f>SUM(#REF!)</f>
        <v>#REF!</v>
      </c>
      <c r="H338" s="119" t="e">
        <f>SUM(#REF!)</f>
        <v>#REF!</v>
      </c>
      <c r="I338" s="119" t="e">
        <f>SUM(#REF!)</f>
        <v>#REF!</v>
      </c>
      <c r="J338" s="119" t="e">
        <f>SUM(#REF!)</f>
        <v>#REF!</v>
      </c>
      <c r="K338" s="119" t="e">
        <f>SUM(#REF!)</f>
        <v>#REF!</v>
      </c>
      <c r="L338" s="119" t="e">
        <f>SUM(#REF!)</f>
        <v>#REF!</v>
      </c>
      <c r="M338" s="119" t="e">
        <f>SUM(#REF!)</f>
        <v>#REF!</v>
      </c>
      <c r="N338" s="119" t="e">
        <f>SUM(#REF!)</f>
        <v>#REF!</v>
      </c>
      <c r="O338" s="119" t="e">
        <f>SUM(#REF!)</f>
        <v>#REF!</v>
      </c>
      <c r="P338" s="119" t="e">
        <f>SUM(#REF!)</f>
        <v>#REF!</v>
      </c>
      <c r="Q338" s="119" t="e">
        <f>SUM(#REF!)</f>
        <v>#REF!</v>
      </c>
      <c r="R338" s="119" t="e">
        <f>SUM(#REF!)</f>
        <v>#REF!</v>
      </c>
      <c r="S338" s="327" t="e">
        <f>SUM(#REF!)</f>
        <v>#REF!</v>
      </c>
      <c r="T338" s="327" t="e">
        <f>SUM(#REF!)</f>
        <v>#REF!</v>
      </c>
      <c r="U338" s="212" t="e">
        <f>SUM(#REF!)</f>
        <v>#REF!</v>
      </c>
      <c r="V338" s="212" t="e">
        <f>SUM(#REF!)</f>
        <v>#REF!</v>
      </c>
      <c r="W338" s="119" t="e">
        <f>SUM(#REF!)</f>
        <v>#REF!</v>
      </c>
      <c r="X338" s="119" t="e">
        <f>SUM(#REF!)</f>
        <v>#REF!</v>
      </c>
      <c r="Y338" s="116" t="e">
        <f>SUM(#REF!)</f>
        <v>#REF!</v>
      </c>
      <c r="Z338" s="116" t="e">
        <f>SUM(#REF!)</f>
        <v>#REF!</v>
      </c>
      <c r="AA338" s="272">
        <f>Proyección!AE420</f>
        <v>76600</v>
      </c>
      <c r="AB338" s="16"/>
      <c r="AC338" s="17"/>
    </row>
    <row r="339" spans="1:29" ht="15.6">
      <c r="A339" s="24" t="s">
        <v>194</v>
      </c>
      <c r="B339" s="245" t="e">
        <f>SUM(AA339-C339)</f>
        <v>#REF!</v>
      </c>
      <c r="C339" s="147" t="e">
        <f>SUM(Proyección!E421)</f>
        <v>#REF!</v>
      </c>
      <c r="D339" s="32" t="e">
        <f>SUM(Proyección!F421)</f>
        <v>#REF!</v>
      </c>
      <c r="E339" s="109" t="e">
        <f>SUM(#REF!)</f>
        <v>#REF!</v>
      </c>
      <c r="F339" s="119" t="e">
        <f>SUM(#REF!)</f>
        <v>#REF!</v>
      </c>
      <c r="G339" s="119" t="e">
        <f>SUM(#REF!)</f>
        <v>#REF!</v>
      </c>
      <c r="H339" s="119" t="e">
        <f>SUM(#REF!)</f>
        <v>#REF!</v>
      </c>
      <c r="I339" s="119" t="e">
        <f>SUM(#REF!)</f>
        <v>#REF!</v>
      </c>
      <c r="J339" s="119" t="e">
        <f>SUM(#REF!)</f>
        <v>#REF!</v>
      </c>
      <c r="K339" s="119" t="e">
        <f>SUM(#REF!)</f>
        <v>#REF!</v>
      </c>
      <c r="L339" s="119" t="e">
        <f>SUM(#REF!)</f>
        <v>#REF!</v>
      </c>
      <c r="M339" s="119" t="e">
        <f>SUM(#REF!)</f>
        <v>#REF!</v>
      </c>
      <c r="N339" s="119" t="e">
        <f>SUM(#REF!)</f>
        <v>#REF!</v>
      </c>
      <c r="O339" s="119" t="e">
        <f>SUM(#REF!)</f>
        <v>#REF!</v>
      </c>
      <c r="P339" s="119" t="e">
        <f>SUM(#REF!)</f>
        <v>#REF!</v>
      </c>
      <c r="Q339" s="119" t="e">
        <f>SUM(#REF!)</f>
        <v>#REF!</v>
      </c>
      <c r="R339" s="119" t="e">
        <f>SUM(#REF!)</f>
        <v>#REF!</v>
      </c>
      <c r="S339" s="327" t="e">
        <f>SUM(#REF!)</f>
        <v>#REF!</v>
      </c>
      <c r="T339" s="327" t="e">
        <f>SUM(#REF!)</f>
        <v>#REF!</v>
      </c>
      <c r="U339" s="212" t="e">
        <f>SUM(#REF!)</f>
        <v>#REF!</v>
      </c>
      <c r="V339" s="212" t="e">
        <f>SUM(#REF!)</f>
        <v>#REF!</v>
      </c>
      <c r="W339" s="119" t="e">
        <f>SUM(#REF!)</f>
        <v>#REF!</v>
      </c>
      <c r="X339" s="119" t="e">
        <f>SUM(#REF!)</f>
        <v>#REF!</v>
      </c>
      <c r="Y339" s="116" t="e">
        <f>SUM(#REF!)</f>
        <v>#REF!</v>
      </c>
      <c r="Z339" s="116" t="e">
        <f>SUM(#REF!)</f>
        <v>#REF!</v>
      </c>
      <c r="AA339" s="272">
        <f>Proyección!AE421</f>
        <v>196400</v>
      </c>
      <c r="AB339" s="16"/>
      <c r="AC339" s="17"/>
    </row>
    <row r="340" spans="1:29" ht="15.6">
      <c r="A340" s="24" t="s">
        <v>43</v>
      </c>
      <c r="B340" s="245" t="e">
        <f>SUM(AA340-C340)</f>
        <v>#REF!</v>
      </c>
      <c r="C340" s="147" t="e">
        <f>SUM(Proyección!E422)</f>
        <v>#REF!</v>
      </c>
      <c r="D340" s="32" t="e">
        <f>SUM(Proyección!F422)</f>
        <v>#REF!</v>
      </c>
      <c r="E340" s="109" t="e">
        <f>SUM(#REF!)</f>
        <v>#REF!</v>
      </c>
      <c r="F340" s="119" t="e">
        <f>SUM(#REF!)</f>
        <v>#REF!</v>
      </c>
      <c r="G340" s="119" t="e">
        <f>SUM(#REF!)</f>
        <v>#REF!</v>
      </c>
      <c r="H340" s="119" t="e">
        <f>SUM(#REF!)</f>
        <v>#REF!</v>
      </c>
      <c r="I340" s="119" t="e">
        <f>SUM(#REF!)</f>
        <v>#REF!</v>
      </c>
      <c r="J340" s="119" t="e">
        <f>SUM(#REF!)</f>
        <v>#REF!</v>
      </c>
      <c r="K340" s="119" t="e">
        <f>SUM(#REF!)</f>
        <v>#REF!</v>
      </c>
      <c r="L340" s="119" t="e">
        <f>SUM(#REF!)</f>
        <v>#REF!</v>
      </c>
      <c r="M340" s="119" t="e">
        <f>SUM(#REF!)</f>
        <v>#REF!</v>
      </c>
      <c r="N340" s="119" t="e">
        <f>SUM(#REF!)</f>
        <v>#REF!</v>
      </c>
      <c r="O340" s="119" t="e">
        <f>SUM(#REF!)</f>
        <v>#REF!</v>
      </c>
      <c r="P340" s="119" t="e">
        <f>SUM(#REF!)</f>
        <v>#REF!</v>
      </c>
      <c r="Q340" s="119" t="e">
        <f>SUM(#REF!)</f>
        <v>#REF!</v>
      </c>
      <c r="R340" s="119" t="e">
        <f>SUM(#REF!)</f>
        <v>#REF!</v>
      </c>
      <c r="S340" s="327" t="e">
        <f>SUM(#REF!)</f>
        <v>#REF!</v>
      </c>
      <c r="T340" s="327" t="e">
        <f>SUM(#REF!)</f>
        <v>#REF!</v>
      </c>
      <c r="U340" s="212" t="e">
        <f>SUM(#REF!)</f>
        <v>#REF!</v>
      </c>
      <c r="V340" s="212" t="e">
        <f>SUM(#REF!)</f>
        <v>#REF!</v>
      </c>
      <c r="W340" s="119" t="e">
        <f>SUM(#REF!)</f>
        <v>#REF!</v>
      </c>
      <c r="X340" s="119" t="e">
        <f>SUM(#REF!)</f>
        <v>#REF!</v>
      </c>
      <c r="Y340" s="116" t="e">
        <f>SUM(#REF!)</f>
        <v>#REF!</v>
      </c>
      <c r="Z340" s="116" t="e">
        <f>SUM(#REF!)</f>
        <v>#REF!</v>
      </c>
      <c r="AA340" s="272">
        <f>Proyección!AE422</f>
        <v>1370050</v>
      </c>
      <c r="AB340" s="16"/>
      <c r="AC340" s="17"/>
    </row>
    <row r="341" spans="1:29" ht="15.6">
      <c r="A341" s="24" t="s">
        <v>286</v>
      </c>
      <c r="B341" s="245" t="e">
        <f>SUM(AA341-C341)</f>
        <v>#REF!</v>
      </c>
      <c r="C341" s="147" t="e">
        <f>SUM(Proyección!E423)</f>
        <v>#REF!</v>
      </c>
      <c r="D341" s="32" t="e">
        <f>SUM(Proyección!F423)</f>
        <v>#REF!</v>
      </c>
      <c r="E341" s="109" t="e">
        <f>SUM(#REF!)</f>
        <v>#REF!</v>
      </c>
      <c r="F341" s="119" t="e">
        <f>SUM(#REF!)</f>
        <v>#REF!</v>
      </c>
      <c r="G341" s="119" t="e">
        <f>SUM(#REF!)</f>
        <v>#REF!</v>
      </c>
      <c r="H341" s="119" t="e">
        <f>SUM(#REF!)</f>
        <v>#REF!</v>
      </c>
      <c r="I341" s="119" t="e">
        <f>SUM(#REF!)</f>
        <v>#REF!</v>
      </c>
      <c r="J341" s="119" t="e">
        <f>SUM(#REF!)</f>
        <v>#REF!</v>
      </c>
      <c r="K341" s="119" t="e">
        <f>SUM(#REF!)</f>
        <v>#REF!</v>
      </c>
      <c r="L341" s="119" t="e">
        <f>SUM(#REF!)</f>
        <v>#REF!</v>
      </c>
      <c r="M341" s="119" t="e">
        <f>SUM(#REF!)</f>
        <v>#REF!</v>
      </c>
      <c r="N341" s="119" t="e">
        <f>SUM(#REF!)</f>
        <v>#REF!</v>
      </c>
      <c r="O341" s="119" t="e">
        <f>SUM(#REF!)</f>
        <v>#REF!</v>
      </c>
      <c r="P341" s="119" t="e">
        <f>SUM(#REF!)</f>
        <v>#REF!</v>
      </c>
      <c r="Q341" s="119" t="e">
        <f>SUM(#REF!)</f>
        <v>#REF!</v>
      </c>
      <c r="R341" s="119" t="e">
        <f>SUM(#REF!)</f>
        <v>#REF!</v>
      </c>
      <c r="S341" s="327" t="e">
        <f>SUM(#REF!)</f>
        <v>#REF!</v>
      </c>
      <c r="T341" s="327" t="e">
        <f>SUM(#REF!)</f>
        <v>#REF!</v>
      </c>
      <c r="U341" s="212" t="e">
        <f>SUM(#REF!)</f>
        <v>#REF!</v>
      </c>
      <c r="V341" s="212" t="e">
        <f>SUM(#REF!)</f>
        <v>#REF!</v>
      </c>
      <c r="W341" s="119" t="e">
        <f>SUM(#REF!)</f>
        <v>#REF!</v>
      </c>
      <c r="X341" s="119" t="e">
        <f>SUM(#REF!)</f>
        <v>#REF!</v>
      </c>
      <c r="Y341" s="116" t="e">
        <f>SUM(#REF!)</f>
        <v>#REF!</v>
      </c>
      <c r="Z341" s="116" t="e">
        <f>SUM(#REF!)</f>
        <v>#REF!</v>
      </c>
      <c r="AA341" s="272">
        <f>Proyección!AE423</f>
        <v>0</v>
      </c>
      <c r="AB341" s="16"/>
      <c r="AC341" s="17"/>
    </row>
    <row r="342" spans="1:29" ht="15.6">
      <c r="A342" s="24" t="s">
        <v>262</v>
      </c>
      <c r="B342" s="248" t="e">
        <f t="shared" ref="B342:AA342" si="80">SUM(B343:B345)</f>
        <v>#REF!</v>
      </c>
      <c r="C342" s="148" t="e">
        <f t="shared" si="80"/>
        <v>#REF!</v>
      </c>
      <c r="D342" s="33" t="e">
        <f t="shared" si="80"/>
        <v>#REF!</v>
      </c>
      <c r="E342" s="51" t="e">
        <f t="shared" si="80"/>
        <v>#REF!</v>
      </c>
      <c r="F342" s="97" t="e">
        <f t="shared" si="80"/>
        <v>#REF!</v>
      </c>
      <c r="G342" s="97" t="e">
        <f t="shared" si="80"/>
        <v>#REF!</v>
      </c>
      <c r="H342" s="97" t="e">
        <f t="shared" si="80"/>
        <v>#REF!</v>
      </c>
      <c r="I342" s="97" t="e">
        <f t="shared" si="80"/>
        <v>#REF!</v>
      </c>
      <c r="J342" s="97" t="e">
        <f t="shared" si="80"/>
        <v>#REF!</v>
      </c>
      <c r="K342" s="97" t="e">
        <f t="shared" si="80"/>
        <v>#REF!</v>
      </c>
      <c r="L342" s="97" t="e">
        <f t="shared" si="80"/>
        <v>#REF!</v>
      </c>
      <c r="M342" s="97" t="e">
        <f t="shared" si="80"/>
        <v>#REF!</v>
      </c>
      <c r="N342" s="97" t="e">
        <f t="shared" si="80"/>
        <v>#REF!</v>
      </c>
      <c r="O342" s="97" t="e">
        <f t="shared" si="80"/>
        <v>#REF!</v>
      </c>
      <c r="P342" s="97" t="e">
        <f t="shared" si="80"/>
        <v>#REF!</v>
      </c>
      <c r="Q342" s="97" t="e">
        <f t="shared" si="80"/>
        <v>#REF!</v>
      </c>
      <c r="R342" s="97" t="e">
        <f t="shared" si="80"/>
        <v>#REF!</v>
      </c>
      <c r="S342" s="338" t="e">
        <f t="shared" si="80"/>
        <v>#REF!</v>
      </c>
      <c r="T342" s="338" t="e">
        <f t="shared" si="80"/>
        <v>#REF!</v>
      </c>
      <c r="U342" s="222" t="e">
        <f t="shared" si="80"/>
        <v>#REF!</v>
      </c>
      <c r="V342" s="222" t="e">
        <f t="shared" si="80"/>
        <v>#REF!</v>
      </c>
      <c r="W342" s="97" t="e">
        <f t="shared" si="80"/>
        <v>#REF!</v>
      </c>
      <c r="X342" s="97" t="e">
        <f t="shared" si="80"/>
        <v>#REF!</v>
      </c>
      <c r="Y342" s="97" t="e">
        <f t="shared" si="80"/>
        <v>#REF!</v>
      </c>
      <c r="Z342" s="97" t="e">
        <f t="shared" si="80"/>
        <v>#REF!</v>
      </c>
      <c r="AA342" s="285">
        <f t="shared" si="80"/>
        <v>174484</v>
      </c>
      <c r="AB342" s="19"/>
      <c r="AC342" s="17"/>
    </row>
    <row r="343" spans="1:29" ht="15.6">
      <c r="A343" s="24" t="s">
        <v>195</v>
      </c>
      <c r="B343" s="245" t="e">
        <f>SUM(AA343-C343)</f>
        <v>#REF!</v>
      </c>
      <c r="C343" s="147" t="e">
        <f>SUM(Proyección!E425)</f>
        <v>#REF!</v>
      </c>
      <c r="D343" s="32" t="e">
        <f>SUM(Proyección!F425)</f>
        <v>#REF!</v>
      </c>
      <c r="E343" s="109" t="e">
        <f>SUM(#REF!)</f>
        <v>#REF!</v>
      </c>
      <c r="F343" s="119" t="e">
        <f>SUM(#REF!)</f>
        <v>#REF!</v>
      </c>
      <c r="G343" s="119" t="e">
        <f>SUM(#REF!)</f>
        <v>#REF!</v>
      </c>
      <c r="H343" s="119" t="e">
        <f>SUM(#REF!)</f>
        <v>#REF!</v>
      </c>
      <c r="I343" s="119" t="e">
        <f>SUM(#REF!)</f>
        <v>#REF!</v>
      </c>
      <c r="J343" s="119" t="e">
        <f>SUM(#REF!)</f>
        <v>#REF!</v>
      </c>
      <c r="K343" s="119" t="e">
        <f>SUM(#REF!)</f>
        <v>#REF!</v>
      </c>
      <c r="L343" s="119" t="e">
        <f>SUM(#REF!)</f>
        <v>#REF!</v>
      </c>
      <c r="M343" s="119" t="e">
        <f>SUM(#REF!)</f>
        <v>#REF!</v>
      </c>
      <c r="N343" s="119" t="e">
        <f>SUM(#REF!)</f>
        <v>#REF!</v>
      </c>
      <c r="O343" s="119" t="e">
        <f>SUM(#REF!)</f>
        <v>#REF!</v>
      </c>
      <c r="P343" s="119" t="e">
        <f>SUM(#REF!)</f>
        <v>#REF!</v>
      </c>
      <c r="Q343" s="119" t="e">
        <f>SUM(#REF!)</f>
        <v>#REF!</v>
      </c>
      <c r="R343" s="119" t="e">
        <f>SUM(#REF!)</f>
        <v>#REF!</v>
      </c>
      <c r="S343" s="327" t="e">
        <f>SUM(#REF!)</f>
        <v>#REF!</v>
      </c>
      <c r="T343" s="327" t="e">
        <f>SUM(#REF!)</f>
        <v>#REF!</v>
      </c>
      <c r="U343" s="212" t="e">
        <f>SUM(#REF!)</f>
        <v>#REF!</v>
      </c>
      <c r="V343" s="212" t="e">
        <f>SUM(#REF!)</f>
        <v>#REF!</v>
      </c>
      <c r="W343" s="119" t="e">
        <f>SUM(#REF!)</f>
        <v>#REF!</v>
      </c>
      <c r="X343" s="119" t="e">
        <f>SUM(#REF!)</f>
        <v>#REF!</v>
      </c>
      <c r="Y343" s="116" t="e">
        <f>SUM(#REF!)</f>
        <v>#REF!</v>
      </c>
      <c r="Z343" s="116" t="e">
        <f>SUM(#REF!)</f>
        <v>#REF!</v>
      </c>
      <c r="AA343" s="272">
        <f>Proyección!AE425</f>
        <v>161384</v>
      </c>
      <c r="AB343" s="16"/>
      <c r="AC343" s="17"/>
    </row>
    <row r="344" spans="1:29" ht="15.6">
      <c r="A344" s="24" t="s">
        <v>196</v>
      </c>
      <c r="B344" s="245" t="e">
        <f>SUM(AA344-C344)</f>
        <v>#REF!</v>
      </c>
      <c r="C344" s="147" t="e">
        <f>SUM(Proyección!E426)</f>
        <v>#REF!</v>
      </c>
      <c r="D344" s="32" t="e">
        <f>SUM(Proyección!F426)</f>
        <v>#REF!</v>
      </c>
      <c r="E344" s="109" t="e">
        <f>SUM(#REF!)</f>
        <v>#REF!</v>
      </c>
      <c r="F344" s="119" t="e">
        <f>SUM(#REF!)</f>
        <v>#REF!</v>
      </c>
      <c r="G344" s="119" t="e">
        <f>SUM(#REF!)</f>
        <v>#REF!</v>
      </c>
      <c r="H344" s="119" t="e">
        <f>SUM(#REF!)</f>
        <v>#REF!</v>
      </c>
      <c r="I344" s="119" t="e">
        <f>SUM(#REF!)</f>
        <v>#REF!</v>
      </c>
      <c r="J344" s="119" t="e">
        <f>SUM(#REF!)</f>
        <v>#REF!</v>
      </c>
      <c r="K344" s="119" t="e">
        <f>SUM(#REF!)</f>
        <v>#REF!</v>
      </c>
      <c r="L344" s="119" t="e">
        <f>SUM(#REF!)</f>
        <v>#REF!</v>
      </c>
      <c r="M344" s="119" t="e">
        <f>SUM(#REF!)</f>
        <v>#REF!</v>
      </c>
      <c r="N344" s="119" t="e">
        <f>SUM(#REF!)</f>
        <v>#REF!</v>
      </c>
      <c r="O344" s="119" t="e">
        <f>SUM(#REF!)</f>
        <v>#REF!</v>
      </c>
      <c r="P344" s="119" t="e">
        <f>SUM(#REF!)</f>
        <v>#REF!</v>
      </c>
      <c r="Q344" s="119" t="e">
        <f>SUM(#REF!)</f>
        <v>#REF!</v>
      </c>
      <c r="R344" s="119" t="e">
        <f>SUM(#REF!)</f>
        <v>#REF!</v>
      </c>
      <c r="S344" s="327" t="e">
        <f>SUM(#REF!)</f>
        <v>#REF!</v>
      </c>
      <c r="T344" s="327" t="e">
        <f>SUM(#REF!)</f>
        <v>#REF!</v>
      </c>
      <c r="U344" s="212" t="e">
        <f>SUM(#REF!)</f>
        <v>#REF!</v>
      </c>
      <c r="V344" s="212" t="e">
        <f>SUM(#REF!)</f>
        <v>#REF!</v>
      </c>
      <c r="W344" s="119" t="e">
        <f>SUM(#REF!)</f>
        <v>#REF!</v>
      </c>
      <c r="X344" s="119" t="e">
        <f>SUM(#REF!)</f>
        <v>#REF!</v>
      </c>
      <c r="Y344" s="116" t="e">
        <f>SUM(#REF!)</f>
        <v>#REF!</v>
      </c>
      <c r="Z344" s="116" t="e">
        <f>SUM(#REF!)</f>
        <v>#REF!</v>
      </c>
      <c r="AA344" s="272">
        <f>Proyección!AE426</f>
        <v>2400</v>
      </c>
      <c r="AB344" s="16"/>
      <c r="AC344" s="17"/>
    </row>
    <row r="345" spans="1:29" ht="15.6">
      <c r="A345" s="24" t="s">
        <v>197</v>
      </c>
      <c r="B345" s="245" t="e">
        <f>SUM(AA345-C345)</f>
        <v>#REF!</v>
      </c>
      <c r="C345" s="147" t="e">
        <f>SUM(Proyección!E427)</f>
        <v>#REF!</v>
      </c>
      <c r="D345" s="32" t="e">
        <f>SUM(Proyección!F427)</f>
        <v>#REF!</v>
      </c>
      <c r="E345" s="109" t="e">
        <f>SUM(#REF!)</f>
        <v>#REF!</v>
      </c>
      <c r="F345" s="119" t="e">
        <f>SUM(#REF!)</f>
        <v>#REF!</v>
      </c>
      <c r="G345" s="119" t="e">
        <f>SUM(#REF!)</f>
        <v>#REF!</v>
      </c>
      <c r="H345" s="119" t="e">
        <f>SUM(#REF!)</f>
        <v>#REF!</v>
      </c>
      <c r="I345" s="119" t="e">
        <f>SUM(#REF!)</f>
        <v>#REF!</v>
      </c>
      <c r="J345" s="119" t="e">
        <f>SUM(#REF!)</f>
        <v>#REF!</v>
      </c>
      <c r="K345" s="119" t="e">
        <f>SUM(#REF!)</f>
        <v>#REF!</v>
      </c>
      <c r="L345" s="119" t="e">
        <f>SUM(#REF!)</f>
        <v>#REF!</v>
      </c>
      <c r="M345" s="119" t="e">
        <f>SUM(#REF!)</f>
        <v>#REF!</v>
      </c>
      <c r="N345" s="119" t="e">
        <f>SUM(#REF!)</f>
        <v>#REF!</v>
      </c>
      <c r="O345" s="119" t="e">
        <f>SUM(#REF!)</f>
        <v>#REF!</v>
      </c>
      <c r="P345" s="119" t="e">
        <f>SUM(#REF!)</f>
        <v>#REF!</v>
      </c>
      <c r="Q345" s="119" t="e">
        <f>SUM(#REF!)</f>
        <v>#REF!</v>
      </c>
      <c r="R345" s="119" t="e">
        <f>SUM(#REF!)</f>
        <v>#REF!</v>
      </c>
      <c r="S345" s="327" t="e">
        <f>SUM(#REF!)</f>
        <v>#REF!</v>
      </c>
      <c r="T345" s="327" t="e">
        <f>SUM(#REF!)</f>
        <v>#REF!</v>
      </c>
      <c r="U345" s="212" t="e">
        <f>SUM(#REF!)</f>
        <v>#REF!</v>
      </c>
      <c r="V345" s="212" t="e">
        <f>SUM(#REF!)</f>
        <v>#REF!</v>
      </c>
      <c r="W345" s="119" t="e">
        <f>SUM(#REF!)</f>
        <v>#REF!</v>
      </c>
      <c r="X345" s="119" t="e">
        <f>SUM(#REF!)</f>
        <v>#REF!</v>
      </c>
      <c r="Y345" s="116" t="e">
        <f>SUM(#REF!)</f>
        <v>#REF!</v>
      </c>
      <c r="Z345" s="116" t="e">
        <f>SUM(#REF!)</f>
        <v>#REF!</v>
      </c>
      <c r="AA345" s="272">
        <f>Proyección!AE427</f>
        <v>10700</v>
      </c>
      <c r="AB345" s="16"/>
      <c r="AC345" s="17"/>
    </row>
    <row r="346" spans="1:29" ht="15.6">
      <c r="A346" s="24" t="s">
        <v>124</v>
      </c>
      <c r="B346" s="245" t="e">
        <f>SUM(AA346-C346)</f>
        <v>#REF!</v>
      </c>
      <c r="C346" s="147" t="e">
        <f>SUM(Proyección!E428)</f>
        <v>#REF!</v>
      </c>
      <c r="D346" s="32" t="e">
        <f>SUM(Proyección!F428)</f>
        <v>#REF!</v>
      </c>
      <c r="E346" s="109" t="e">
        <f>SUM(#REF!)</f>
        <v>#REF!</v>
      </c>
      <c r="F346" s="119" t="e">
        <f>SUM(#REF!)</f>
        <v>#REF!</v>
      </c>
      <c r="G346" s="119" t="e">
        <f>SUM(#REF!)</f>
        <v>#REF!</v>
      </c>
      <c r="H346" s="119" t="e">
        <f>SUM(#REF!)</f>
        <v>#REF!</v>
      </c>
      <c r="I346" s="119" t="e">
        <f>SUM(#REF!)</f>
        <v>#REF!</v>
      </c>
      <c r="J346" s="119" t="e">
        <f>SUM(#REF!)</f>
        <v>#REF!</v>
      </c>
      <c r="K346" s="119" t="e">
        <f>SUM(#REF!)</f>
        <v>#REF!</v>
      </c>
      <c r="L346" s="119" t="e">
        <f>SUM(#REF!)</f>
        <v>#REF!</v>
      </c>
      <c r="M346" s="119" t="e">
        <f>SUM(#REF!)</f>
        <v>#REF!</v>
      </c>
      <c r="N346" s="119" t="e">
        <f>SUM(#REF!)</f>
        <v>#REF!</v>
      </c>
      <c r="O346" s="119" t="e">
        <f>SUM(#REF!)</f>
        <v>#REF!</v>
      </c>
      <c r="P346" s="119" t="e">
        <f>SUM(#REF!)</f>
        <v>#REF!</v>
      </c>
      <c r="Q346" s="119" t="e">
        <f>SUM(#REF!)</f>
        <v>#REF!</v>
      </c>
      <c r="R346" s="119" t="e">
        <f>SUM(#REF!)</f>
        <v>#REF!</v>
      </c>
      <c r="S346" s="327" t="e">
        <f>SUM(#REF!)</f>
        <v>#REF!</v>
      </c>
      <c r="T346" s="327" t="e">
        <f>SUM(#REF!)</f>
        <v>#REF!</v>
      </c>
      <c r="U346" s="212" t="e">
        <f>SUM(#REF!)</f>
        <v>#REF!</v>
      </c>
      <c r="V346" s="212" t="e">
        <f>SUM(#REF!)</f>
        <v>#REF!</v>
      </c>
      <c r="W346" s="119" t="e">
        <f>SUM(#REF!)</f>
        <v>#REF!</v>
      </c>
      <c r="X346" s="119" t="e">
        <f>SUM(#REF!)</f>
        <v>#REF!</v>
      </c>
      <c r="Y346" s="116" t="e">
        <f>SUM(#REF!)</f>
        <v>#REF!</v>
      </c>
      <c r="Z346" s="116" t="e">
        <f>SUM(#REF!)</f>
        <v>#REF!</v>
      </c>
      <c r="AA346" s="272">
        <f>Proyección!AE428</f>
        <v>46700</v>
      </c>
      <c r="AB346" s="16"/>
      <c r="AC346" s="17"/>
    </row>
    <row r="347" spans="1:29" ht="15.6">
      <c r="A347" s="24" t="s">
        <v>217</v>
      </c>
      <c r="B347" s="245" t="e">
        <f>SUM(AA347-C347)</f>
        <v>#REF!</v>
      </c>
      <c r="C347" s="147" t="e">
        <f>SUM(Proyección!E429)</f>
        <v>#REF!</v>
      </c>
      <c r="D347" s="32" t="e">
        <f>SUM(Proyección!F429)</f>
        <v>#REF!</v>
      </c>
      <c r="E347" s="109" t="e">
        <f>SUM(#REF!)</f>
        <v>#REF!</v>
      </c>
      <c r="F347" s="119" t="e">
        <f>SUM(#REF!)</f>
        <v>#REF!</v>
      </c>
      <c r="G347" s="119" t="e">
        <f>SUM(#REF!)</f>
        <v>#REF!</v>
      </c>
      <c r="H347" s="119" t="e">
        <f>SUM(#REF!)</f>
        <v>#REF!</v>
      </c>
      <c r="I347" s="119" t="e">
        <f>SUM(#REF!)</f>
        <v>#REF!</v>
      </c>
      <c r="J347" s="119" t="e">
        <f>SUM(#REF!)</f>
        <v>#REF!</v>
      </c>
      <c r="K347" s="119" t="e">
        <f>SUM(#REF!)</f>
        <v>#REF!</v>
      </c>
      <c r="L347" s="119" t="e">
        <f>SUM(#REF!)</f>
        <v>#REF!</v>
      </c>
      <c r="M347" s="119" t="e">
        <f>SUM(#REF!)</f>
        <v>#REF!</v>
      </c>
      <c r="N347" s="119" t="e">
        <f>SUM(#REF!)</f>
        <v>#REF!</v>
      </c>
      <c r="O347" s="119" t="e">
        <f>SUM(#REF!)</f>
        <v>#REF!</v>
      </c>
      <c r="P347" s="119" t="e">
        <f>SUM(#REF!)</f>
        <v>#REF!</v>
      </c>
      <c r="Q347" s="119" t="e">
        <f>SUM(#REF!)</f>
        <v>#REF!</v>
      </c>
      <c r="R347" s="119" t="e">
        <f>SUM(#REF!)</f>
        <v>#REF!</v>
      </c>
      <c r="S347" s="327" t="e">
        <f>SUM(#REF!)</f>
        <v>#REF!</v>
      </c>
      <c r="T347" s="327" t="e">
        <f>SUM(#REF!)</f>
        <v>#REF!</v>
      </c>
      <c r="U347" s="212" t="e">
        <f>SUM(#REF!)</f>
        <v>#REF!</v>
      </c>
      <c r="V347" s="212" t="e">
        <f>SUM(#REF!)</f>
        <v>#REF!</v>
      </c>
      <c r="W347" s="119" t="e">
        <f>SUM(#REF!)</f>
        <v>#REF!</v>
      </c>
      <c r="X347" s="119" t="e">
        <f>SUM(#REF!)</f>
        <v>#REF!</v>
      </c>
      <c r="Y347" s="116" t="e">
        <f>SUM(#REF!)</f>
        <v>#REF!</v>
      </c>
      <c r="Z347" s="116" t="e">
        <f>SUM(#REF!)</f>
        <v>#REF!</v>
      </c>
      <c r="AA347" s="272">
        <f>Proyección!AE429</f>
        <v>2770605</v>
      </c>
      <c r="AB347" s="16"/>
      <c r="AC347" s="17"/>
    </row>
    <row r="348" spans="1:29" ht="15.6">
      <c r="A348" s="24" t="s">
        <v>557</v>
      </c>
      <c r="B348" s="248" t="e">
        <f t="shared" ref="B348:AA348" si="81">SUM(B349:B356)</f>
        <v>#REF!</v>
      </c>
      <c r="C348" s="152" t="e">
        <f t="shared" si="81"/>
        <v>#REF!</v>
      </c>
      <c r="D348" s="44" t="e">
        <f t="shared" si="81"/>
        <v>#REF!</v>
      </c>
      <c r="E348" s="49" t="e">
        <f t="shared" si="81"/>
        <v>#REF!</v>
      </c>
      <c r="F348" s="121" t="e">
        <f t="shared" si="81"/>
        <v>#REF!</v>
      </c>
      <c r="G348" s="121" t="e">
        <f t="shared" si="81"/>
        <v>#REF!</v>
      </c>
      <c r="H348" s="121" t="e">
        <f t="shared" si="81"/>
        <v>#REF!</v>
      </c>
      <c r="I348" s="121" t="e">
        <f t="shared" si="81"/>
        <v>#REF!</v>
      </c>
      <c r="J348" s="121" t="e">
        <f t="shared" si="81"/>
        <v>#REF!</v>
      </c>
      <c r="K348" s="121" t="e">
        <f t="shared" si="81"/>
        <v>#REF!</v>
      </c>
      <c r="L348" s="121" t="e">
        <f t="shared" si="81"/>
        <v>#REF!</v>
      </c>
      <c r="M348" s="121" t="e">
        <f t="shared" si="81"/>
        <v>#REF!</v>
      </c>
      <c r="N348" s="121" t="e">
        <f t="shared" si="81"/>
        <v>#REF!</v>
      </c>
      <c r="O348" s="121" t="e">
        <f t="shared" si="81"/>
        <v>#REF!</v>
      </c>
      <c r="P348" s="121" t="e">
        <f t="shared" si="81"/>
        <v>#REF!</v>
      </c>
      <c r="Q348" s="121" t="e">
        <f t="shared" si="81"/>
        <v>#REF!</v>
      </c>
      <c r="R348" s="121" t="e">
        <f t="shared" si="81"/>
        <v>#REF!</v>
      </c>
      <c r="S348" s="341" t="e">
        <f t="shared" si="81"/>
        <v>#REF!</v>
      </c>
      <c r="T348" s="341" t="e">
        <f t="shared" si="81"/>
        <v>#REF!</v>
      </c>
      <c r="U348" s="191" t="e">
        <f t="shared" si="81"/>
        <v>#REF!</v>
      </c>
      <c r="V348" s="191" t="e">
        <f t="shared" si="81"/>
        <v>#REF!</v>
      </c>
      <c r="W348" s="121" t="e">
        <f t="shared" si="81"/>
        <v>#REF!</v>
      </c>
      <c r="X348" s="121" t="e">
        <f t="shared" si="81"/>
        <v>#REF!</v>
      </c>
      <c r="Y348" s="121" t="e">
        <f t="shared" si="81"/>
        <v>#REF!</v>
      </c>
      <c r="Z348" s="121" t="e">
        <f t="shared" si="81"/>
        <v>#REF!</v>
      </c>
      <c r="AA348" s="273">
        <f t="shared" si="81"/>
        <v>247050</v>
      </c>
      <c r="AB348" s="143"/>
      <c r="AC348" s="17"/>
    </row>
    <row r="349" spans="1:29" ht="15.6">
      <c r="A349" s="24" t="s">
        <v>558</v>
      </c>
      <c r="B349" s="245" t="e">
        <f t="shared" ref="B349:B357" si="82">SUM(AA349-C349)</f>
        <v>#REF!</v>
      </c>
      <c r="C349" s="147" t="e">
        <f>SUM(Proyección!E431)</f>
        <v>#REF!</v>
      </c>
      <c r="D349" s="32" t="e">
        <f>SUM(Proyección!F431)</f>
        <v>#REF!</v>
      </c>
      <c r="E349" s="109" t="e">
        <f>SUM(#REF!)</f>
        <v>#REF!</v>
      </c>
      <c r="F349" s="119" t="e">
        <f>SUM(#REF!)</f>
        <v>#REF!</v>
      </c>
      <c r="G349" s="119" t="e">
        <f>SUM(#REF!)</f>
        <v>#REF!</v>
      </c>
      <c r="H349" s="119" t="e">
        <f>SUM(#REF!)</f>
        <v>#REF!</v>
      </c>
      <c r="I349" s="119" t="e">
        <f>SUM(#REF!)</f>
        <v>#REF!</v>
      </c>
      <c r="J349" s="119" t="e">
        <f>SUM(#REF!)</f>
        <v>#REF!</v>
      </c>
      <c r="K349" s="119" t="e">
        <f>SUM(#REF!)</f>
        <v>#REF!</v>
      </c>
      <c r="L349" s="119" t="e">
        <f>SUM(#REF!)</f>
        <v>#REF!</v>
      </c>
      <c r="M349" s="119" t="e">
        <f>SUM(#REF!)</f>
        <v>#REF!</v>
      </c>
      <c r="N349" s="119" t="e">
        <f>SUM(#REF!)</f>
        <v>#REF!</v>
      </c>
      <c r="O349" s="119" t="e">
        <f>SUM(#REF!)</f>
        <v>#REF!</v>
      </c>
      <c r="P349" s="119" t="e">
        <f>SUM(#REF!)</f>
        <v>#REF!</v>
      </c>
      <c r="Q349" s="119" t="e">
        <f>SUM(#REF!)</f>
        <v>#REF!</v>
      </c>
      <c r="R349" s="119" t="e">
        <f>SUM(#REF!)</f>
        <v>#REF!</v>
      </c>
      <c r="S349" s="327" t="e">
        <f>SUM(#REF!)</f>
        <v>#REF!</v>
      </c>
      <c r="T349" s="327" t="e">
        <f>SUM(#REF!)</f>
        <v>#REF!</v>
      </c>
      <c r="U349" s="212" t="e">
        <f>SUM(#REF!)</f>
        <v>#REF!</v>
      </c>
      <c r="V349" s="212" t="e">
        <f>SUM(#REF!)</f>
        <v>#REF!</v>
      </c>
      <c r="W349" s="119" t="e">
        <f>SUM(#REF!)</f>
        <v>#REF!</v>
      </c>
      <c r="X349" s="119" t="e">
        <f>SUM(#REF!)</f>
        <v>#REF!</v>
      </c>
      <c r="Y349" s="116" t="e">
        <f>SUM(#REF!)</f>
        <v>#REF!</v>
      </c>
      <c r="Z349" s="116" t="e">
        <f>SUM(#REF!)</f>
        <v>#REF!</v>
      </c>
      <c r="AA349" s="272">
        <f>Proyección!AE431</f>
        <v>80000</v>
      </c>
      <c r="AB349" s="16"/>
      <c r="AC349" s="17"/>
    </row>
    <row r="350" spans="1:29" ht="15.6">
      <c r="A350" s="24" t="s">
        <v>245</v>
      </c>
      <c r="B350" s="245" t="e">
        <f t="shared" si="82"/>
        <v>#REF!</v>
      </c>
      <c r="C350" s="147" t="e">
        <f>SUM(Proyección!E432)</f>
        <v>#REF!</v>
      </c>
      <c r="D350" s="32" t="e">
        <f>SUM(Proyección!F432)</f>
        <v>#REF!</v>
      </c>
      <c r="E350" s="109" t="e">
        <f>SUM(#REF!)</f>
        <v>#REF!</v>
      </c>
      <c r="F350" s="119" t="e">
        <f>SUM(#REF!)</f>
        <v>#REF!</v>
      </c>
      <c r="G350" s="119" t="e">
        <f>SUM(#REF!)</f>
        <v>#REF!</v>
      </c>
      <c r="H350" s="119" t="e">
        <f>SUM(#REF!)</f>
        <v>#REF!</v>
      </c>
      <c r="I350" s="119" t="e">
        <f>SUM(#REF!)</f>
        <v>#REF!</v>
      </c>
      <c r="J350" s="119" t="e">
        <f>SUM(#REF!)</f>
        <v>#REF!</v>
      </c>
      <c r="K350" s="119" t="e">
        <f>SUM(#REF!)</f>
        <v>#REF!</v>
      </c>
      <c r="L350" s="119" t="e">
        <f>SUM(#REF!)</f>
        <v>#REF!</v>
      </c>
      <c r="M350" s="119" t="e">
        <f>SUM(#REF!)</f>
        <v>#REF!</v>
      </c>
      <c r="N350" s="119" t="e">
        <f>SUM(#REF!)</f>
        <v>#REF!</v>
      </c>
      <c r="O350" s="119" t="e">
        <f>SUM(#REF!)</f>
        <v>#REF!</v>
      </c>
      <c r="P350" s="119" t="e">
        <f>SUM(#REF!)</f>
        <v>#REF!</v>
      </c>
      <c r="Q350" s="119" t="e">
        <f>SUM(#REF!)</f>
        <v>#REF!</v>
      </c>
      <c r="R350" s="119" t="e">
        <f>SUM(#REF!)</f>
        <v>#REF!</v>
      </c>
      <c r="S350" s="327" t="e">
        <f>SUM(#REF!)</f>
        <v>#REF!</v>
      </c>
      <c r="T350" s="327" t="e">
        <f>SUM(#REF!)</f>
        <v>#REF!</v>
      </c>
      <c r="U350" s="212" t="e">
        <f>SUM(#REF!)</f>
        <v>#REF!</v>
      </c>
      <c r="V350" s="212" t="e">
        <f>SUM(#REF!)</f>
        <v>#REF!</v>
      </c>
      <c r="W350" s="119" t="e">
        <f>SUM(#REF!)</f>
        <v>#REF!</v>
      </c>
      <c r="X350" s="119" t="e">
        <f>SUM(#REF!)</f>
        <v>#REF!</v>
      </c>
      <c r="Y350" s="116" t="e">
        <f>SUM(#REF!)</f>
        <v>#REF!</v>
      </c>
      <c r="Z350" s="116" t="e">
        <f>SUM(#REF!)</f>
        <v>#REF!</v>
      </c>
      <c r="AA350" s="272">
        <f>Proyección!AE432</f>
        <v>2500</v>
      </c>
      <c r="AB350" s="16"/>
      <c r="AC350" s="17"/>
    </row>
    <row r="351" spans="1:29" ht="15.6">
      <c r="A351" s="24" t="s">
        <v>246</v>
      </c>
      <c r="B351" s="245" t="e">
        <f t="shared" si="82"/>
        <v>#REF!</v>
      </c>
      <c r="C351" s="147" t="e">
        <f>SUM(Proyección!E433)</f>
        <v>#REF!</v>
      </c>
      <c r="D351" s="32" t="e">
        <f>SUM(Proyección!F433)</f>
        <v>#REF!</v>
      </c>
      <c r="E351" s="109" t="e">
        <f>SUM(#REF!)</f>
        <v>#REF!</v>
      </c>
      <c r="F351" s="119" t="e">
        <f>SUM(#REF!)</f>
        <v>#REF!</v>
      </c>
      <c r="G351" s="119" t="e">
        <f>SUM(#REF!)</f>
        <v>#REF!</v>
      </c>
      <c r="H351" s="119" t="e">
        <f>SUM(#REF!)</f>
        <v>#REF!</v>
      </c>
      <c r="I351" s="119" t="e">
        <f>SUM(#REF!)</f>
        <v>#REF!</v>
      </c>
      <c r="J351" s="119" t="e">
        <f>SUM(#REF!)</f>
        <v>#REF!</v>
      </c>
      <c r="K351" s="119" t="e">
        <f>SUM(#REF!)</f>
        <v>#REF!</v>
      </c>
      <c r="L351" s="119" t="e">
        <f>SUM(#REF!)</f>
        <v>#REF!</v>
      </c>
      <c r="M351" s="119" t="e">
        <f>SUM(#REF!)</f>
        <v>#REF!</v>
      </c>
      <c r="N351" s="119" t="e">
        <f>SUM(#REF!)</f>
        <v>#REF!</v>
      </c>
      <c r="O351" s="119" t="e">
        <f>SUM(#REF!)</f>
        <v>#REF!</v>
      </c>
      <c r="P351" s="119" t="e">
        <f>SUM(#REF!)</f>
        <v>#REF!</v>
      </c>
      <c r="Q351" s="119" t="e">
        <f>SUM(#REF!)</f>
        <v>#REF!</v>
      </c>
      <c r="R351" s="119" t="e">
        <f>SUM(#REF!)</f>
        <v>#REF!</v>
      </c>
      <c r="S351" s="327" t="e">
        <f>SUM(#REF!)</f>
        <v>#REF!</v>
      </c>
      <c r="T351" s="327" t="e">
        <f>SUM(#REF!)</f>
        <v>#REF!</v>
      </c>
      <c r="U351" s="212" t="e">
        <f>SUM(#REF!)</f>
        <v>#REF!</v>
      </c>
      <c r="V351" s="212" t="e">
        <f>SUM(#REF!)</f>
        <v>#REF!</v>
      </c>
      <c r="W351" s="119" t="e">
        <f>SUM(#REF!)</f>
        <v>#REF!</v>
      </c>
      <c r="X351" s="119" t="e">
        <f>SUM(#REF!)</f>
        <v>#REF!</v>
      </c>
      <c r="Y351" s="116" t="e">
        <f>SUM(#REF!)</f>
        <v>#REF!</v>
      </c>
      <c r="Z351" s="116" t="e">
        <f>SUM(#REF!)</f>
        <v>#REF!</v>
      </c>
      <c r="AA351" s="272">
        <f>Proyección!AE433</f>
        <v>5700</v>
      </c>
      <c r="AB351" s="16"/>
      <c r="AC351" s="17"/>
    </row>
    <row r="352" spans="1:29" ht="15.6">
      <c r="A352" s="24" t="s">
        <v>600</v>
      </c>
      <c r="B352" s="245" t="e">
        <f t="shared" si="82"/>
        <v>#REF!</v>
      </c>
      <c r="C352" s="147" t="e">
        <f>SUM(Proyección!E434)</f>
        <v>#REF!</v>
      </c>
      <c r="D352" s="32" t="e">
        <f>SUM(Proyección!F434)</f>
        <v>#REF!</v>
      </c>
      <c r="E352" s="109" t="e">
        <f>SUM(#REF!)</f>
        <v>#REF!</v>
      </c>
      <c r="F352" s="119" t="e">
        <f>SUM(#REF!)</f>
        <v>#REF!</v>
      </c>
      <c r="G352" s="119" t="e">
        <f>SUM(#REF!)</f>
        <v>#REF!</v>
      </c>
      <c r="H352" s="119" t="e">
        <f>SUM(#REF!)</f>
        <v>#REF!</v>
      </c>
      <c r="I352" s="119" t="e">
        <f>SUM(#REF!)</f>
        <v>#REF!</v>
      </c>
      <c r="J352" s="119" t="e">
        <f>SUM(#REF!)</f>
        <v>#REF!</v>
      </c>
      <c r="K352" s="119" t="e">
        <f>SUM(#REF!)</f>
        <v>#REF!</v>
      </c>
      <c r="L352" s="119" t="e">
        <f>SUM(#REF!)</f>
        <v>#REF!</v>
      </c>
      <c r="M352" s="119" t="e">
        <f>SUM(#REF!)</f>
        <v>#REF!</v>
      </c>
      <c r="N352" s="119" t="e">
        <f>SUM(#REF!)</f>
        <v>#REF!</v>
      </c>
      <c r="O352" s="119" t="e">
        <f>SUM(#REF!)</f>
        <v>#REF!</v>
      </c>
      <c r="P352" s="119" t="e">
        <f>SUM(#REF!)</f>
        <v>#REF!</v>
      </c>
      <c r="Q352" s="119" t="e">
        <f>SUM(#REF!)</f>
        <v>#REF!</v>
      </c>
      <c r="R352" s="119" t="e">
        <f>SUM(#REF!)</f>
        <v>#REF!</v>
      </c>
      <c r="S352" s="327" t="e">
        <f>SUM(#REF!)</f>
        <v>#REF!</v>
      </c>
      <c r="T352" s="327" t="e">
        <f>SUM(#REF!)</f>
        <v>#REF!</v>
      </c>
      <c r="U352" s="212" t="e">
        <f>SUM(#REF!)</f>
        <v>#REF!</v>
      </c>
      <c r="V352" s="212" t="e">
        <f>SUM(#REF!)</f>
        <v>#REF!</v>
      </c>
      <c r="W352" s="119" t="e">
        <f>SUM(#REF!)</f>
        <v>#REF!</v>
      </c>
      <c r="X352" s="119" t="e">
        <f>SUM(#REF!)</f>
        <v>#REF!</v>
      </c>
      <c r="Y352" s="116" t="e">
        <f>SUM(#REF!)</f>
        <v>#REF!</v>
      </c>
      <c r="Z352" s="116" t="e">
        <f>SUM(#REF!)</f>
        <v>#REF!</v>
      </c>
      <c r="AA352" s="272">
        <f>Proyección!AE434</f>
        <v>2600</v>
      </c>
      <c r="AB352" s="16"/>
      <c r="AC352" s="17"/>
    </row>
    <row r="353" spans="1:29" ht="15.6">
      <c r="A353" s="24" t="s">
        <v>109</v>
      </c>
      <c r="B353" s="245" t="e">
        <f t="shared" si="82"/>
        <v>#REF!</v>
      </c>
      <c r="C353" s="147" t="e">
        <f>SUM(Proyección!E435)</f>
        <v>#REF!</v>
      </c>
      <c r="D353" s="32" t="e">
        <f>SUM(Proyección!F435)</f>
        <v>#REF!</v>
      </c>
      <c r="E353" s="109" t="e">
        <f>SUM(#REF!)</f>
        <v>#REF!</v>
      </c>
      <c r="F353" s="119" t="e">
        <f>SUM(#REF!)</f>
        <v>#REF!</v>
      </c>
      <c r="G353" s="119" t="e">
        <f>SUM(#REF!)</f>
        <v>#REF!</v>
      </c>
      <c r="H353" s="119" t="e">
        <f>SUM(#REF!)</f>
        <v>#REF!</v>
      </c>
      <c r="I353" s="119" t="e">
        <f>SUM(#REF!)</f>
        <v>#REF!</v>
      </c>
      <c r="J353" s="119" t="e">
        <f>SUM(#REF!)</f>
        <v>#REF!</v>
      </c>
      <c r="K353" s="119" t="e">
        <f>SUM(#REF!)</f>
        <v>#REF!</v>
      </c>
      <c r="L353" s="119" t="e">
        <f>SUM(#REF!)</f>
        <v>#REF!</v>
      </c>
      <c r="M353" s="119" t="e">
        <f>SUM(#REF!)</f>
        <v>#REF!</v>
      </c>
      <c r="N353" s="119" t="e">
        <f>SUM(#REF!)</f>
        <v>#REF!</v>
      </c>
      <c r="O353" s="119" t="e">
        <f>SUM(#REF!)</f>
        <v>#REF!</v>
      </c>
      <c r="P353" s="119" t="e">
        <f>SUM(#REF!)</f>
        <v>#REF!</v>
      </c>
      <c r="Q353" s="119" t="e">
        <f>SUM(#REF!)</f>
        <v>#REF!</v>
      </c>
      <c r="R353" s="119" t="e">
        <f>SUM(#REF!)</f>
        <v>#REF!</v>
      </c>
      <c r="S353" s="327" t="e">
        <f>SUM(#REF!)</f>
        <v>#REF!</v>
      </c>
      <c r="T353" s="327" t="e">
        <f>SUM(#REF!)</f>
        <v>#REF!</v>
      </c>
      <c r="U353" s="212" t="e">
        <f>SUM(#REF!)</f>
        <v>#REF!</v>
      </c>
      <c r="V353" s="212" t="e">
        <f>SUM(#REF!)</f>
        <v>#REF!</v>
      </c>
      <c r="W353" s="119" t="e">
        <f>SUM(#REF!)</f>
        <v>#REF!</v>
      </c>
      <c r="X353" s="119" t="e">
        <f>SUM(#REF!)</f>
        <v>#REF!</v>
      </c>
      <c r="Y353" s="116" t="e">
        <f>SUM(#REF!)</f>
        <v>#REF!</v>
      </c>
      <c r="Z353" s="116" t="e">
        <f>SUM(#REF!)</f>
        <v>#REF!</v>
      </c>
      <c r="AA353" s="272">
        <f>Proyección!AE435</f>
        <v>7600</v>
      </c>
      <c r="AB353" s="16"/>
      <c r="AC353" s="17"/>
    </row>
    <row r="354" spans="1:29" ht="15.6">
      <c r="A354" s="24" t="s">
        <v>241</v>
      </c>
      <c r="B354" s="245" t="e">
        <f t="shared" si="82"/>
        <v>#REF!</v>
      </c>
      <c r="C354" s="147" t="e">
        <f>SUM(Proyección!E436)</f>
        <v>#REF!</v>
      </c>
      <c r="D354" s="32" t="e">
        <f>SUM(Proyección!F436)</f>
        <v>#REF!</v>
      </c>
      <c r="E354" s="109" t="e">
        <f>SUM(#REF!)</f>
        <v>#REF!</v>
      </c>
      <c r="F354" s="119" t="e">
        <f>SUM(#REF!)</f>
        <v>#REF!</v>
      </c>
      <c r="G354" s="119" t="e">
        <f>SUM(#REF!)</f>
        <v>#REF!</v>
      </c>
      <c r="H354" s="119" t="e">
        <f>SUM(#REF!)</f>
        <v>#REF!</v>
      </c>
      <c r="I354" s="119" t="e">
        <f>SUM(#REF!)</f>
        <v>#REF!</v>
      </c>
      <c r="J354" s="119" t="e">
        <f>SUM(#REF!)</f>
        <v>#REF!</v>
      </c>
      <c r="K354" s="119" t="e">
        <f>SUM(#REF!)</f>
        <v>#REF!</v>
      </c>
      <c r="L354" s="119" t="e">
        <f>SUM(#REF!)</f>
        <v>#REF!</v>
      </c>
      <c r="M354" s="119" t="e">
        <f>SUM(#REF!)</f>
        <v>#REF!</v>
      </c>
      <c r="N354" s="119" t="e">
        <f>SUM(#REF!)</f>
        <v>#REF!</v>
      </c>
      <c r="O354" s="119" t="e">
        <f>SUM(#REF!)</f>
        <v>#REF!</v>
      </c>
      <c r="P354" s="119" t="e">
        <f>SUM(#REF!)</f>
        <v>#REF!</v>
      </c>
      <c r="Q354" s="119" t="e">
        <f>SUM(#REF!)</f>
        <v>#REF!</v>
      </c>
      <c r="R354" s="119" t="e">
        <f>SUM(#REF!)</f>
        <v>#REF!</v>
      </c>
      <c r="S354" s="327" t="e">
        <f>SUM(#REF!)</f>
        <v>#REF!</v>
      </c>
      <c r="T354" s="327" t="e">
        <f>SUM(#REF!)</f>
        <v>#REF!</v>
      </c>
      <c r="U354" s="212" t="e">
        <f>SUM(#REF!)</f>
        <v>#REF!</v>
      </c>
      <c r="V354" s="212" t="e">
        <f>SUM(#REF!)</f>
        <v>#REF!</v>
      </c>
      <c r="W354" s="119" t="e">
        <f>SUM(#REF!)</f>
        <v>#REF!</v>
      </c>
      <c r="X354" s="119" t="e">
        <f>SUM(#REF!)</f>
        <v>#REF!</v>
      </c>
      <c r="Y354" s="116" t="e">
        <f>SUM(#REF!)</f>
        <v>#REF!</v>
      </c>
      <c r="Z354" s="116" t="e">
        <f>SUM(#REF!)</f>
        <v>#REF!</v>
      </c>
      <c r="AA354" s="272">
        <f>Proyección!AE436</f>
        <v>22700</v>
      </c>
      <c r="AB354" s="16"/>
      <c r="AC354" s="17"/>
    </row>
    <row r="355" spans="1:29" ht="15.6">
      <c r="A355" s="24" t="s">
        <v>242</v>
      </c>
      <c r="B355" s="245" t="e">
        <f t="shared" si="82"/>
        <v>#REF!</v>
      </c>
      <c r="C355" s="147" t="e">
        <f>SUM(Proyección!E437)</f>
        <v>#REF!</v>
      </c>
      <c r="D355" s="32" t="e">
        <f>SUM(Proyección!F437)</f>
        <v>#REF!</v>
      </c>
      <c r="E355" s="109" t="e">
        <f>SUM(#REF!)</f>
        <v>#REF!</v>
      </c>
      <c r="F355" s="119" t="e">
        <f>SUM(#REF!)</f>
        <v>#REF!</v>
      </c>
      <c r="G355" s="119" t="e">
        <f>SUM(#REF!)</f>
        <v>#REF!</v>
      </c>
      <c r="H355" s="119" t="e">
        <f>SUM(#REF!)</f>
        <v>#REF!</v>
      </c>
      <c r="I355" s="119" t="e">
        <f>SUM(#REF!)</f>
        <v>#REF!</v>
      </c>
      <c r="J355" s="119" t="e">
        <f>SUM(#REF!)</f>
        <v>#REF!</v>
      </c>
      <c r="K355" s="119" t="e">
        <f>SUM(#REF!)</f>
        <v>#REF!</v>
      </c>
      <c r="L355" s="119" t="e">
        <f>SUM(#REF!)</f>
        <v>#REF!</v>
      </c>
      <c r="M355" s="119" t="e">
        <f>SUM(#REF!)</f>
        <v>#REF!</v>
      </c>
      <c r="N355" s="119" t="e">
        <f>SUM(#REF!)</f>
        <v>#REF!</v>
      </c>
      <c r="O355" s="119" t="e">
        <f>SUM(#REF!)</f>
        <v>#REF!</v>
      </c>
      <c r="P355" s="119" t="e">
        <f>SUM(#REF!)</f>
        <v>#REF!</v>
      </c>
      <c r="Q355" s="119" t="e">
        <f>SUM(#REF!)</f>
        <v>#REF!</v>
      </c>
      <c r="R355" s="119" t="e">
        <f>SUM(#REF!)</f>
        <v>#REF!</v>
      </c>
      <c r="S355" s="327" t="e">
        <f>SUM(#REF!)</f>
        <v>#REF!</v>
      </c>
      <c r="T355" s="327" t="e">
        <f>SUM(#REF!)</f>
        <v>#REF!</v>
      </c>
      <c r="U355" s="212" t="e">
        <f>SUM(#REF!)</f>
        <v>#REF!</v>
      </c>
      <c r="V355" s="212" t="e">
        <f>SUM(#REF!)</f>
        <v>#REF!</v>
      </c>
      <c r="W355" s="119" t="e">
        <f>SUM(#REF!)</f>
        <v>#REF!</v>
      </c>
      <c r="X355" s="119" t="e">
        <f>SUM(#REF!)</f>
        <v>#REF!</v>
      </c>
      <c r="Y355" s="116" t="e">
        <f>SUM(#REF!)</f>
        <v>#REF!</v>
      </c>
      <c r="Z355" s="116" t="e">
        <f>SUM(#REF!)</f>
        <v>#REF!</v>
      </c>
      <c r="AA355" s="272">
        <f>Proyección!AE437</f>
        <v>95550</v>
      </c>
      <c r="AB355" s="16"/>
      <c r="AC355" s="17"/>
    </row>
    <row r="356" spans="1:29" ht="15.6">
      <c r="A356" s="24" t="s">
        <v>66</v>
      </c>
      <c r="B356" s="245" t="e">
        <f t="shared" si="82"/>
        <v>#REF!</v>
      </c>
      <c r="C356" s="147" t="e">
        <f>SUM(Proyección!E438)</f>
        <v>#REF!</v>
      </c>
      <c r="D356" s="32" t="e">
        <f>SUM(Proyección!F438)</f>
        <v>#REF!</v>
      </c>
      <c r="E356" s="109" t="e">
        <f>SUM(#REF!)</f>
        <v>#REF!</v>
      </c>
      <c r="F356" s="119" t="e">
        <f>SUM(#REF!)</f>
        <v>#REF!</v>
      </c>
      <c r="G356" s="119" t="e">
        <f>SUM(#REF!)</f>
        <v>#REF!</v>
      </c>
      <c r="H356" s="119" t="e">
        <f>SUM(#REF!)</f>
        <v>#REF!</v>
      </c>
      <c r="I356" s="119" t="e">
        <f>SUM(#REF!)</f>
        <v>#REF!</v>
      </c>
      <c r="J356" s="119" t="e">
        <f>SUM(#REF!)</f>
        <v>#REF!</v>
      </c>
      <c r="K356" s="119" t="e">
        <f>SUM(#REF!)</f>
        <v>#REF!</v>
      </c>
      <c r="L356" s="119" t="e">
        <f>SUM(#REF!)</f>
        <v>#REF!</v>
      </c>
      <c r="M356" s="119" t="e">
        <f>SUM(#REF!)</f>
        <v>#REF!</v>
      </c>
      <c r="N356" s="119" t="e">
        <f>SUM(#REF!)</f>
        <v>#REF!</v>
      </c>
      <c r="O356" s="119" t="e">
        <f>SUM(#REF!)</f>
        <v>#REF!</v>
      </c>
      <c r="P356" s="119" t="e">
        <f>SUM(#REF!)</f>
        <v>#REF!</v>
      </c>
      <c r="Q356" s="119" t="e">
        <f>SUM(#REF!)</f>
        <v>#REF!</v>
      </c>
      <c r="R356" s="119" t="e">
        <f>SUM(#REF!)</f>
        <v>#REF!</v>
      </c>
      <c r="S356" s="327" t="e">
        <f>SUM(#REF!)</f>
        <v>#REF!</v>
      </c>
      <c r="T356" s="327" t="e">
        <f>SUM(#REF!)</f>
        <v>#REF!</v>
      </c>
      <c r="U356" s="212" t="e">
        <f>SUM(#REF!)</f>
        <v>#REF!</v>
      </c>
      <c r="V356" s="212" t="e">
        <f>SUM(#REF!)</f>
        <v>#REF!</v>
      </c>
      <c r="W356" s="119" t="e">
        <f>SUM(#REF!)</f>
        <v>#REF!</v>
      </c>
      <c r="X356" s="119" t="e">
        <f>SUM(#REF!)</f>
        <v>#REF!</v>
      </c>
      <c r="Y356" s="116" t="e">
        <f>SUM(#REF!)</f>
        <v>#REF!</v>
      </c>
      <c r="Z356" s="116" t="e">
        <f>SUM(#REF!)</f>
        <v>#REF!</v>
      </c>
      <c r="AA356" s="272">
        <f>Proyección!AE438</f>
        <v>30400</v>
      </c>
      <c r="AB356" s="16"/>
      <c r="AC356" s="17"/>
    </row>
    <row r="357" spans="1:29" ht="15.6">
      <c r="A357" s="24" t="s">
        <v>29</v>
      </c>
      <c r="B357" s="245" t="e">
        <f t="shared" si="82"/>
        <v>#REF!</v>
      </c>
      <c r="C357" s="147" t="e">
        <f>SUM(Proyección!E439)</f>
        <v>#REF!</v>
      </c>
      <c r="D357" s="32" t="e">
        <f>SUM(Proyección!F439)</f>
        <v>#REF!</v>
      </c>
      <c r="E357" s="109" t="e">
        <f>SUM(#REF!)</f>
        <v>#REF!</v>
      </c>
      <c r="F357" s="119" t="e">
        <f>SUM(#REF!)</f>
        <v>#REF!</v>
      </c>
      <c r="G357" s="119" t="e">
        <f>SUM(#REF!)</f>
        <v>#REF!</v>
      </c>
      <c r="H357" s="119" t="e">
        <f>SUM(#REF!)</f>
        <v>#REF!</v>
      </c>
      <c r="I357" s="119" t="e">
        <f>SUM(#REF!)</f>
        <v>#REF!</v>
      </c>
      <c r="J357" s="119" t="e">
        <f>SUM(#REF!)</f>
        <v>#REF!</v>
      </c>
      <c r="K357" s="119" t="e">
        <f>SUM(#REF!)</f>
        <v>#REF!</v>
      </c>
      <c r="L357" s="119" t="e">
        <f>SUM(#REF!)</f>
        <v>#REF!</v>
      </c>
      <c r="M357" s="119" t="e">
        <f>SUM(#REF!)</f>
        <v>#REF!</v>
      </c>
      <c r="N357" s="119" t="e">
        <f>SUM(#REF!)</f>
        <v>#REF!</v>
      </c>
      <c r="O357" s="119" t="e">
        <f>SUM(#REF!)</f>
        <v>#REF!</v>
      </c>
      <c r="P357" s="119" t="e">
        <f>SUM(#REF!)</f>
        <v>#REF!</v>
      </c>
      <c r="Q357" s="119" t="e">
        <f>SUM(#REF!)</f>
        <v>#REF!</v>
      </c>
      <c r="R357" s="119" t="e">
        <f>SUM(#REF!)</f>
        <v>#REF!</v>
      </c>
      <c r="S357" s="327" t="e">
        <f>SUM(#REF!)</f>
        <v>#REF!</v>
      </c>
      <c r="T357" s="327" t="e">
        <f>SUM(#REF!)</f>
        <v>#REF!</v>
      </c>
      <c r="U357" s="212" t="e">
        <f>SUM(#REF!)</f>
        <v>#REF!</v>
      </c>
      <c r="V357" s="212" t="e">
        <f>SUM(#REF!)</f>
        <v>#REF!</v>
      </c>
      <c r="W357" s="119" t="e">
        <f>SUM(#REF!)</f>
        <v>#REF!</v>
      </c>
      <c r="X357" s="119" t="e">
        <f>SUM(#REF!)</f>
        <v>#REF!</v>
      </c>
      <c r="Y357" s="116" t="e">
        <f>SUM(#REF!)</f>
        <v>#REF!</v>
      </c>
      <c r="Z357" s="116" t="e">
        <f>SUM(#REF!)</f>
        <v>#REF!</v>
      </c>
      <c r="AA357" s="272">
        <f>Proyección!AE439</f>
        <v>17000</v>
      </c>
      <c r="AB357" s="16"/>
      <c r="AC357" s="17"/>
    </row>
    <row r="358" spans="1:29" ht="15.6">
      <c r="A358" s="52" t="s">
        <v>469</v>
      </c>
      <c r="B358" s="246" t="e">
        <f t="shared" ref="B358:AA358" si="83">SUM(B359:B360)</f>
        <v>#REF!</v>
      </c>
      <c r="C358" s="152" t="e">
        <f t="shared" si="83"/>
        <v>#REF!</v>
      </c>
      <c r="D358" s="44" t="e">
        <f t="shared" si="83"/>
        <v>#REF!</v>
      </c>
      <c r="E358" s="112" t="e">
        <f t="shared" si="83"/>
        <v>#REF!</v>
      </c>
      <c r="F358" s="126" t="e">
        <f t="shared" si="83"/>
        <v>#REF!</v>
      </c>
      <c r="G358" s="126" t="e">
        <f t="shared" si="83"/>
        <v>#REF!</v>
      </c>
      <c r="H358" s="126" t="e">
        <f t="shared" si="83"/>
        <v>#REF!</v>
      </c>
      <c r="I358" s="126" t="e">
        <f t="shared" si="83"/>
        <v>#REF!</v>
      </c>
      <c r="J358" s="126" t="e">
        <f t="shared" si="83"/>
        <v>#REF!</v>
      </c>
      <c r="K358" s="126" t="e">
        <f t="shared" si="83"/>
        <v>#REF!</v>
      </c>
      <c r="L358" s="126" t="e">
        <f t="shared" si="83"/>
        <v>#REF!</v>
      </c>
      <c r="M358" s="126" t="e">
        <f t="shared" si="83"/>
        <v>#REF!</v>
      </c>
      <c r="N358" s="126" t="e">
        <f t="shared" si="83"/>
        <v>#REF!</v>
      </c>
      <c r="O358" s="126" t="e">
        <f t="shared" si="83"/>
        <v>#REF!</v>
      </c>
      <c r="P358" s="126" t="e">
        <f t="shared" si="83"/>
        <v>#REF!</v>
      </c>
      <c r="Q358" s="126" t="e">
        <f t="shared" si="83"/>
        <v>#REF!</v>
      </c>
      <c r="R358" s="126" t="e">
        <f t="shared" si="83"/>
        <v>#REF!</v>
      </c>
      <c r="S358" s="328" t="e">
        <f t="shared" si="83"/>
        <v>#REF!</v>
      </c>
      <c r="T358" s="328" t="e">
        <f t="shared" si="83"/>
        <v>#REF!</v>
      </c>
      <c r="U358" s="213" t="e">
        <f t="shared" si="83"/>
        <v>#REF!</v>
      </c>
      <c r="V358" s="213" t="e">
        <f t="shared" si="83"/>
        <v>#REF!</v>
      </c>
      <c r="W358" s="126" t="e">
        <f t="shared" si="83"/>
        <v>#REF!</v>
      </c>
      <c r="X358" s="126" t="e">
        <f t="shared" si="83"/>
        <v>#REF!</v>
      </c>
      <c r="Y358" s="126" t="e">
        <f t="shared" si="83"/>
        <v>#REF!</v>
      </c>
      <c r="Z358" s="126" t="e">
        <f t="shared" si="83"/>
        <v>#REF!</v>
      </c>
      <c r="AA358" s="287">
        <f t="shared" si="83"/>
        <v>839060</v>
      </c>
      <c r="AB358" s="16"/>
      <c r="AC358" s="17"/>
    </row>
    <row r="359" spans="1:29" ht="15.6">
      <c r="A359" s="52" t="s">
        <v>683</v>
      </c>
      <c r="B359" s="245" t="e">
        <f>SUM(AA359-C359)</f>
        <v>#REF!</v>
      </c>
      <c r="C359" s="147" t="e">
        <f>SUM(Proyección!E441)</f>
        <v>#REF!</v>
      </c>
      <c r="D359" s="32" t="e">
        <f>SUM(Proyección!F441)</f>
        <v>#REF!</v>
      </c>
      <c r="E359" s="109" t="e">
        <f>SUM(#REF!)</f>
        <v>#REF!</v>
      </c>
      <c r="F359" s="119" t="e">
        <f>SUM(#REF!)</f>
        <v>#REF!</v>
      </c>
      <c r="G359" s="119" t="e">
        <f>SUM(#REF!)</f>
        <v>#REF!</v>
      </c>
      <c r="H359" s="119" t="e">
        <f>SUM(#REF!)</f>
        <v>#REF!</v>
      </c>
      <c r="I359" s="119" t="e">
        <f>SUM(#REF!)</f>
        <v>#REF!</v>
      </c>
      <c r="J359" s="119" t="e">
        <f>SUM(#REF!)</f>
        <v>#REF!</v>
      </c>
      <c r="K359" s="119" t="e">
        <f>SUM(#REF!)</f>
        <v>#REF!</v>
      </c>
      <c r="L359" s="119" t="e">
        <f>SUM(#REF!)</f>
        <v>#REF!</v>
      </c>
      <c r="M359" s="119" t="e">
        <f>SUM(#REF!)</f>
        <v>#REF!</v>
      </c>
      <c r="N359" s="119" t="e">
        <f>SUM(#REF!)</f>
        <v>#REF!</v>
      </c>
      <c r="O359" s="119" t="e">
        <f>SUM(#REF!)</f>
        <v>#REF!</v>
      </c>
      <c r="P359" s="119" t="e">
        <f>SUM(#REF!)</f>
        <v>#REF!</v>
      </c>
      <c r="Q359" s="119" t="e">
        <f>SUM(#REF!)</f>
        <v>#REF!</v>
      </c>
      <c r="R359" s="119" t="e">
        <f>SUM(#REF!)</f>
        <v>#REF!</v>
      </c>
      <c r="S359" s="327" t="e">
        <f>SUM(#REF!)</f>
        <v>#REF!</v>
      </c>
      <c r="T359" s="327" t="e">
        <f>SUM(#REF!)</f>
        <v>#REF!</v>
      </c>
      <c r="U359" s="212" t="e">
        <f>SUM(#REF!)</f>
        <v>#REF!</v>
      </c>
      <c r="V359" s="212" t="e">
        <f>SUM(#REF!)</f>
        <v>#REF!</v>
      </c>
      <c r="W359" s="119" t="e">
        <f>SUM(#REF!)</f>
        <v>#REF!</v>
      </c>
      <c r="X359" s="119" t="e">
        <f>SUM(#REF!)</f>
        <v>#REF!</v>
      </c>
      <c r="Y359" s="116" t="e">
        <f>SUM(#REF!)</f>
        <v>#REF!</v>
      </c>
      <c r="Z359" s="116" t="e">
        <f>SUM(#REF!)</f>
        <v>#REF!</v>
      </c>
      <c r="AA359" s="272">
        <f>Proyección!AE441</f>
        <v>750000</v>
      </c>
      <c r="AB359" s="16"/>
      <c r="AC359" s="17"/>
    </row>
    <row r="360" spans="1:29" ht="15.6">
      <c r="A360" s="52" t="s">
        <v>684</v>
      </c>
      <c r="B360" s="245" t="e">
        <f>SUM(AA360-C360)</f>
        <v>#REF!</v>
      </c>
      <c r="C360" s="147" t="e">
        <f>SUM(Proyección!E442)</f>
        <v>#REF!</v>
      </c>
      <c r="D360" s="32" t="e">
        <f>SUM(Proyección!F442)</f>
        <v>#REF!</v>
      </c>
      <c r="E360" s="109" t="e">
        <f>SUM(#REF!)</f>
        <v>#REF!</v>
      </c>
      <c r="F360" s="119" t="e">
        <f>SUM(#REF!)</f>
        <v>#REF!</v>
      </c>
      <c r="G360" s="119" t="e">
        <f>SUM(#REF!)</f>
        <v>#REF!</v>
      </c>
      <c r="H360" s="119" t="e">
        <f>SUM(#REF!)</f>
        <v>#REF!</v>
      </c>
      <c r="I360" s="119" t="e">
        <f>SUM(#REF!)</f>
        <v>#REF!</v>
      </c>
      <c r="J360" s="119" t="e">
        <f>SUM(#REF!)</f>
        <v>#REF!</v>
      </c>
      <c r="K360" s="119" t="e">
        <f>SUM(#REF!)</f>
        <v>#REF!</v>
      </c>
      <c r="L360" s="119" t="e">
        <f>SUM(#REF!)</f>
        <v>#REF!</v>
      </c>
      <c r="M360" s="119" t="e">
        <f>SUM(#REF!)</f>
        <v>#REF!</v>
      </c>
      <c r="N360" s="119" t="e">
        <f>SUM(#REF!)</f>
        <v>#REF!</v>
      </c>
      <c r="O360" s="119" t="e">
        <f>SUM(#REF!)</f>
        <v>#REF!</v>
      </c>
      <c r="P360" s="119" t="e">
        <f>SUM(#REF!)</f>
        <v>#REF!</v>
      </c>
      <c r="Q360" s="119" t="e">
        <f>SUM(#REF!)</f>
        <v>#REF!</v>
      </c>
      <c r="R360" s="119" t="e">
        <f>SUM(#REF!)</f>
        <v>#REF!</v>
      </c>
      <c r="S360" s="327" t="e">
        <f>SUM(#REF!)</f>
        <v>#REF!</v>
      </c>
      <c r="T360" s="327" t="e">
        <f>SUM(#REF!)</f>
        <v>#REF!</v>
      </c>
      <c r="U360" s="212" t="e">
        <f>SUM(#REF!)</f>
        <v>#REF!</v>
      </c>
      <c r="V360" s="212" t="e">
        <f>SUM(#REF!)</f>
        <v>#REF!</v>
      </c>
      <c r="W360" s="119" t="e">
        <f>SUM(#REF!)</f>
        <v>#REF!</v>
      </c>
      <c r="X360" s="119" t="e">
        <f>SUM(#REF!)</f>
        <v>#REF!</v>
      </c>
      <c r="Y360" s="116" t="e">
        <f>SUM(#REF!)</f>
        <v>#REF!</v>
      </c>
      <c r="Z360" s="116" t="e">
        <f>SUM(#REF!)</f>
        <v>#REF!</v>
      </c>
      <c r="AA360" s="272">
        <f>Proyección!AE442</f>
        <v>89060</v>
      </c>
      <c r="AB360" s="16"/>
      <c r="AC360" s="17"/>
    </row>
    <row r="361" spans="1:29" ht="18">
      <c r="A361" s="24"/>
      <c r="B361" s="245"/>
      <c r="C361" s="263"/>
      <c r="D361" s="302"/>
      <c r="E361" s="303"/>
      <c r="F361" s="304"/>
      <c r="G361" s="305"/>
      <c r="H361" s="304"/>
      <c r="I361" s="305"/>
      <c r="J361" s="304"/>
      <c r="K361" s="305"/>
      <c r="L361" s="304"/>
      <c r="M361" s="305"/>
      <c r="N361" s="306"/>
      <c r="O361" s="304"/>
      <c r="P361" s="306"/>
      <c r="Q361" s="304"/>
      <c r="R361" s="304"/>
      <c r="S361" s="331"/>
      <c r="T361" s="332"/>
      <c r="U361" s="312"/>
      <c r="V361" s="312"/>
      <c r="W361" s="119"/>
      <c r="X361" s="119"/>
      <c r="Y361" s="116"/>
      <c r="Z361" s="116"/>
      <c r="AA361" s="272"/>
      <c r="AB361" s="16"/>
    </row>
    <row r="362" spans="1:29" ht="15.6">
      <c r="A362" s="31" t="s">
        <v>615</v>
      </c>
      <c r="B362" s="252" t="e">
        <f t="shared" ref="B362:AA362" si="84">SUM(B363+B364+B365+B366+B370+B374+B375+B378+B387+B388+B392+B395+B399+B400+B403+B409+B415+B419+B420+B421+B422)</f>
        <v>#REF!</v>
      </c>
      <c r="C362" s="153" t="e">
        <f t="shared" si="84"/>
        <v>#REF!</v>
      </c>
      <c r="D362" s="160" t="e">
        <f t="shared" si="84"/>
        <v>#REF!</v>
      </c>
      <c r="E362" s="48" t="e">
        <f t="shared" si="84"/>
        <v>#REF!</v>
      </c>
      <c r="F362" s="92" t="e">
        <f t="shared" si="84"/>
        <v>#REF!</v>
      </c>
      <c r="G362" s="92" t="e">
        <f t="shared" si="84"/>
        <v>#REF!</v>
      </c>
      <c r="H362" s="92" t="e">
        <f t="shared" si="84"/>
        <v>#REF!</v>
      </c>
      <c r="I362" s="92" t="e">
        <f t="shared" si="84"/>
        <v>#REF!</v>
      </c>
      <c r="J362" s="92" t="e">
        <f t="shared" si="84"/>
        <v>#REF!</v>
      </c>
      <c r="K362" s="92" t="e">
        <f t="shared" si="84"/>
        <v>#REF!</v>
      </c>
      <c r="L362" s="92" t="e">
        <f t="shared" si="84"/>
        <v>#REF!</v>
      </c>
      <c r="M362" s="92" t="e">
        <f t="shared" si="84"/>
        <v>#REF!</v>
      </c>
      <c r="N362" s="92" t="e">
        <f t="shared" si="84"/>
        <v>#REF!</v>
      </c>
      <c r="O362" s="92" t="e">
        <f t="shared" si="84"/>
        <v>#REF!</v>
      </c>
      <c r="P362" s="92" t="e">
        <f t="shared" si="84"/>
        <v>#REF!</v>
      </c>
      <c r="Q362" s="92" t="e">
        <f t="shared" si="84"/>
        <v>#REF!</v>
      </c>
      <c r="R362" s="92" t="e">
        <f t="shared" si="84"/>
        <v>#REF!</v>
      </c>
      <c r="S362" s="335" t="e">
        <f t="shared" si="84"/>
        <v>#REF!</v>
      </c>
      <c r="T362" s="335" t="e">
        <f t="shared" si="84"/>
        <v>#REF!</v>
      </c>
      <c r="U362" s="219" t="e">
        <f t="shared" si="84"/>
        <v>#REF!</v>
      </c>
      <c r="V362" s="219" t="e">
        <f t="shared" si="84"/>
        <v>#REF!</v>
      </c>
      <c r="W362" s="92" t="e">
        <f t="shared" si="84"/>
        <v>#REF!</v>
      </c>
      <c r="X362" s="92" t="e">
        <f t="shared" si="84"/>
        <v>#REF!</v>
      </c>
      <c r="Y362" s="92" t="e">
        <f t="shared" si="84"/>
        <v>#REF!</v>
      </c>
      <c r="Z362" s="92" t="e">
        <f t="shared" si="84"/>
        <v>#REF!</v>
      </c>
      <c r="AA362" s="275" t="e">
        <f t="shared" si="84"/>
        <v>#REF!</v>
      </c>
      <c r="AB362" s="53"/>
    </row>
    <row r="363" spans="1:29" ht="15.6">
      <c r="A363" s="52" t="s">
        <v>33</v>
      </c>
      <c r="B363" s="245" t="e">
        <f>SUM(AA363-C363)</f>
        <v>#REF!</v>
      </c>
      <c r="C363" s="147" t="e">
        <f>SUM(Proyección!E445)</f>
        <v>#REF!</v>
      </c>
      <c r="D363" s="32" t="e">
        <f>SUM(Proyección!F445)</f>
        <v>#REF!</v>
      </c>
      <c r="E363" s="109" t="e">
        <f>SUM(#REF!)</f>
        <v>#REF!</v>
      </c>
      <c r="F363" s="119" t="e">
        <f>SUM(#REF!)</f>
        <v>#REF!</v>
      </c>
      <c r="G363" s="119" t="e">
        <f>SUM(#REF!)</f>
        <v>#REF!</v>
      </c>
      <c r="H363" s="119" t="e">
        <f>SUM(#REF!)</f>
        <v>#REF!</v>
      </c>
      <c r="I363" s="119" t="e">
        <f>SUM(#REF!)</f>
        <v>#REF!</v>
      </c>
      <c r="J363" s="119" t="e">
        <f>SUM(#REF!)</f>
        <v>#REF!</v>
      </c>
      <c r="K363" s="119" t="e">
        <f>SUM(#REF!)</f>
        <v>#REF!</v>
      </c>
      <c r="L363" s="119" t="e">
        <f>SUM(#REF!)</f>
        <v>#REF!</v>
      </c>
      <c r="M363" s="119" t="e">
        <f>SUM(#REF!)</f>
        <v>#REF!</v>
      </c>
      <c r="N363" s="119" t="e">
        <f>SUM(#REF!)</f>
        <v>#REF!</v>
      </c>
      <c r="O363" s="119" t="e">
        <f>SUM(#REF!)</f>
        <v>#REF!</v>
      </c>
      <c r="P363" s="119" t="e">
        <f>SUM(#REF!)</f>
        <v>#REF!</v>
      </c>
      <c r="Q363" s="119" t="e">
        <f>SUM(#REF!)</f>
        <v>#REF!</v>
      </c>
      <c r="R363" s="119" t="e">
        <f>SUM(#REF!)</f>
        <v>#REF!</v>
      </c>
      <c r="S363" s="327" t="e">
        <f>SUM(#REF!)</f>
        <v>#REF!</v>
      </c>
      <c r="T363" s="327" t="e">
        <f>SUM(#REF!)</f>
        <v>#REF!</v>
      </c>
      <c r="U363" s="212" t="e">
        <f>SUM(#REF!)</f>
        <v>#REF!</v>
      </c>
      <c r="V363" s="212" t="e">
        <f>SUM(#REF!)</f>
        <v>#REF!</v>
      </c>
      <c r="W363" s="119" t="e">
        <f>SUM(#REF!)</f>
        <v>#REF!</v>
      </c>
      <c r="X363" s="119" t="e">
        <f>SUM(#REF!)</f>
        <v>#REF!</v>
      </c>
      <c r="Y363" s="116" t="e">
        <f>SUM(#REF!)</f>
        <v>#REF!</v>
      </c>
      <c r="Z363" s="116" t="e">
        <f>SUM(#REF!)</f>
        <v>#REF!</v>
      </c>
      <c r="AA363" s="272">
        <f>Proyección!AE445</f>
        <v>72000</v>
      </c>
      <c r="AB363" s="16"/>
    </row>
    <row r="364" spans="1:29" ht="15.6">
      <c r="A364" s="52" t="s">
        <v>589</v>
      </c>
      <c r="B364" s="245" t="e">
        <f>SUM(AA364-C364)</f>
        <v>#REF!</v>
      </c>
      <c r="C364" s="147" t="e">
        <f>SUM(Proyección!E446)</f>
        <v>#REF!</v>
      </c>
      <c r="D364" s="32" t="e">
        <f>SUM(Proyección!F446)</f>
        <v>#REF!</v>
      </c>
      <c r="E364" s="109" t="e">
        <f>SUM(#REF!)</f>
        <v>#REF!</v>
      </c>
      <c r="F364" s="119" t="e">
        <f>SUM(#REF!)</f>
        <v>#REF!</v>
      </c>
      <c r="G364" s="119" t="e">
        <f>SUM(#REF!)</f>
        <v>#REF!</v>
      </c>
      <c r="H364" s="119" t="e">
        <f>SUM(#REF!)</f>
        <v>#REF!</v>
      </c>
      <c r="I364" s="119" t="e">
        <f>SUM(#REF!)</f>
        <v>#REF!</v>
      </c>
      <c r="J364" s="119" t="e">
        <f>SUM(#REF!)</f>
        <v>#REF!</v>
      </c>
      <c r="K364" s="119" t="e">
        <f>SUM(#REF!)</f>
        <v>#REF!</v>
      </c>
      <c r="L364" s="119" t="e">
        <f>SUM(#REF!)</f>
        <v>#REF!</v>
      </c>
      <c r="M364" s="119" t="e">
        <f>SUM(#REF!)</f>
        <v>#REF!</v>
      </c>
      <c r="N364" s="119" t="e">
        <f>SUM(#REF!)</f>
        <v>#REF!</v>
      </c>
      <c r="O364" s="119" t="e">
        <f>SUM(#REF!)</f>
        <v>#REF!</v>
      </c>
      <c r="P364" s="119" t="e">
        <f>SUM(#REF!)</f>
        <v>#REF!</v>
      </c>
      <c r="Q364" s="119" t="e">
        <f>SUM(#REF!)</f>
        <v>#REF!</v>
      </c>
      <c r="R364" s="119" t="e">
        <f>SUM(#REF!)</f>
        <v>#REF!</v>
      </c>
      <c r="S364" s="327" t="e">
        <f>SUM(#REF!)</f>
        <v>#REF!</v>
      </c>
      <c r="T364" s="327" t="e">
        <f>SUM(#REF!)</f>
        <v>#REF!</v>
      </c>
      <c r="U364" s="212" t="e">
        <f>SUM(#REF!)</f>
        <v>#REF!</v>
      </c>
      <c r="V364" s="212" t="e">
        <f>SUM(#REF!)</f>
        <v>#REF!</v>
      </c>
      <c r="W364" s="119" t="e">
        <f>SUM(#REF!)</f>
        <v>#REF!</v>
      </c>
      <c r="X364" s="119" t="e">
        <f>SUM(#REF!)</f>
        <v>#REF!</v>
      </c>
      <c r="Y364" s="116" t="e">
        <f>SUM(#REF!)</f>
        <v>#REF!</v>
      </c>
      <c r="Z364" s="116" t="e">
        <f>SUM(#REF!)</f>
        <v>#REF!</v>
      </c>
      <c r="AA364" s="272">
        <f>Proyección!AE446</f>
        <v>949200</v>
      </c>
      <c r="AB364" s="16"/>
    </row>
    <row r="365" spans="1:29" ht="15.6">
      <c r="A365" s="52" t="s">
        <v>97</v>
      </c>
      <c r="B365" s="245" t="e">
        <f>SUM(AA365-C365)</f>
        <v>#REF!</v>
      </c>
      <c r="C365" s="147" t="e">
        <f>SUM(Proyección!E447)</f>
        <v>#REF!</v>
      </c>
      <c r="D365" s="32" t="e">
        <f>SUM(Proyección!F447)</f>
        <v>#REF!</v>
      </c>
      <c r="E365" s="109" t="e">
        <f>SUM(#REF!)</f>
        <v>#REF!</v>
      </c>
      <c r="F365" s="119" t="e">
        <f>SUM(#REF!)</f>
        <v>#REF!</v>
      </c>
      <c r="G365" s="119" t="e">
        <f>SUM(#REF!)</f>
        <v>#REF!</v>
      </c>
      <c r="H365" s="119" t="e">
        <f>SUM(#REF!)</f>
        <v>#REF!</v>
      </c>
      <c r="I365" s="119" t="e">
        <f>SUM(#REF!)</f>
        <v>#REF!</v>
      </c>
      <c r="J365" s="119" t="e">
        <f>SUM(#REF!)</f>
        <v>#REF!</v>
      </c>
      <c r="K365" s="119" t="e">
        <f>SUM(#REF!)</f>
        <v>#REF!</v>
      </c>
      <c r="L365" s="119" t="e">
        <f>SUM(#REF!)</f>
        <v>#REF!</v>
      </c>
      <c r="M365" s="119" t="e">
        <f>SUM(#REF!)</f>
        <v>#REF!</v>
      </c>
      <c r="N365" s="119" t="e">
        <f>SUM(#REF!)</f>
        <v>#REF!</v>
      </c>
      <c r="O365" s="119" t="e">
        <f>SUM(#REF!)</f>
        <v>#REF!</v>
      </c>
      <c r="P365" s="119" t="e">
        <f>SUM(#REF!)</f>
        <v>#REF!</v>
      </c>
      <c r="Q365" s="119" t="e">
        <f>SUM(#REF!)</f>
        <v>#REF!</v>
      </c>
      <c r="R365" s="119" t="e">
        <f>SUM(#REF!)</f>
        <v>#REF!</v>
      </c>
      <c r="S365" s="327" t="e">
        <f>SUM(#REF!)</f>
        <v>#REF!</v>
      </c>
      <c r="T365" s="327" t="e">
        <f>SUM(#REF!)</f>
        <v>#REF!</v>
      </c>
      <c r="U365" s="212" t="e">
        <f>SUM(#REF!)</f>
        <v>#REF!</v>
      </c>
      <c r="V365" s="212" t="e">
        <f>SUM(#REF!)</f>
        <v>#REF!</v>
      </c>
      <c r="W365" s="119" t="e">
        <f>SUM(#REF!)</f>
        <v>#REF!</v>
      </c>
      <c r="X365" s="119" t="e">
        <f>SUM(#REF!)</f>
        <v>#REF!</v>
      </c>
      <c r="Y365" s="116" t="e">
        <f>SUM(#REF!)</f>
        <v>#REF!</v>
      </c>
      <c r="Z365" s="116" t="e">
        <f>SUM(#REF!)</f>
        <v>#REF!</v>
      </c>
      <c r="AA365" s="272">
        <f>Proyección!AE447</f>
        <v>90000</v>
      </c>
      <c r="AB365" s="16"/>
    </row>
    <row r="366" spans="1:29" ht="15.6">
      <c r="A366" s="52" t="s">
        <v>374</v>
      </c>
      <c r="B366" s="246" t="e">
        <f t="shared" ref="B366:AA366" si="85">SUM(B367:B369)</f>
        <v>#REF!</v>
      </c>
      <c r="C366" s="148" t="e">
        <f t="shared" si="85"/>
        <v>#REF!</v>
      </c>
      <c r="D366" s="33" t="e">
        <f t="shared" si="85"/>
        <v>#REF!</v>
      </c>
      <c r="E366" s="46" t="e">
        <f t="shared" si="85"/>
        <v>#REF!</v>
      </c>
      <c r="F366" s="94" t="e">
        <f t="shared" si="85"/>
        <v>#REF!</v>
      </c>
      <c r="G366" s="94" t="e">
        <f t="shared" si="85"/>
        <v>#REF!</v>
      </c>
      <c r="H366" s="94" t="e">
        <f t="shared" si="85"/>
        <v>#REF!</v>
      </c>
      <c r="I366" s="94" t="e">
        <f t="shared" si="85"/>
        <v>#REF!</v>
      </c>
      <c r="J366" s="94" t="e">
        <f t="shared" si="85"/>
        <v>#REF!</v>
      </c>
      <c r="K366" s="94" t="e">
        <f t="shared" si="85"/>
        <v>#REF!</v>
      </c>
      <c r="L366" s="94" t="e">
        <f t="shared" si="85"/>
        <v>#REF!</v>
      </c>
      <c r="M366" s="94" t="e">
        <f t="shared" si="85"/>
        <v>#REF!</v>
      </c>
      <c r="N366" s="94" t="e">
        <f t="shared" si="85"/>
        <v>#REF!</v>
      </c>
      <c r="O366" s="94" t="e">
        <f t="shared" si="85"/>
        <v>#REF!</v>
      </c>
      <c r="P366" s="94" t="e">
        <f t="shared" si="85"/>
        <v>#REF!</v>
      </c>
      <c r="Q366" s="94" t="e">
        <f t="shared" si="85"/>
        <v>#REF!</v>
      </c>
      <c r="R366" s="94" t="e">
        <f t="shared" si="85"/>
        <v>#REF!</v>
      </c>
      <c r="S366" s="334" t="e">
        <f t="shared" si="85"/>
        <v>#REF!</v>
      </c>
      <c r="T366" s="334" t="e">
        <f t="shared" si="85"/>
        <v>#REF!</v>
      </c>
      <c r="U366" s="221" t="e">
        <f t="shared" si="85"/>
        <v>#REF!</v>
      </c>
      <c r="V366" s="221" t="e">
        <f t="shared" si="85"/>
        <v>#REF!</v>
      </c>
      <c r="W366" s="94" t="e">
        <f t="shared" si="85"/>
        <v>#REF!</v>
      </c>
      <c r="X366" s="94" t="e">
        <f t="shared" si="85"/>
        <v>#REF!</v>
      </c>
      <c r="Y366" s="94" t="e">
        <f t="shared" si="85"/>
        <v>#REF!</v>
      </c>
      <c r="Z366" s="94" t="e">
        <f t="shared" si="85"/>
        <v>#REF!</v>
      </c>
      <c r="AA366" s="276">
        <f t="shared" si="85"/>
        <v>372933</v>
      </c>
      <c r="AB366" s="14"/>
    </row>
    <row r="367" spans="1:29" ht="15.6">
      <c r="A367" s="52" t="s">
        <v>618</v>
      </c>
      <c r="B367" s="245" t="e">
        <f>SUM(AA367-C367)</f>
        <v>#REF!</v>
      </c>
      <c r="C367" s="147" t="e">
        <f>SUM(Proyección!E449)</f>
        <v>#REF!</v>
      </c>
      <c r="D367" s="32" t="e">
        <f>SUM(Proyección!F449)</f>
        <v>#REF!</v>
      </c>
      <c r="E367" s="109" t="e">
        <f>SUM(#REF!)</f>
        <v>#REF!</v>
      </c>
      <c r="F367" s="119" t="e">
        <f>SUM(#REF!)</f>
        <v>#REF!</v>
      </c>
      <c r="G367" s="119" t="e">
        <f>SUM(#REF!)</f>
        <v>#REF!</v>
      </c>
      <c r="H367" s="119" t="e">
        <f>SUM(#REF!)</f>
        <v>#REF!</v>
      </c>
      <c r="I367" s="119" t="e">
        <f>SUM(#REF!)</f>
        <v>#REF!</v>
      </c>
      <c r="J367" s="119" t="e">
        <f>SUM(#REF!)</f>
        <v>#REF!</v>
      </c>
      <c r="K367" s="119" t="e">
        <f>SUM(#REF!)</f>
        <v>#REF!</v>
      </c>
      <c r="L367" s="119" t="e">
        <f>SUM(#REF!)</f>
        <v>#REF!</v>
      </c>
      <c r="M367" s="119" t="e">
        <f>SUM(#REF!)</f>
        <v>#REF!</v>
      </c>
      <c r="N367" s="119" t="e">
        <f>SUM(#REF!)</f>
        <v>#REF!</v>
      </c>
      <c r="O367" s="119" t="e">
        <f>SUM(#REF!)</f>
        <v>#REF!</v>
      </c>
      <c r="P367" s="119" t="e">
        <f>SUM(#REF!)</f>
        <v>#REF!</v>
      </c>
      <c r="Q367" s="119" t="e">
        <f>SUM(#REF!)</f>
        <v>#REF!</v>
      </c>
      <c r="R367" s="119" t="e">
        <f>SUM(#REF!)</f>
        <v>#REF!</v>
      </c>
      <c r="S367" s="327" t="e">
        <f>SUM(#REF!)</f>
        <v>#REF!</v>
      </c>
      <c r="T367" s="327" t="e">
        <f>SUM(#REF!)</f>
        <v>#REF!</v>
      </c>
      <c r="U367" s="212" t="e">
        <f>SUM(#REF!)</f>
        <v>#REF!</v>
      </c>
      <c r="V367" s="212" t="e">
        <f>SUM(#REF!)</f>
        <v>#REF!</v>
      </c>
      <c r="W367" s="119" t="e">
        <f>SUM(#REF!)</f>
        <v>#REF!</v>
      </c>
      <c r="X367" s="119" t="e">
        <f>SUM(#REF!)</f>
        <v>#REF!</v>
      </c>
      <c r="Y367" s="116" t="e">
        <f>SUM(#REF!)</f>
        <v>#REF!</v>
      </c>
      <c r="Z367" s="116" t="e">
        <f>SUM(#REF!)</f>
        <v>#REF!</v>
      </c>
      <c r="AA367" s="272">
        <f>Proyección!AE449</f>
        <v>300807</v>
      </c>
      <c r="AB367" s="16"/>
    </row>
    <row r="368" spans="1:29" ht="15.6">
      <c r="A368" s="52" t="s">
        <v>347</v>
      </c>
      <c r="B368" s="245" t="e">
        <f>SUM(AA368-C368)</f>
        <v>#REF!</v>
      </c>
      <c r="C368" s="147" t="e">
        <f>SUM(Proyección!E450)</f>
        <v>#REF!</v>
      </c>
      <c r="D368" s="32" t="e">
        <f>SUM(Proyección!F450)</f>
        <v>#REF!</v>
      </c>
      <c r="E368" s="109" t="e">
        <f>SUM(#REF!)</f>
        <v>#REF!</v>
      </c>
      <c r="F368" s="119" t="e">
        <f>SUM(#REF!)</f>
        <v>#REF!</v>
      </c>
      <c r="G368" s="119" t="e">
        <f>SUM(#REF!)</f>
        <v>#REF!</v>
      </c>
      <c r="H368" s="119" t="e">
        <f>SUM(#REF!)</f>
        <v>#REF!</v>
      </c>
      <c r="I368" s="119" t="e">
        <f>SUM(#REF!)</f>
        <v>#REF!</v>
      </c>
      <c r="J368" s="119" t="e">
        <f>SUM(#REF!)</f>
        <v>#REF!</v>
      </c>
      <c r="K368" s="119" t="e">
        <f>SUM(#REF!)</f>
        <v>#REF!</v>
      </c>
      <c r="L368" s="119" t="e">
        <f>SUM(#REF!)</f>
        <v>#REF!</v>
      </c>
      <c r="M368" s="119" t="e">
        <f>SUM(#REF!)</f>
        <v>#REF!</v>
      </c>
      <c r="N368" s="119" t="e">
        <f>SUM(#REF!)</f>
        <v>#REF!</v>
      </c>
      <c r="O368" s="119" t="e">
        <f>SUM(#REF!)</f>
        <v>#REF!</v>
      </c>
      <c r="P368" s="119" t="e">
        <f>SUM(#REF!)</f>
        <v>#REF!</v>
      </c>
      <c r="Q368" s="119" t="e">
        <f>SUM(#REF!)</f>
        <v>#REF!</v>
      </c>
      <c r="R368" s="119" t="e">
        <f>SUM(#REF!)</f>
        <v>#REF!</v>
      </c>
      <c r="S368" s="327" t="e">
        <f>SUM(#REF!)</f>
        <v>#REF!</v>
      </c>
      <c r="T368" s="327" t="e">
        <f>SUM(#REF!)</f>
        <v>#REF!</v>
      </c>
      <c r="U368" s="212" t="e">
        <f>SUM(#REF!)</f>
        <v>#REF!</v>
      </c>
      <c r="V368" s="212" t="e">
        <f>SUM(#REF!)</f>
        <v>#REF!</v>
      </c>
      <c r="W368" s="119" t="e">
        <f>SUM(#REF!)</f>
        <v>#REF!</v>
      </c>
      <c r="X368" s="119" t="e">
        <f>SUM(#REF!)</f>
        <v>#REF!</v>
      </c>
      <c r="Y368" s="116" t="e">
        <f>SUM(#REF!)</f>
        <v>#REF!</v>
      </c>
      <c r="Z368" s="116" t="e">
        <f>SUM(#REF!)</f>
        <v>#REF!</v>
      </c>
      <c r="AA368" s="272">
        <f>Proyección!AE450</f>
        <v>30324</v>
      </c>
      <c r="AB368" s="16"/>
    </row>
    <row r="369" spans="1:28" ht="15.6">
      <c r="A369" s="52" t="s">
        <v>243</v>
      </c>
      <c r="B369" s="245" t="e">
        <f>SUM(AA369-C369)</f>
        <v>#REF!</v>
      </c>
      <c r="C369" s="147" t="e">
        <f>SUM(Proyección!E451)</f>
        <v>#REF!</v>
      </c>
      <c r="D369" s="32" t="e">
        <f>SUM(Proyección!F451)</f>
        <v>#REF!</v>
      </c>
      <c r="E369" s="109" t="e">
        <f>SUM(#REF!)</f>
        <v>#REF!</v>
      </c>
      <c r="F369" s="119" t="e">
        <f>SUM(#REF!)</f>
        <v>#REF!</v>
      </c>
      <c r="G369" s="119" t="e">
        <f>SUM(#REF!)</f>
        <v>#REF!</v>
      </c>
      <c r="H369" s="119" t="e">
        <f>SUM(#REF!)</f>
        <v>#REF!</v>
      </c>
      <c r="I369" s="119" t="e">
        <f>SUM(#REF!)</f>
        <v>#REF!</v>
      </c>
      <c r="J369" s="119" t="e">
        <f>SUM(#REF!)</f>
        <v>#REF!</v>
      </c>
      <c r="K369" s="119" t="e">
        <f>SUM(#REF!)</f>
        <v>#REF!</v>
      </c>
      <c r="L369" s="119" t="e">
        <f>SUM(#REF!)</f>
        <v>#REF!</v>
      </c>
      <c r="M369" s="119" t="e">
        <f>SUM(#REF!)</f>
        <v>#REF!</v>
      </c>
      <c r="N369" s="119" t="e">
        <f>SUM(#REF!)</f>
        <v>#REF!</v>
      </c>
      <c r="O369" s="119" t="e">
        <f>SUM(#REF!)</f>
        <v>#REF!</v>
      </c>
      <c r="P369" s="119" t="e">
        <f>SUM(#REF!)</f>
        <v>#REF!</v>
      </c>
      <c r="Q369" s="119" t="e">
        <f>SUM(#REF!)</f>
        <v>#REF!</v>
      </c>
      <c r="R369" s="119" t="e">
        <f>SUM(#REF!)</f>
        <v>#REF!</v>
      </c>
      <c r="S369" s="327" t="e">
        <f>SUM(#REF!)</f>
        <v>#REF!</v>
      </c>
      <c r="T369" s="327" t="e">
        <f>SUM(#REF!)</f>
        <v>#REF!</v>
      </c>
      <c r="U369" s="212" t="e">
        <f>SUM(#REF!)</f>
        <v>#REF!</v>
      </c>
      <c r="V369" s="212" t="e">
        <f>SUM(#REF!)</f>
        <v>#REF!</v>
      </c>
      <c r="W369" s="119" t="e">
        <f>SUM(#REF!)</f>
        <v>#REF!</v>
      </c>
      <c r="X369" s="119" t="e">
        <f>SUM(#REF!)</f>
        <v>#REF!</v>
      </c>
      <c r="Y369" s="116" t="e">
        <f>SUM(#REF!)</f>
        <v>#REF!</v>
      </c>
      <c r="Z369" s="116" t="e">
        <f>SUM(#REF!)</f>
        <v>#REF!</v>
      </c>
      <c r="AA369" s="272">
        <f>Proyección!AE451</f>
        <v>41802</v>
      </c>
      <c r="AB369" s="16"/>
    </row>
    <row r="370" spans="1:28" ht="15.6">
      <c r="A370" s="52" t="s">
        <v>332</v>
      </c>
      <c r="B370" s="246" t="e">
        <f t="shared" ref="B370:AA370" si="86">SUM(B371:B373)</f>
        <v>#REF!</v>
      </c>
      <c r="C370" s="148" t="e">
        <f t="shared" si="86"/>
        <v>#REF!</v>
      </c>
      <c r="D370" s="33" t="e">
        <f t="shared" si="86"/>
        <v>#REF!</v>
      </c>
      <c r="E370" s="46" t="e">
        <f t="shared" si="86"/>
        <v>#REF!</v>
      </c>
      <c r="F370" s="94" t="e">
        <f t="shared" si="86"/>
        <v>#REF!</v>
      </c>
      <c r="G370" s="94" t="e">
        <f t="shared" si="86"/>
        <v>#REF!</v>
      </c>
      <c r="H370" s="94" t="e">
        <f t="shared" si="86"/>
        <v>#REF!</v>
      </c>
      <c r="I370" s="94" t="e">
        <f t="shared" si="86"/>
        <v>#REF!</v>
      </c>
      <c r="J370" s="94" t="e">
        <f t="shared" si="86"/>
        <v>#REF!</v>
      </c>
      <c r="K370" s="94" t="e">
        <f t="shared" si="86"/>
        <v>#REF!</v>
      </c>
      <c r="L370" s="94" t="e">
        <f t="shared" si="86"/>
        <v>#REF!</v>
      </c>
      <c r="M370" s="94" t="e">
        <f t="shared" si="86"/>
        <v>#REF!</v>
      </c>
      <c r="N370" s="94" t="e">
        <f t="shared" si="86"/>
        <v>#REF!</v>
      </c>
      <c r="O370" s="94" t="e">
        <f t="shared" si="86"/>
        <v>#REF!</v>
      </c>
      <c r="P370" s="94" t="e">
        <f t="shared" si="86"/>
        <v>#REF!</v>
      </c>
      <c r="Q370" s="94" t="e">
        <f t="shared" si="86"/>
        <v>#REF!</v>
      </c>
      <c r="R370" s="94" t="e">
        <f t="shared" si="86"/>
        <v>#REF!</v>
      </c>
      <c r="S370" s="334" t="e">
        <f t="shared" si="86"/>
        <v>#REF!</v>
      </c>
      <c r="T370" s="334" t="e">
        <f t="shared" si="86"/>
        <v>#REF!</v>
      </c>
      <c r="U370" s="221" t="e">
        <f t="shared" si="86"/>
        <v>#REF!</v>
      </c>
      <c r="V370" s="221" t="e">
        <f t="shared" si="86"/>
        <v>#REF!</v>
      </c>
      <c r="W370" s="94" t="e">
        <f t="shared" si="86"/>
        <v>#REF!</v>
      </c>
      <c r="X370" s="94" t="e">
        <f t="shared" si="86"/>
        <v>#REF!</v>
      </c>
      <c r="Y370" s="94" t="e">
        <f t="shared" si="86"/>
        <v>#REF!</v>
      </c>
      <c r="Z370" s="94" t="e">
        <f t="shared" si="86"/>
        <v>#REF!</v>
      </c>
      <c r="AA370" s="276">
        <f t="shared" si="86"/>
        <v>282264</v>
      </c>
      <c r="AB370" s="14"/>
    </row>
    <row r="371" spans="1:28" ht="15.6">
      <c r="A371" s="52" t="s">
        <v>378</v>
      </c>
      <c r="B371" s="245" t="e">
        <f>SUM(AA371-C371)</f>
        <v>#REF!</v>
      </c>
      <c r="C371" s="147" t="e">
        <f>SUM(Proyección!E454)</f>
        <v>#REF!</v>
      </c>
      <c r="D371" s="32" t="e">
        <f>SUM(Proyección!F454)</f>
        <v>#REF!</v>
      </c>
      <c r="E371" s="109" t="e">
        <f>SUM(#REF!)</f>
        <v>#REF!</v>
      </c>
      <c r="F371" s="119" t="e">
        <f>SUM(#REF!)</f>
        <v>#REF!</v>
      </c>
      <c r="G371" s="119" t="e">
        <f>SUM(#REF!)</f>
        <v>#REF!</v>
      </c>
      <c r="H371" s="119" t="e">
        <f>SUM(#REF!)</f>
        <v>#REF!</v>
      </c>
      <c r="I371" s="119" t="e">
        <f>SUM(#REF!)</f>
        <v>#REF!</v>
      </c>
      <c r="J371" s="119" t="e">
        <f>SUM(#REF!)</f>
        <v>#REF!</v>
      </c>
      <c r="K371" s="119" t="e">
        <f>SUM(#REF!)</f>
        <v>#REF!</v>
      </c>
      <c r="L371" s="119" t="e">
        <f>SUM(#REF!)</f>
        <v>#REF!</v>
      </c>
      <c r="M371" s="119" t="e">
        <f>SUM(#REF!)</f>
        <v>#REF!</v>
      </c>
      <c r="N371" s="119" t="e">
        <f>SUM(#REF!)</f>
        <v>#REF!</v>
      </c>
      <c r="O371" s="119" t="e">
        <f>SUM(#REF!)</f>
        <v>#REF!</v>
      </c>
      <c r="P371" s="119" t="e">
        <f>SUM(#REF!)</f>
        <v>#REF!</v>
      </c>
      <c r="Q371" s="119" t="e">
        <f>SUM(#REF!)</f>
        <v>#REF!</v>
      </c>
      <c r="R371" s="119" t="e">
        <f>SUM(#REF!)</f>
        <v>#REF!</v>
      </c>
      <c r="S371" s="327" t="e">
        <f>SUM(#REF!)</f>
        <v>#REF!</v>
      </c>
      <c r="T371" s="327" t="e">
        <f>SUM(#REF!)</f>
        <v>#REF!</v>
      </c>
      <c r="U371" s="212" t="e">
        <f>SUM(#REF!)</f>
        <v>#REF!</v>
      </c>
      <c r="V371" s="212" t="e">
        <f>SUM(#REF!)</f>
        <v>#REF!</v>
      </c>
      <c r="W371" s="119" t="e">
        <f>SUM(#REF!)</f>
        <v>#REF!</v>
      </c>
      <c r="X371" s="119" t="e">
        <f>SUM(#REF!)</f>
        <v>#REF!</v>
      </c>
      <c r="Y371" s="116" t="e">
        <f>SUM(#REF!)</f>
        <v>#REF!</v>
      </c>
      <c r="Z371" s="116" t="e">
        <f>SUM(#REF!)</f>
        <v>#REF!</v>
      </c>
      <c r="AA371" s="272">
        <f>Proyección!AE454</f>
        <v>63498</v>
      </c>
      <c r="AB371" s="16"/>
    </row>
    <row r="372" spans="1:28" ht="15.6">
      <c r="A372" s="52" t="s">
        <v>379</v>
      </c>
      <c r="B372" s="245" t="e">
        <f>SUM(AA372-C372)</f>
        <v>#REF!</v>
      </c>
      <c r="C372" s="147" t="e">
        <f>SUM(Proyección!E455)</f>
        <v>#REF!</v>
      </c>
      <c r="D372" s="32" t="e">
        <f>SUM(Proyección!F455)</f>
        <v>#REF!</v>
      </c>
      <c r="E372" s="109" t="e">
        <f>SUM(#REF!)</f>
        <v>#REF!</v>
      </c>
      <c r="F372" s="119" t="e">
        <f>SUM(#REF!)</f>
        <v>#REF!</v>
      </c>
      <c r="G372" s="119" t="e">
        <f>SUM(#REF!)</f>
        <v>#REF!</v>
      </c>
      <c r="H372" s="119" t="e">
        <f>SUM(#REF!)</f>
        <v>#REF!</v>
      </c>
      <c r="I372" s="119" t="e">
        <f>SUM(#REF!)</f>
        <v>#REF!</v>
      </c>
      <c r="J372" s="119" t="e">
        <f>SUM(#REF!)</f>
        <v>#REF!</v>
      </c>
      <c r="K372" s="119" t="e">
        <f>SUM(#REF!)</f>
        <v>#REF!</v>
      </c>
      <c r="L372" s="119" t="e">
        <f>SUM(#REF!)</f>
        <v>#REF!</v>
      </c>
      <c r="M372" s="119" t="e">
        <f>SUM(#REF!)</f>
        <v>#REF!</v>
      </c>
      <c r="N372" s="119" t="e">
        <f>SUM(#REF!)</f>
        <v>#REF!</v>
      </c>
      <c r="O372" s="119" t="e">
        <f>SUM(#REF!)</f>
        <v>#REF!</v>
      </c>
      <c r="P372" s="119" t="e">
        <f>SUM(#REF!)</f>
        <v>#REF!</v>
      </c>
      <c r="Q372" s="119" t="e">
        <f>SUM(#REF!)</f>
        <v>#REF!</v>
      </c>
      <c r="R372" s="119" t="e">
        <f>SUM(#REF!)</f>
        <v>#REF!</v>
      </c>
      <c r="S372" s="327" t="e">
        <f>SUM(#REF!)</f>
        <v>#REF!</v>
      </c>
      <c r="T372" s="327" t="e">
        <f>SUM(#REF!)</f>
        <v>#REF!</v>
      </c>
      <c r="U372" s="212" t="e">
        <f>SUM(#REF!)</f>
        <v>#REF!</v>
      </c>
      <c r="V372" s="212" t="e">
        <f>SUM(#REF!)</f>
        <v>#REF!</v>
      </c>
      <c r="W372" s="119" t="e">
        <f>SUM(#REF!)</f>
        <v>#REF!</v>
      </c>
      <c r="X372" s="119" t="e">
        <f>SUM(#REF!)</f>
        <v>#REF!</v>
      </c>
      <c r="Y372" s="116" t="e">
        <f>SUM(#REF!)</f>
        <v>#REF!</v>
      </c>
      <c r="Z372" s="116" t="e">
        <f>SUM(#REF!)</f>
        <v>#REF!</v>
      </c>
      <c r="AA372" s="272">
        <f>Proyección!AE455</f>
        <v>213766</v>
      </c>
      <c r="AB372" s="16"/>
    </row>
    <row r="373" spans="1:28" ht="15.6">
      <c r="A373" s="52" t="s">
        <v>380</v>
      </c>
      <c r="B373" s="245" t="e">
        <f>SUM(AA373-C373)</f>
        <v>#REF!</v>
      </c>
      <c r="C373" s="147" t="e">
        <f>SUM(Proyección!E456)</f>
        <v>#REF!</v>
      </c>
      <c r="D373" s="32" t="e">
        <f>SUM(Proyección!F456)</f>
        <v>#REF!</v>
      </c>
      <c r="E373" s="109" t="e">
        <f>SUM(#REF!)</f>
        <v>#REF!</v>
      </c>
      <c r="F373" s="119" t="e">
        <f>SUM(#REF!)</f>
        <v>#REF!</v>
      </c>
      <c r="G373" s="119" t="e">
        <f>SUM(#REF!)</f>
        <v>#REF!</v>
      </c>
      <c r="H373" s="119" t="e">
        <f>SUM(#REF!)</f>
        <v>#REF!</v>
      </c>
      <c r="I373" s="119" t="e">
        <f>SUM(#REF!)</f>
        <v>#REF!</v>
      </c>
      <c r="J373" s="119" t="e">
        <f>SUM(#REF!)</f>
        <v>#REF!</v>
      </c>
      <c r="K373" s="119" t="e">
        <f>SUM(#REF!)</f>
        <v>#REF!</v>
      </c>
      <c r="L373" s="119" t="e">
        <f>SUM(#REF!)</f>
        <v>#REF!</v>
      </c>
      <c r="M373" s="119" t="e">
        <f>SUM(#REF!)</f>
        <v>#REF!</v>
      </c>
      <c r="N373" s="119" t="e">
        <f>SUM(#REF!)</f>
        <v>#REF!</v>
      </c>
      <c r="O373" s="119" t="e">
        <f>SUM(#REF!)</f>
        <v>#REF!</v>
      </c>
      <c r="P373" s="119" t="e">
        <f>SUM(#REF!)</f>
        <v>#REF!</v>
      </c>
      <c r="Q373" s="119" t="e">
        <f>SUM(#REF!)</f>
        <v>#REF!</v>
      </c>
      <c r="R373" s="119" t="e">
        <f>SUM(#REF!)</f>
        <v>#REF!</v>
      </c>
      <c r="S373" s="327" t="e">
        <f>SUM(#REF!)</f>
        <v>#REF!</v>
      </c>
      <c r="T373" s="327" t="e">
        <f>SUM(#REF!)</f>
        <v>#REF!</v>
      </c>
      <c r="U373" s="212" t="e">
        <f>SUM(#REF!)</f>
        <v>#REF!</v>
      </c>
      <c r="V373" s="212" t="e">
        <f>SUM(#REF!)</f>
        <v>#REF!</v>
      </c>
      <c r="W373" s="119" t="e">
        <f>SUM(#REF!)</f>
        <v>#REF!</v>
      </c>
      <c r="X373" s="119" t="e">
        <f>SUM(#REF!)</f>
        <v>#REF!</v>
      </c>
      <c r="Y373" s="116" t="e">
        <f>SUM(#REF!)</f>
        <v>#REF!</v>
      </c>
      <c r="Z373" s="116" t="e">
        <f>SUM(#REF!)</f>
        <v>#REF!</v>
      </c>
      <c r="AA373" s="272">
        <f>Proyección!AE456</f>
        <v>5000</v>
      </c>
      <c r="AB373" s="16"/>
    </row>
    <row r="374" spans="1:28" ht="15.6">
      <c r="A374" s="52" t="s">
        <v>333</v>
      </c>
      <c r="B374" s="245" t="e">
        <f>SUM(AA374-C374)</f>
        <v>#REF!</v>
      </c>
      <c r="C374" s="147" t="e">
        <f>SUM(Proyección!E458)</f>
        <v>#REF!</v>
      </c>
      <c r="D374" s="32" t="e">
        <f>SUM(Proyección!F458)</f>
        <v>#REF!</v>
      </c>
      <c r="E374" s="109" t="e">
        <f>SUM(#REF!)</f>
        <v>#REF!</v>
      </c>
      <c r="F374" s="119" t="e">
        <f>SUM(#REF!)</f>
        <v>#REF!</v>
      </c>
      <c r="G374" s="119" t="e">
        <f>SUM(#REF!)</f>
        <v>#REF!</v>
      </c>
      <c r="H374" s="119" t="e">
        <f>SUM(#REF!)</f>
        <v>#REF!</v>
      </c>
      <c r="I374" s="119" t="e">
        <f>SUM(#REF!)</f>
        <v>#REF!</v>
      </c>
      <c r="J374" s="119" t="e">
        <f>SUM(#REF!)</f>
        <v>#REF!</v>
      </c>
      <c r="K374" s="119" t="e">
        <f>SUM(#REF!)</f>
        <v>#REF!</v>
      </c>
      <c r="L374" s="119" t="e">
        <f>SUM(#REF!)</f>
        <v>#REF!</v>
      </c>
      <c r="M374" s="119" t="e">
        <f>SUM(#REF!)</f>
        <v>#REF!</v>
      </c>
      <c r="N374" s="119" t="e">
        <f>SUM(#REF!)</f>
        <v>#REF!</v>
      </c>
      <c r="O374" s="119" t="e">
        <f>SUM(#REF!)</f>
        <v>#REF!</v>
      </c>
      <c r="P374" s="119" t="e">
        <f>SUM(#REF!)</f>
        <v>#REF!</v>
      </c>
      <c r="Q374" s="119" t="e">
        <f>SUM(#REF!)</f>
        <v>#REF!</v>
      </c>
      <c r="R374" s="119" t="e">
        <f>SUM(#REF!)</f>
        <v>#REF!</v>
      </c>
      <c r="S374" s="327" t="e">
        <f>SUM(#REF!)</f>
        <v>#REF!</v>
      </c>
      <c r="T374" s="327" t="e">
        <f>SUM(#REF!)</f>
        <v>#REF!</v>
      </c>
      <c r="U374" s="212" t="e">
        <f>SUM(#REF!)</f>
        <v>#REF!</v>
      </c>
      <c r="V374" s="212" t="e">
        <f>SUM(#REF!)</f>
        <v>#REF!</v>
      </c>
      <c r="W374" s="119" t="e">
        <f>SUM(#REF!)</f>
        <v>#REF!</v>
      </c>
      <c r="X374" s="119" t="e">
        <f>SUM(#REF!)</f>
        <v>#REF!</v>
      </c>
      <c r="Y374" s="116" t="e">
        <f>SUM(#REF!)</f>
        <v>#REF!</v>
      </c>
      <c r="Z374" s="116" t="e">
        <f>SUM(#REF!)</f>
        <v>#REF!</v>
      </c>
      <c r="AA374" s="272">
        <f>Proyección!AE458</f>
        <v>50000</v>
      </c>
      <c r="AB374" s="16"/>
    </row>
    <row r="375" spans="1:28" ht="15.6">
      <c r="A375" s="52" t="s">
        <v>334</v>
      </c>
      <c r="B375" s="246" t="e">
        <f t="shared" ref="B375:AA375" si="87">SUM(B376:B377)</f>
        <v>#REF!</v>
      </c>
      <c r="C375" s="148" t="e">
        <f t="shared" si="87"/>
        <v>#REF!</v>
      </c>
      <c r="D375" s="33" t="e">
        <f t="shared" si="87"/>
        <v>#REF!</v>
      </c>
      <c r="E375" s="34" t="e">
        <f t="shared" si="87"/>
        <v>#REF!</v>
      </c>
      <c r="F375" s="94" t="e">
        <f t="shared" si="87"/>
        <v>#REF!</v>
      </c>
      <c r="G375" s="94" t="e">
        <f t="shared" si="87"/>
        <v>#REF!</v>
      </c>
      <c r="H375" s="94" t="e">
        <f t="shared" si="87"/>
        <v>#REF!</v>
      </c>
      <c r="I375" s="94" t="e">
        <f t="shared" si="87"/>
        <v>#REF!</v>
      </c>
      <c r="J375" s="94" t="e">
        <f t="shared" si="87"/>
        <v>#REF!</v>
      </c>
      <c r="K375" s="94" t="e">
        <f t="shared" si="87"/>
        <v>#REF!</v>
      </c>
      <c r="L375" s="94" t="e">
        <f t="shared" si="87"/>
        <v>#REF!</v>
      </c>
      <c r="M375" s="94" t="e">
        <f t="shared" si="87"/>
        <v>#REF!</v>
      </c>
      <c r="N375" s="94" t="e">
        <f t="shared" si="87"/>
        <v>#REF!</v>
      </c>
      <c r="O375" s="94" t="e">
        <f t="shared" si="87"/>
        <v>#REF!</v>
      </c>
      <c r="P375" s="94" t="e">
        <f t="shared" si="87"/>
        <v>#REF!</v>
      </c>
      <c r="Q375" s="94" t="e">
        <f t="shared" si="87"/>
        <v>#REF!</v>
      </c>
      <c r="R375" s="94" t="e">
        <f t="shared" si="87"/>
        <v>#REF!</v>
      </c>
      <c r="S375" s="334" t="e">
        <f t="shared" si="87"/>
        <v>#REF!</v>
      </c>
      <c r="T375" s="334" t="e">
        <f t="shared" si="87"/>
        <v>#REF!</v>
      </c>
      <c r="U375" s="221" t="e">
        <f t="shared" si="87"/>
        <v>#REF!</v>
      </c>
      <c r="V375" s="221" t="e">
        <f t="shared" si="87"/>
        <v>#REF!</v>
      </c>
      <c r="W375" s="94" t="e">
        <f t="shared" si="87"/>
        <v>#REF!</v>
      </c>
      <c r="X375" s="94" t="e">
        <f t="shared" si="87"/>
        <v>#REF!</v>
      </c>
      <c r="Y375" s="94" t="e">
        <f t="shared" si="87"/>
        <v>#REF!</v>
      </c>
      <c r="Z375" s="94" t="e">
        <f t="shared" si="87"/>
        <v>#REF!</v>
      </c>
      <c r="AA375" s="276">
        <f t="shared" si="87"/>
        <v>338500</v>
      </c>
      <c r="AB375" s="14"/>
    </row>
    <row r="376" spans="1:28" ht="15.6">
      <c r="A376" s="52" t="s">
        <v>381</v>
      </c>
      <c r="B376" s="245" t="e">
        <f>SUM(AA376-C376)</f>
        <v>#REF!</v>
      </c>
      <c r="C376" s="147" t="e">
        <f>SUM(Proyección!E460)</f>
        <v>#REF!</v>
      </c>
      <c r="D376" s="32" t="e">
        <f>SUM(Proyección!F460)</f>
        <v>#REF!</v>
      </c>
      <c r="E376" s="109" t="e">
        <f>SUM(#REF!)</f>
        <v>#REF!</v>
      </c>
      <c r="F376" s="119" t="e">
        <f>SUM(#REF!)</f>
        <v>#REF!</v>
      </c>
      <c r="G376" s="119" t="e">
        <f>SUM(#REF!)</f>
        <v>#REF!</v>
      </c>
      <c r="H376" s="119" t="e">
        <f>SUM(#REF!)</f>
        <v>#REF!</v>
      </c>
      <c r="I376" s="119" t="e">
        <f>SUM(#REF!)</f>
        <v>#REF!</v>
      </c>
      <c r="J376" s="119" t="e">
        <f>SUM(#REF!)</f>
        <v>#REF!</v>
      </c>
      <c r="K376" s="119" t="e">
        <f>SUM(#REF!)</f>
        <v>#REF!</v>
      </c>
      <c r="L376" s="119" t="e">
        <f>SUM(#REF!)</f>
        <v>#REF!</v>
      </c>
      <c r="M376" s="119" t="e">
        <f>SUM(#REF!)</f>
        <v>#REF!</v>
      </c>
      <c r="N376" s="119" t="e">
        <f>SUM(#REF!)</f>
        <v>#REF!</v>
      </c>
      <c r="O376" s="119" t="e">
        <f>SUM(#REF!)</f>
        <v>#REF!</v>
      </c>
      <c r="P376" s="119" t="e">
        <f>SUM(#REF!)</f>
        <v>#REF!</v>
      </c>
      <c r="Q376" s="119" t="e">
        <f>SUM(#REF!)</f>
        <v>#REF!</v>
      </c>
      <c r="R376" s="119" t="e">
        <f>SUM(#REF!)</f>
        <v>#REF!</v>
      </c>
      <c r="S376" s="327" t="e">
        <f>SUM(#REF!)</f>
        <v>#REF!</v>
      </c>
      <c r="T376" s="327" t="e">
        <f>SUM(#REF!)</f>
        <v>#REF!</v>
      </c>
      <c r="U376" s="212" t="e">
        <f>SUM(#REF!)</f>
        <v>#REF!</v>
      </c>
      <c r="V376" s="212" t="e">
        <f>SUM(#REF!)</f>
        <v>#REF!</v>
      </c>
      <c r="W376" s="119" t="e">
        <f>SUM(#REF!)</f>
        <v>#REF!</v>
      </c>
      <c r="X376" s="119" t="e">
        <f>SUM(#REF!)</f>
        <v>#REF!</v>
      </c>
      <c r="Y376" s="116" t="e">
        <f>SUM(#REF!)</f>
        <v>#REF!</v>
      </c>
      <c r="Z376" s="116" t="e">
        <f>SUM(#REF!)</f>
        <v>#REF!</v>
      </c>
      <c r="AA376" s="272">
        <f>Proyección!AE460</f>
        <v>218500</v>
      </c>
      <c r="AB376" s="16"/>
    </row>
    <row r="377" spans="1:28" ht="15.6">
      <c r="A377" s="52" t="s">
        <v>364</v>
      </c>
      <c r="B377" s="245" t="e">
        <f>SUM(AA377-C377)</f>
        <v>#REF!</v>
      </c>
      <c r="C377" s="147" t="e">
        <f>SUM(Proyección!E461)</f>
        <v>#REF!</v>
      </c>
      <c r="D377" s="32" t="e">
        <f>SUM(Proyección!F461)</f>
        <v>#REF!</v>
      </c>
      <c r="E377" s="109" t="e">
        <f>SUM(#REF!)</f>
        <v>#REF!</v>
      </c>
      <c r="F377" s="119" t="e">
        <f>SUM(#REF!)</f>
        <v>#REF!</v>
      </c>
      <c r="G377" s="119" t="e">
        <f>SUM(#REF!)</f>
        <v>#REF!</v>
      </c>
      <c r="H377" s="119" t="e">
        <f>SUM(#REF!)</f>
        <v>#REF!</v>
      </c>
      <c r="I377" s="119" t="e">
        <f>SUM(#REF!)</f>
        <v>#REF!</v>
      </c>
      <c r="J377" s="119" t="e">
        <f>SUM(#REF!)</f>
        <v>#REF!</v>
      </c>
      <c r="K377" s="119" t="e">
        <f>SUM(#REF!)</f>
        <v>#REF!</v>
      </c>
      <c r="L377" s="119" t="e">
        <f>SUM(#REF!)</f>
        <v>#REF!</v>
      </c>
      <c r="M377" s="119" t="e">
        <f>SUM(#REF!)</f>
        <v>#REF!</v>
      </c>
      <c r="N377" s="119" t="e">
        <f>SUM(#REF!)</f>
        <v>#REF!</v>
      </c>
      <c r="O377" s="119" t="e">
        <f>SUM(#REF!)</f>
        <v>#REF!</v>
      </c>
      <c r="P377" s="119" t="e">
        <f>SUM(#REF!)</f>
        <v>#REF!</v>
      </c>
      <c r="Q377" s="119" t="e">
        <f>SUM(#REF!)</f>
        <v>#REF!</v>
      </c>
      <c r="R377" s="119" t="e">
        <f>SUM(#REF!)</f>
        <v>#REF!</v>
      </c>
      <c r="S377" s="327" t="e">
        <f>SUM(#REF!)</f>
        <v>#REF!</v>
      </c>
      <c r="T377" s="327" t="e">
        <f>SUM(#REF!)</f>
        <v>#REF!</v>
      </c>
      <c r="U377" s="212" t="e">
        <f>SUM(#REF!)</f>
        <v>#REF!</v>
      </c>
      <c r="V377" s="212" t="e">
        <f>SUM(#REF!)</f>
        <v>#REF!</v>
      </c>
      <c r="W377" s="119" t="e">
        <f>SUM(#REF!)</f>
        <v>#REF!</v>
      </c>
      <c r="X377" s="119" t="e">
        <f>SUM(#REF!)</f>
        <v>#REF!</v>
      </c>
      <c r="Y377" s="116" t="e">
        <f>SUM(#REF!)</f>
        <v>#REF!</v>
      </c>
      <c r="Z377" s="116" t="e">
        <f>SUM(#REF!)</f>
        <v>#REF!</v>
      </c>
      <c r="AA377" s="272">
        <f>Proyección!AE461</f>
        <v>120000</v>
      </c>
      <c r="AB377" s="16"/>
    </row>
    <row r="378" spans="1:28" ht="15.6">
      <c r="A378" s="52" t="s">
        <v>214</v>
      </c>
      <c r="B378" s="246" t="e">
        <f t="shared" ref="B378:AA378" si="88">SUM(B379:B386)</f>
        <v>#REF!</v>
      </c>
      <c r="C378" s="148" t="e">
        <f t="shared" si="88"/>
        <v>#REF!</v>
      </c>
      <c r="D378" s="33" t="e">
        <f t="shared" si="88"/>
        <v>#REF!</v>
      </c>
      <c r="E378" s="46" t="e">
        <f t="shared" si="88"/>
        <v>#REF!</v>
      </c>
      <c r="F378" s="94" t="e">
        <f t="shared" si="88"/>
        <v>#REF!</v>
      </c>
      <c r="G378" s="94" t="e">
        <f t="shared" si="88"/>
        <v>#REF!</v>
      </c>
      <c r="H378" s="94" t="e">
        <f t="shared" si="88"/>
        <v>#REF!</v>
      </c>
      <c r="I378" s="94" t="e">
        <f t="shared" si="88"/>
        <v>#REF!</v>
      </c>
      <c r="J378" s="94" t="e">
        <f t="shared" si="88"/>
        <v>#REF!</v>
      </c>
      <c r="K378" s="94" t="e">
        <f t="shared" si="88"/>
        <v>#REF!</v>
      </c>
      <c r="L378" s="94" t="e">
        <f t="shared" si="88"/>
        <v>#REF!</v>
      </c>
      <c r="M378" s="94" t="e">
        <f t="shared" si="88"/>
        <v>#REF!</v>
      </c>
      <c r="N378" s="94" t="e">
        <f t="shared" si="88"/>
        <v>#REF!</v>
      </c>
      <c r="O378" s="94" t="e">
        <f t="shared" si="88"/>
        <v>#REF!</v>
      </c>
      <c r="P378" s="94" t="e">
        <f t="shared" si="88"/>
        <v>#REF!</v>
      </c>
      <c r="Q378" s="94" t="e">
        <f t="shared" si="88"/>
        <v>#REF!</v>
      </c>
      <c r="R378" s="94" t="e">
        <f t="shared" si="88"/>
        <v>#REF!</v>
      </c>
      <c r="S378" s="334" t="e">
        <f t="shared" si="88"/>
        <v>#REF!</v>
      </c>
      <c r="T378" s="334" t="e">
        <f t="shared" si="88"/>
        <v>#REF!</v>
      </c>
      <c r="U378" s="221" t="e">
        <f t="shared" si="88"/>
        <v>#REF!</v>
      </c>
      <c r="V378" s="221" t="e">
        <f t="shared" si="88"/>
        <v>#REF!</v>
      </c>
      <c r="W378" s="94" t="e">
        <f t="shared" si="88"/>
        <v>#REF!</v>
      </c>
      <c r="X378" s="94" t="e">
        <f t="shared" si="88"/>
        <v>#REF!</v>
      </c>
      <c r="Y378" s="94" t="e">
        <f t="shared" si="88"/>
        <v>#REF!</v>
      </c>
      <c r="Z378" s="94" t="e">
        <f t="shared" si="88"/>
        <v>#REF!</v>
      </c>
      <c r="AA378" s="276">
        <f t="shared" si="88"/>
        <v>1395429</v>
      </c>
      <c r="AB378" s="14"/>
    </row>
    <row r="379" spans="1:28" ht="15.6">
      <c r="A379" s="52" t="s">
        <v>198</v>
      </c>
      <c r="B379" s="245" t="e">
        <f t="shared" ref="B379:B387" si="89">SUM(AA379-C379)</f>
        <v>#REF!</v>
      </c>
      <c r="C379" s="147" t="e">
        <f>SUM(Proyección!E464)</f>
        <v>#REF!</v>
      </c>
      <c r="D379" s="32" t="e">
        <f>SUM(Proyección!F464)</f>
        <v>#REF!</v>
      </c>
      <c r="E379" s="109" t="e">
        <f>SUM(#REF!)</f>
        <v>#REF!</v>
      </c>
      <c r="F379" s="119" t="e">
        <f>SUM(#REF!)</f>
        <v>#REF!</v>
      </c>
      <c r="G379" s="119" t="e">
        <f>SUM(#REF!)</f>
        <v>#REF!</v>
      </c>
      <c r="H379" s="119" t="e">
        <f>SUM(#REF!)</f>
        <v>#REF!</v>
      </c>
      <c r="I379" s="119" t="e">
        <f>SUM(#REF!)</f>
        <v>#REF!</v>
      </c>
      <c r="J379" s="119" t="e">
        <f>SUM(#REF!)</f>
        <v>#REF!</v>
      </c>
      <c r="K379" s="119" t="e">
        <f>SUM(#REF!)</f>
        <v>#REF!</v>
      </c>
      <c r="L379" s="119" t="e">
        <f>SUM(#REF!)</f>
        <v>#REF!</v>
      </c>
      <c r="M379" s="119" t="e">
        <f>SUM(#REF!)</f>
        <v>#REF!</v>
      </c>
      <c r="N379" s="119" t="e">
        <f>SUM(#REF!)</f>
        <v>#REF!</v>
      </c>
      <c r="O379" s="119" t="e">
        <f>SUM(#REF!)</f>
        <v>#REF!</v>
      </c>
      <c r="P379" s="119" t="e">
        <f>SUM(#REF!)</f>
        <v>#REF!</v>
      </c>
      <c r="Q379" s="119" t="e">
        <f>SUM(#REF!)</f>
        <v>#REF!</v>
      </c>
      <c r="R379" s="119" t="e">
        <f>SUM(#REF!)</f>
        <v>#REF!</v>
      </c>
      <c r="S379" s="327" t="e">
        <f>SUM(#REF!)</f>
        <v>#REF!</v>
      </c>
      <c r="T379" s="327" t="e">
        <f>SUM(#REF!)</f>
        <v>#REF!</v>
      </c>
      <c r="U379" s="212" t="e">
        <f>SUM(#REF!)</f>
        <v>#REF!</v>
      </c>
      <c r="V379" s="212" t="e">
        <f>SUM(#REF!)</f>
        <v>#REF!</v>
      </c>
      <c r="W379" s="119" t="e">
        <f>SUM(#REF!)</f>
        <v>#REF!</v>
      </c>
      <c r="X379" s="119" t="e">
        <f>SUM(#REF!)</f>
        <v>#REF!</v>
      </c>
      <c r="Y379" s="116" t="e">
        <f>SUM(#REF!)</f>
        <v>#REF!</v>
      </c>
      <c r="Z379" s="116" t="e">
        <f>SUM(#REF!)</f>
        <v>#REF!</v>
      </c>
      <c r="AA379" s="272">
        <f>Proyección!AE464</f>
        <v>200000</v>
      </c>
      <c r="AB379" s="16"/>
    </row>
    <row r="380" spans="1:28" ht="15.6">
      <c r="A380" s="52" t="s">
        <v>199</v>
      </c>
      <c r="B380" s="245" t="e">
        <f t="shared" si="89"/>
        <v>#REF!</v>
      </c>
      <c r="C380" s="147" t="e">
        <f>SUM(Proyección!E465)</f>
        <v>#REF!</v>
      </c>
      <c r="D380" s="32" t="e">
        <f>SUM(Proyección!F465)</f>
        <v>#REF!</v>
      </c>
      <c r="E380" s="109" t="e">
        <f>SUM(#REF!)</f>
        <v>#REF!</v>
      </c>
      <c r="F380" s="119" t="e">
        <f>SUM(#REF!)</f>
        <v>#REF!</v>
      </c>
      <c r="G380" s="119" t="e">
        <f>SUM(#REF!)</f>
        <v>#REF!</v>
      </c>
      <c r="H380" s="119" t="e">
        <f>SUM(#REF!)</f>
        <v>#REF!</v>
      </c>
      <c r="I380" s="119" t="e">
        <f>SUM(#REF!)</f>
        <v>#REF!</v>
      </c>
      <c r="J380" s="119" t="e">
        <f>SUM(#REF!)</f>
        <v>#REF!</v>
      </c>
      <c r="K380" s="119" t="e">
        <f>SUM(#REF!)</f>
        <v>#REF!</v>
      </c>
      <c r="L380" s="119" t="e">
        <f>SUM(#REF!)</f>
        <v>#REF!</v>
      </c>
      <c r="M380" s="119" t="e">
        <f>SUM(#REF!)</f>
        <v>#REF!</v>
      </c>
      <c r="N380" s="119" t="e">
        <f>SUM(#REF!)</f>
        <v>#REF!</v>
      </c>
      <c r="O380" s="119" t="e">
        <f>SUM(#REF!)</f>
        <v>#REF!</v>
      </c>
      <c r="P380" s="119" t="e">
        <f>SUM(#REF!)</f>
        <v>#REF!</v>
      </c>
      <c r="Q380" s="119" t="e">
        <f>SUM(#REF!)</f>
        <v>#REF!</v>
      </c>
      <c r="R380" s="119" t="e">
        <f>SUM(#REF!)</f>
        <v>#REF!</v>
      </c>
      <c r="S380" s="327" t="e">
        <f>SUM(#REF!)</f>
        <v>#REF!</v>
      </c>
      <c r="T380" s="327" t="e">
        <f>SUM(#REF!)</f>
        <v>#REF!</v>
      </c>
      <c r="U380" s="212" t="e">
        <f>SUM(#REF!)</f>
        <v>#REF!</v>
      </c>
      <c r="V380" s="212" t="e">
        <f>SUM(#REF!)</f>
        <v>#REF!</v>
      </c>
      <c r="W380" s="119" t="e">
        <f>SUM(#REF!)</f>
        <v>#REF!</v>
      </c>
      <c r="X380" s="119" t="e">
        <f>SUM(#REF!)</f>
        <v>#REF!</v>
      </c>
      <c r="Y380" s="116" t="e">
        <f>SUM(#REF!)</f>
        <v>#REF!</v>
      </c>
      <c r="Z380" s="116" t="e">
        <f>SUM(#REF!)</f>
        <v>#REF!</v>
      </c>
      <c r="AA380" s="272">
        <f>Proyección!AE465</f>
        <v>314233</v>
      </c>
      <c r="AB380" s="16"/>
    </row>
    <row r="381" spans="1:28" ht="15.6">
      <c r="A381" s="52" t="s">
        <v>21</v>
      </c>
      <c r="B381" s="245" t="e">
        <f t="shared" si="89"/>
        <v>#REF!</v>
      </c>
      <c r="C381" s="147" t="e">
        <f>SUM(Proyección!E466)</f>
        <v>#REF!</v>
      </c>
      <c r="D381" s="32" t="e">
        <f>SUM(Proyección!F466)</f>
        <v>#REF!</v>
      </c>
      <c r="E381" s="109" t="e">
        <f>SUM(#REF!)</f>
        <v>#REF!</v>
      </c>
      <c r="F381" s="119" t="e">
        <f>SUM(#REF!)</f>
        <v>#REF!</v>
      </c>
      <c r="G381" s="119" t="e">
        <f>SUM(#REF!)</f>
        <v>#REF!</v>
      </c>
      <c r="H381" s="119" t="e">
        <f>SUM(#REF!)</f>
        <v>#REF!</v>
      </c>
      <c r="I381" s="119" t="e">
        <f>SUM(#REF!)</f>
        <v>#REF!</v>
      </c>
      <c r="J381" s="119" t="e">
        <f>SUM(#REF!)</f>
        <v>#REF!</v>
      </c>
      <c r="K381" s="119" t="e">
        <f>SUM(#REF!)</f>
        <v>#REF!</v>
      </c>
      <c r="L381" s="119" t="e">
        <f>SUM(#REF!)</f>
        <v>#REF!</v>
      </c>
      <c r="M381" s="119" t="e">
        <f>SUM(#REF!)</f>
        <v>#REF!</v>
      </c>
      <c r="N381" s="119" t="e">
        <f>SUM(#REF!)</f>
        <v>#REF!</v>
      </c>
      <c r="O381" s="119" t="e">
        <f>SUM(#REF!)</f>
        <v>#REF!</v>
      </c>
      <c r="P381" s="119" t="e">
        <f>SUM(#REF!)</f>
        <v>#REF!</v>
      </c>
      <c r="Q381" s="119" t="e">
        <f>SUM(#REF!)</f>
        <v>#REF!</v>
      </c>
      <c r="R381" s="119" t="e">
        <f>SUM(#REF!)</f>
        <v>#REF!</v>
      </c>
      <c r="S381" s="327" t="e">
        <f>SUM(#REF!)</f>
        <v>#REF!</v>
      </c>
      <c r="T381" s="327" t="e">
        <f>SUM(#REF!)</f>
        <v>#REF!</v>
      </c>
      <c r="U381" s="212" t="e">
        <f>SUM(#REF!)</f>
        <v>#REF!</v>
      </c>
      <c r="V381" s="212" t="e">
        <f>SUM(#REF!)</f>
        <v>#REF!</v>
      </c>
      <c r="W381" s="119" t="e">
        <f>SUM(#REF!)</f>
        <v>#REF!</v>
      </c>
      <c r="X381" s="119" t="e">
        <f>SUM(#REF!)</f>
        <v>#REF!</v>
      </c>
      <c r="Y381" s="116" t="e">
        <f>SUM(#REF!)</f>
        <v>#REF!</v>
      </c>
      <c r="Z381" s="116" t="e">
        <f>SUM(#REF!)</f>
        <v>#REF!</v>
      </c>
      <c r="AA381" s="272">
        <f>Proyección!AE466</f>
        <v>40000</v>
      </c>
      <c r="AB381" s="16"/>
    </row>
    <row r="382" spans="1:28" ht="15.6">
      <c r="A382" s="52" t="s">
        <v>490</v>
      </c>
      <c r="B382" s="245" t="e">
        <f t="shared" si="89"/>
        <v>#REF!</v>
      </c>
      <c r="C382" s="147" t="e">
        <f>SUM(Proyección!E467)</f>
        <v>#REF!</v>
      </c>
      <c r="D382" s="32" t="e">
        <f>SUM(Proyección!F467)</f>
        <v>#REF!</v>
      </c>
      <c r="E382" s="109" t="e">
        <f>SUM(#REF!)</f>
        <v>#REF!</v>
      </c>
      <c r="F382" s="119" t="e">
        <f>SUM(#REF!)</f>
        <v>#REF!</v>
      </c>
      <c r="G382" s="119" t="e">
        <f>SUM(#REF!)</f>
        <v>#REF!</v>
      </c>
      <c r="H382" s="119" t="e">
        <f>SUM(#REF!)</f>
        <v>#REF!</v>
      </c>
      <c r="I382" s="119" t="e">
        <f>SUM(#REF!)</f>
        <v>#REF!</v>
      </c>
      <c r="J382" s="119" t="e">
        <f>SUM(#REF!)</f>
        <v>#REF!</v>
      </c>
      <c r="K382" s="119" t="e">
        <f>SUM(#REF!)</f>
        <v>#REF!</v>
      </c>
      <c r="L382" s="119" t="e">
        <f>SUM(#REF!)</f>
        <v>#REF!</v>
      </c>
      <c r="M382" s="119" t="e">
        <f>SUM(#REF!)</f>
        <v>#REF!</v>
      </c>
      <c r="N382" s="119" t="e">
        <f>SUM(#REF!)</f>
        <v>#REF!</v>
      </c>
      <c r="O382" s="119" t="e">
        <f>SUM(#REF!)</f>
        <v>#REF!</v>
      </c>
      <c r="P382" s="119" t="e">
        <f>SUM(#REF!)</f>
        <v>#REF!</v>
      </c>
      <c r="Q382" s="119" t="e">
        <f>SUM(#REF!)</f>
        <v>#REF!</v>
      </c>
      <c r="R382" s="119" t="e">
        <f>SUM(#REF!)</f>
        <v>#REF!</v>
      </c>
      <c r="S382" s="327" t="e">
        <f>SUM(#REF!)</f>
        <v>#REF!</v>
      </c>
      <c r="T382" s="327" t="e">
        <f>SUM(#REF!)</f>
        <v>#REF!</v>
      </c>
      <c r="U382" s="212" t="e">
        <f>SUM(#REF!)</f>
        <v>#REF!</v>
      </c>
      <c r="V382" s="212" t="e">
        <f>SUM(#REF!)</f>
        <v>#REF!</v>
      </c>
      <c r="W382" s="119" t="e">
        <f>SUM(#REF!)</f>
        <v>#REF!</v>
      </c>
      <c r="X382" s="119" t="e">
        <f>SUM(#REF!)</f>
        <v>#REF!</v>
      </c>
      <c r="Y382" s="116" t="e">
        <f>SUM(#REF!)</f>
        <v>#REF!</v>
      </c>
      <c r="Z382" s="116" t="e">
        <f>SUM(#REF!)</f>
        <v>#REF!</v>
      </c>
      <c r="AA382" s="272">
        <f>Proyección!AE467</f>
        <v>91061</v>
      </c>
      <c r="AB382" s="16"/>
    </row>
    <row r="383" spans="1:28" ht="15.6">
      <c r="A383" s="52" t="s">
        <v>565</v>
      </c>
      <c r="B383" s="245" t="e">
        <f t="shared" si="89"/>
        <v>#REF!</v>
      </c>
      <c r="C383" s="147" t="e">
        <f>SUM(Proyección!E468)</f>
        <v>#REF!</v>
      </c>
      <c r="D383" s="32" t="e">
        <f>SUM(Proyección!F468)</f>
        <v>#REF!</v>
      </c>
      <c r="E383" s="109" t="e">
        <f>SUM(#REF!)</f>
        <v>#REF!</v>
      </c>
      <c r="F383" s="119" t="e">
        <f>SUM(#REF!)</f>
        <v>#REF!</v>
      </c>
      <c r="G383" s="119" t="e">
        <f>SUM(#REF!)</f>
        <v>#REF!</v>
      </c>
      <c r="H383" s="119" t="e">
        <f>SUM(#REF!)</f>
        <v>#REF!</v>
      </c>
      <c r="I383" s="119" t="e">
        <f>SUM(#REF!)</f>
        <v>#REF!</v>
      </c>
      <c r="J383" s="119" t="e">
        <f>SUM(#REF!)</f>
        <v>#REF!</v>
      </c>
      <c r="K383" s="119" t="e">
        <f>SUM(#REF!)</f>
        <v>#REF!</v>
      </c>
      <c r="L383" s="119" t="e">
        <f>SUM(#REF!)</f>
        <v>#REF!</v>
      </c>
      <c r="M383" s="119" t="e">
        <f>SUM(#REF!)</f>
        <v>#REF!</v>
      </c>
      <c r="N383" s="119" t="e">
        <f>SUM(#REF!)</f>
        <v>#REF!</v>
      </c>
      <c r="O383" s="119" t="e">
        <f>SUM(#REF!)</f>
        <v>#REF!</v>
      </c>
      <c r="P383" s="119" t="e">
        <f>SUM(#REF!)</f>
        <v>#REF!</v>
      </c>
      <c r="Q383" s="119" t="e">
        <f>SUM(#REF!)</f>
        <v>#REF!</v>
      </c>
      <c r="R383" s="119" t="e">
        <f>SUM(#REF!)</f>
        <v>#REF!</v>
      </c>
      <c r="S383" s="327" t="e">
        <f>SUM(#REF!)</f>
        <v>#REF!</v>
      </c>
      <c r="T383" s="327" t="e">
        <f>SUM(#REF!)</f>
        <v>#REF!</v>
      </c>
      <c r="U383" s="212" t="e">
        <f>SUM(#REF!)</f>
        <v>#REF!</v>
      </c>
      <c r="V383" s="212" t="e">
        <f>SUM(#REF!)</f>
        <v>#REF!</v>
      </c>
      <c r="W383" s="119" t="e">
        <f>SUM(#REF!)</f>
        <v>#REF!</v>
      </c>
      <c r="X383" s="119" t="e">
        <f>SUM(#REF!)</f>
        <v>#REF!</v>
      </c>
      <c r="Y383" s="116" t="e">
        <f>SUM(#REF!)</f>
        <v>#REF!</v>
      </c>
      <c r="Z383" s="116" t="e">
        <f>SUM(#REF!)</f>
        <v>#REF!</v>
      </c>
      <c r="AA383" s="272">
        <f>Proyección!AE468</f>
        <v>10000</v>
      </c>
      <c r="AB383" s="16"/>
    </row>
    <row r="384" spans="1:28" ht="15.6">
      <c r="A384" s="52" t="s">
        <v>350</v>
      </c>
      <c r="B384" s="245" t="e">
        <f t="shared" si="89"/>
        <v>#REF!</v>
      </c>
      <c r="C384" s="147" t="e">
        <f>SUM(Proyección!E469)</f>
        <v>#REF!</v>
      </c>
      <c r="D384" s="32" t="e">
        <f>SUM(Proyección!F469)</f>
        <v>#REF!</v>
      </c>
      <c r="E384" s="109" t="e">
        <f>SUM(#REF!)</f>
        <v>#REF!</v>
      </c>
      <c r="F384" s="119" t="e">
        <f>SUM(#REF!)</f>
        <v>#REF!</v>
      </c>
      <c r="G384" s="119" t="e">
        <f>SUM(#REF!)</f>
        <v>#REF!</v>
      </c>
      <c r="H384" s="119" t="e">
        <f>SUM(#REF!)</f>
        <v>#REF!</v>
      </c>
      <c r="I384" s="119" t="e">
        <f>SUM(#REF!)</f>
        <v>#REF!</v>
      </c>
      <c r="J384" s="119" t="e">
        <f>SUM(#REF!)</f>
        <v>#REF!</v>
      </c>
      <c r="K384" s="119" t="e">
        <f>SUM(#REF!)</f>
        <v>#REF!</v>
      </c>
      <c r="L384" s="119" t="e">
        <f>SUM(#REF!)</f>
        <v>#REF!</v>
      </c>
      <c r="M384" s="119" t="e">
        <f>SUM(#REF!)</f>
        <v>#REF!</v>
      </c>
      <c r="N384" s="119" t="e">
        <f>SUM(#REF!)</f>
        <v>#REF!</v>
      </c>
      <c r="O384" s="119" t="e">
        <f>SUM(#REF!)</f>
        <v>#REF!</v>
      </c>
      <c r="P384" s="119" t="e">
        <f>SUM(#REF!)</f>
        <v>#REF!</v>
      </c>
      <c r="Q384" s="119" t="e">
        <f>SUM(#REF!)</f>
        <v>#REF!</v>
      </c>
      <c r="R384" s="119" t="e">
        <f>SUM(#REF!)</f>
        <v>#REF!</v>
      </c>
      <c r="S384" s="327" t="e">
        <f>SUM(#REF!)</f>
        <v>#REF!</v>
      </c>
      <c r="T384" s="327" t="e">
        <f>SUM(#REF!)</f>
        <v>#REF!</v>
      </c>
      <c r="U384" s="212" t="e">
        <f>SUM(#REF!)</f>
        <v>#REF!</v>
      </c>
      <c r="V384" s="212" t="e">
        <f>SUM(#REF!)</f>
        <v>#REF!</v>
      </c>
      <c r="W384" s="119" t="e">
        <f>SUM(#REF!)</f>
        <v>#REF!</v>
      </c>
      <c r="X384" s="119" t="e">
        <f>SUM(#REF!)</f>
        <v>#REF!</v>
      </c>
      <c r="Y384" s="116" t="e">
        <f>SUM(#REF!)</f>
        <v>#REF!</v>
      </c>
      <c r="Z384" s="116" t="e">
        <f>SUM(#REF!)</f>
        <v>#REF!</v>
      </c>
      <c r="AA384" s="272">
        <f>Proyección!AE469</f>
        <v>20000</v>
      </c>
      <c r="AB384" s="16"/>
    </row>
    <row r="385" spans="1:28" ht="15.6">
      <c r="A385" s="52" t="s">
        <v>349</v>
      </c>
      <c r="B385" s="245" t="e">
        <f t="shared" si="89"/>
        <v>#REF!</v>
      </c>
      <c r="C385" s="147" t="e">
        <f>SUM(Proyección!E470)</f>
        <v>#REF!</v>
      </c>
      <c r="D385" s="32" t="e">
        <f>SUM(Proyección!F470)</f>
        <v>#REF!</v>
      </c>
      <c r="E385" s="109" t="e">
        <f>SUM(#REF!)</f>
        <v>#REF!</v>
      </c>
      <c r="F385" s="119" t="e">
        <f>SUM(#REF!)</f>
        <v>#REF!</v>
      </c>
      <c r="G385" s="119" t="e">
        <f>SUM(#REF!)</f>
        <v>#REF!</v>
      </c>
      <c r="H385" s="119" t="e">
        <f>SUM(#REF!)</f>
        <v>#REF!</v>
      </c>
      <c r="I385" s="119" t="e">
        <f>SUM(#REF!)</f>
        <v>#REF!</v>
      </c>
      <c r="J385" s="119" t="e">
        <f>SUM(#REF!)</f>
        <v>#REF!</v>
      </c>
      <c r="K385" s="119" t="e">
        <f>SUM(#REF!)</f>
        <v>#REF!</v>
      </c>
      <c r="L385" s="119" t="e">
        <f>SUM(#REF!)</f>
        <v>#REF!</v>
      </c>
      <c r="M385" s="119" t="e">
        <f>SUM(#REF!)</f>
        <v>#REF!</v>
      </c>
      <c r="N385" s="119" t="e">
        <f>SUM(#REF!)</f>
        <v>#REF!</v>
      </c>
      <c r="O385" s="119" t="e">
        <f>SUM(#REF!)</f>
        <v>#REF!</v>
      </c>
      <c r="P385" s="119" t="e">
        <f>SUM(#REF!)</f>
        <v>#REF!</v>
      </c>
      <c r="Q385" s="119" t="e">
        <f>SUM(#REF!)</f>
        <v>#REF!</v>
      </c>
      <c r="R385" s="119" t="e">
        <f>SUM(#REF!)</f>
        <v>#REF!</v>
      </c>
      <c r="S385" s="327" t="e">
        <f>SUM(#REF!)</f>
        <v>#REF!</v>
      </c>
      <c r="T385" s="327" t="e">
        <f>SUM(#REF!)</f>
        <v>#REF!</v>
      </c>
      <c r="U385" s="212" t="e">
        <f>SUM(#REF!)</f>
        <v>#REF!</v>
      </c>
      <c r="V385" s="212" t="e">
        <f>SUM(#REF!)</f>
        <v>#REF!</v>
      </c>
      <c r="W385" s="119" t="e">
        <f>SUM(#REF!)</f>
        <v>#REF!</v>
      </c>
      <c r="X385" s="119" t="e">
        <f>SUM(#REF!)</f>
        <v>#REF!</v>
      </c>
      <c r="Y385" s="116" t="e">
        <f>SUM(#REF!)</f>
        <v>#REF!</v>
      </c>
      <c r="Z385" s="116" t="e">
        <f>SUM(#REF!)</f>
        <v>#REF!</v>
      </c>
      <c r="AA385" s="272">
        <f>Proyección!AE470</f>
        <v>27606</v>
      </c>
      <c r="AB385" s="16"/>
    </row>
    <row r="386" spans="1:28" ht="15.6">
      <c r="A386" s="52" t="s">
        <v>377</v>
      </c>
      <c r="B386" s="245" t="e">
        <f t="shared" si="89"/>
        <v>#REF!</v>
      </c>
      <c r="C386" s="147" t="e">
        <f>SUM(Proyección!E471)</f>
        <v>#REF!</v>
      </c>
      <c r="D386" s="32" t="e">
        <f>SUM(Proyección!F471)</f>
        <v>#REF!</v>
      </c>
      <c r="E386" s="109" t="e">
        <f>SUM(#REF!)</f>
        <v>#REF!</v>
      </c>
      <c r="F386" s="119" t="e">
        <f>SUM(#REF!)</f>
        <v>#REF!</v>
      </c>
      <c r="G386" s="119" t="e">
        <f>SUM(#REF!)</f>
        <v>#REF!</v>
      </c>
      <c r="H386" s="119" t="e">
        <f>SUM(#REF!)</f>
        <v>#REF!</v>
      </c>
      <c r="I386" s="119" t="e">
        <f>SUM(#REF!)</f>
        <v>#REF!</v>
      </c>
      <c r="J386" s="119" t="e">
        <f>SUM(#REF!)</f>
        <v>#REF!</v>
      </c>
      <c r="K386" s="119" t="e">
        <f>SUM(#REF!)</f>
        <v>#REF!</v>
      </c>
      <c r="L386" s="119" t="e">
        <f>SUM(#REF!)</f>
        <v>#REF!</v>
      </c>
      <c r="M386" s="119" t="e">
        <f>SUM(#REF!)</f>
        <v>#REF!</v>
      </c>
      <c r="N386" s="119" t="e">
        <f>SUM(#REF!)</f>
        <v>#REF!</v>
      </c>
      <c r="O386" s="119" t="e">
        <f>SUM(#REF!)</f>
        <v>#REF!</v>
      </c>
      <c r="P386" s="119" t="e">
        <f>SUM(#REF!)</f>
        <v>#REF!</v>
      </c>
      <c r="Q386" s="119" t="e">
        <f>SUM(#REF!)</f>
        <v>#REF!</v>
      </c>
      <c r="R386" s="119" t="e">
        <f>SUM(#REF!)</f>
        <v>#REF!</v>
      </c>
      <c r="S386" s="327" t="e">
        <f>SUM(#REF!)</f>
        <v>#REF!</v>
      </c>
      <c r="T386" s="327" t="e">
        <f>SUM(#REF!)</f>
        <v>#REF!</v>
      </c>
      <c r="U386" s="212" t="e">
        <f>SUM(#REF!)</f>
        <v>#REF!</v>
      </c>
      <c r="V386" s="212" t="e">
        <f>SUM(#REF!)</f>
        <v>#REF!</v>
      </c>
      <c r="W386" s="119" t="e">
        <f>SUM(#REF!)</f>
        <v>#REF!</v>
      </c>
      <c r="X386" s="119" t="e">
        <f>SUM(#REF!)</f>
        <v>#REF!</v>
      </c>
      <c r="Y386" s="116" t="e">
        <f>SUM(#REF!)</f>
        <v>#REF!</v>
      </c>
      <c r="Z386" s="116" t="e">
        <f>SUM(#REF!)</f>
        <v>#REF!</v>
      </c>
      <c r="AA386" s="272">
        <f>Proyección!AE471</f>
        <v>692529</v>
      </c>
      <c r="AB386" s="16"/>
    </row>
    <row r="387" spans="1:28" ht="15.6">
      <c r="A387" s="52" t="s">
        <v>238</v>
      </c>
      <c r="B387" s="245" t="e">
        <f t="shared" si="89"/>
        <v>#REF!</v>
      </c>
      <c r="C387" s="147" t="e">
        <f>SUM(Proyección!E472)</f>
        <v>#REF!</v>
      </c>
      <c r="D387" s="32" t="e">
        <f>SUM(Proyección!F472)</f>
        <v>#REF!</v>
      </c>
      <c r="E387" s="109" t="e">
        <f>SUM(#REF!)</f>
        <v>#REF!</v>
      </c>
      <c r="F387" s="119" t="e">
        <f>SUM(#REF!)</f>
        <v>#REF!</v>
      </c>
      <c r="G387" s="119" t="e">
        <f>SUM(#REF!)</f>
        <v>#REF!</v>
      </c>
      <c r="H387" s="119" t="e">
        <f>SUM(#REF!)</f>
        <v>#REF!</v>
      </c>
      <c r="I387" s="119" t="e">
        <f>SUM(#REF!)</f>
        <v>#REF!</v>
      </c>
      <c r="J387" s="119" t="e">
        <f>SUM(#REF!)</f>
        <v>#REF!</v>
      </c>
      <c r="K387" s="119" t="e">
        <f>SUM(#REF!)</f>
        <v>#REF!</v>
      </c>
      <c r="L387" s="119" t="e">
        <f>SUM(#REF!)</f>
        <v>#REF!</v>
      </c>
      <c r="M387" s="119" t="e">
        <f>SUM(#REF!)</f>
        <v>#REF!</v>
      </c>
      <c r="N387" s="119" t="e">
        <f>SUM(#REF!)</f>
        <v>#REF!</v>
      </c>
      <c r="O387" s="119" t="e">
        <f>SUM(#REF!)</f>
        <v>#REF!</v>
      </c>
      <c r="P387" s="119" t="e">
        <f>SUM(#REF!)</f>
        <v>#REF!</v>
      </c>
      <c r="Q387" s="119" t="e">
        <f>SUM(#REF!)</f>
        <v>#REF!</v>
      </c>
      <c r="R387" s="119" t="e">
        <f>SUM(#REF!)</f>
        <v>#REF!</v>
      </c>
      <c r="S387" s="327" t="e">
        <f>SUM(#REF!)</f>
        <v>#REF!</v>
      </c>
      <c r="T387" s="327" t="e">
        <f>SUM(#REF!)</f>
        <v>#REF!</v>
      </c>
      <c r="U387" s="212" t="e">
        <f>SUM(#REF!)</f>
        <v>#REF!</v>
      </c>
      <c r="V387" s="212" t="e">
        <f>SUM(#REF!)</f>
        <v>#REF!</v>
      </c>
      <c r="W387" s="119" t="e">
        <f>SUM(#REF!)</f>
        <v>#REF!</v>
      </c>
      <c r="X387" s="119" t="e">
        <f>SUM(#REF!)</f>
        <v>#REF!</v>
      </c>
      <c r="Y387" s="116" t="e">
        <f>SUM(#REF!)</f>
        <v>#REF!</v>
      </c>
      <c r="Z387" s="116" t="e">
        <f>SUM(#REF!)</f>
        <v>#REF!</v>
      </c>
      <c r="AA387" s="272">
        <f>Proyección!AE472</f>
        <v>30000</v>
      </c>
      <c r="AB387" s="16"/>
    </row>
    <row r="388" spans="1:28" ht="15.6">
      <c r="A388" s="52" t="s">
        <v>239</v>
      </c>
      <c r="B388" s="246" t="e">
        <f t="shared" ref="B388:AA388" si="90">SUM(B389:B391)</f>
        <v>#REF!</v>
      </c>
      <c r="C388" s="148" t="e">
        <f t="shared" si="90"/>
        <v>#REF!</v>
      </c>
      <c r="D388" s="33" t="e">
        <f t="shared" si="90"/>
        <v>#REF!</v>
      </c>
      <c r="E388" s="47" t="e">
        <f t="shared" si="90"/>
        <v>#REF!</v>
      </c>
      <c r="F388" s="96" t="e">
        <f t="shared" si="90"/>
        <v>#REF!</v>
      </c>
      <c r="G388" s="96" t="e">
        <f t="shared" si="90"/>
        <v>#REF!</v>
      </c>
      <c r="H388" s="96" t="e">
        <f t="shared" si="90"/>
        <v>#REF!</v>
      </c>
      <c r="I388" s="120" t="e">
        <f t="shared" si="90"/>
        <v>#REF!</v>
      </c>
      <c r="J388" s="120" t="e">
        <f t="shared" si="90"/>
        <v>#REF!</v>
      </c>
      <c r="K388" s="120" t="e">
        <f t="shared" si="90"/>
        <v>#REF!</v>
      </c>
      <c r="L388" s="120" t="e">
        <f t="shared" si="90"/>
        <v>#REF!</v>
      </c>
      <c r="M388" s="120" t="e">
        <f t="shared" si="90"/>
        <v>#REF!</v>
      </c>
      <c r="N388" s="120" t="e">
        <f t="shared" si="90"/>
        <v>#REF!</v>
      </c>
      <c r="O388" s="120" t="e">
        <f t="shared" si="90"/>
        <v>#REF!</v>
      </c>
      <c r="P388" s="120" t="e">
        <f t="shared" si="90"/>
        <v>#REF!</v>
      </c>
      <c r="Q388" s="120" t="e">
        <f t="shared" si="90"/>
        <v>#REF!</v>
      </c>
      <c r="R388" s="120" t="e">
        <f t="shared" si="90"/>
        <v>#REF!</v>
      </c>
      <c r="S388" s="328" t="e">
        <f t="shared" si="90"/>
        <v>#REF!</v>
      </c>
      <c r="T388" s="328" t="e">
        <f t="shared" si="90"/>
        <v>#REF!</v>
      </c>
      <c r="U388" s="213" t="e">
        <f t="shared" si="90"/>
        <v>#REF!</v>
      </c>
      <c r="V388" s="213" t="e">
        <f t="shared" si="90"/>
        <v>#REF!</v>
      </c>
      <c r="W388" s="120" t="e">
        <f t="shared" si="90"/>
        <v>#REF!</v>
      </c>
      <c r="X388" s="120" t="e">
        <f t="shared" si="90"/>
        <v>#REF!</v>
      </c>
      <c r="Y388" s="96" t="e">
        <f t="shared" si="90"/>
        <v>#REF!</v>
      </c>
      <c r="Z388" s="96" t="e">
        <f t="shared" si="90"/>
        <v>#REF!</v>
      </c>
      <c r="AA388" s="273">
        <f t="shared" si="90"/>
        <v>2808821</v>
      </c>
      <c r="AB388" s="19"/>
    </row>
    <row r="389" spans="1:28" ht="15.6">
      <c r="A389" s="52" t="s">
        <v>603</v>
      </c>
      <c r="B389" s="245" t="e">
        <f>SUM(AA389-C389)</f>
        <v>#REF!</v>
      </c>
      <c r="C389" s="147" t="e">
        <f>SUM(Proyección!E474)</f>
        <v>#REF!</v>
      </c>
      <c r="D389" s="32" t="e">
        <f>SUM(Proyección!F474)</f>
        <v>#REF!</v>
      </c>
      <c r="E389" s="109" t="e">
        <f>SUM(#REF!)</f>
        <v>#REF!</v>
      </c>
      <c r="F389" s="119" t="e">
        <f>SUM(#REF!)</f>
        <v>#REF!</v>
      </c>
      <c r="G389" s="119" t="e">
        <f>SUM(#REF!)</f>
        <v>#REF!</v>
      </c>
      <c r="H389" s="119" t="e">
        <f>SUM(#REF!)</f>
        <v>#REF!</v>
      </c>
      <c r="I389" s="119" t="e">
        <f>SUM(#REF!)</f>
        <v>#REF!</v>
      </c>
      <c r="J389" s="119" t="e">
        <f>SUM(#REF!)</f>
        <v>#REF!</v>
      </c>
      <c r="K389" s="119" t="e">
        <f>SUM(#REF!)</f>
        <v>#REF!</v>
      </c>
      <c r="L389" s="119" t="e">
        <f>SUM(#REF!)</f>
        <v>#REF!</v>
      </c>
      <c r="M389" s="119" t="e">
        <f>SUM(#REF!)</f>
        <v>#REF!</v>
      </c>
      <c r="N389" s="119" t="e">
        <f>SUM(#REF!)</f>
        <v>#REF!</v>
      </c>
      <c r="O389" s="119" t="e">
        <f>SUM(#REF!)</f>
        <v>#REF!</v>
      </c>
      <c r="P389" s="119" t="e">
        <f>SUM(#REF!)</f>
        <v>#REF!</v>
      </c>
      <c r="Q389" s="119" t="e">
        <f>SUM(#REF!)</f>
        <v>#REF!</v>
      </c>
      <c r="R389" s="119" t="e">
        <f>SUM(#REF!)</f>
        <v>#REF!</v>
      </c>
      <c r="S389" s="327" t="e">
        <f>SUM(#REF!)</f>
        <v>#REF!</v>
      </c>
      <c r="T389" s="327" t="e">
        <f>SUM(#REF!)</f>
        <v>#REF!</v>
      </c>
      <c r="U389" s="212" t="e">
        <f>SUM(#REF!)</f>
        <v>#REF!</v>
      </c>
      <c r="V389" s="212" t="e">
        <f>SUM(#REF!)</f>
        <v>#REF!</v>
      </c>
      <c r="W389" s="119" t="e">
        <f>SUM(#REF!)</f>
        <v>#REF!</v>
      </c>
      <c r="X389" s="119" t="e">
        <f>SUM(#REF!)</f>
        <v>#REF!</v>
      </c>
      <c r="Y389" s="116" t="e">
        <f>SUM(#REF!)</f>
        <v>#REF!</v>
      </c>
      <c r="Z389" s="116" t="e">
        <f>SUM(#REF!)</f>
        <v>#REF!</v>
      </c>
      <c r="AA389" s="272">
        <f>Proyección!AE474</f>
        <v>1847287</v>
      </c>
      <c r="AB389" s="16"/>
    </row>
    <row r="390" spans="1:28" ht="15.6">
      <c r="A390" s="52" t="s">
        <v>55</v>
      </c>
      <c r="B390" s="245" t="e">
        <f>SUM(AA390-C390)</f>
        <v>#REF!</v>
      </c>
      <c r="C390" s="147" t="e">
        <f>SUM(Proyección!E475)</f>
        <v>#REF!</v>
      </c>
      <c r="D390" s="32" t="e">
        <f>SUM(Proyección!F475)</f>
        <v>#REF!</v>
      </c>
      <c r="E390" s="109" t="e">
        <f>SUM(#REF!)</f>
        <v>#REF!</v>
      </c>
      <c r="F390" s="119" t="e">
        <f>SUM(#REF!)</f>
        <v>#REF!</v>
      </c>
      <c r="G390" s="119" t="e">
        <f>SUM(#REF!)</f>
        <v>#REF!</v>
      </c>
      <c r="H390" s="119" t="e">
        <f>SUM(#REF!)</f>
        <v>#REF!</v>
      </c>
      <c r="I390" s="119" t="e">
        <f>SUM(#REF!)</f>
        <v>#REF!</v>
      </c>
      <c r="J390" s="119" t="e">
        <f>SUM(#REF!)</f>
        <v>#REF!</v>
      </c>
      <c r="K390" s="119" t="e">
        <f>SUM(#REF!)</f>
        <v>#REF!</v>
      </c>
      <c r="L390" s="119" t="e">
        <f>SUM(#REF!)</f>
        <v>#REF!</v>
      </c>
      <c r="M390" s="119" t="e">
        <f>SUM(#REF!)</f>
        <v>#REF!</v>
      </c>
      <c r="N390" s="119" t="e">
        <f>SUM(#REF!)</f>
        <v>#REF!</v>
      </c>
      <c r="O390" s="119" t="e">
        <f>SUM(#REF!)</f>
        <v>#REF!</v>
      </c>
      <c r="P390" s="119" t="e">
        <f>SUM(#REF!)</f>
        <v>#REF!</v>
      </c>
      <c r="Q390" s="119" t="e">
        <f>SUM(#REF!)</f>
        <v>#REF!</v>
      </c>
      <c r="R390" s="119" t="e">
        <f>SUM(#REF!)</f>
        <v>#REF!</v>
      </c>
      <c r="S390" s="327" t="e">
        <f>SUM(#REF!)</f>
        <v>#REF!</v>
      </c>
      <c r="T390" s="327" t="e">
        <f>SUM(#REF!)</f>
        <v>#REF!</v>
      </c>
      <c r="U390" s="212" t="e">
        <f>SUM(#REF!)</f>
        <v>#REF!</v>
      </c>
      <c r="V390" s="212" t="e">
        <f>SUM(#REF!)</f>
        <v>#REF!</v>
      </c>
      <c r="W390" s="119" t="e">
        <f>SUM(#REF!)</f>
        <v>#REF!</v>
      </c>
      <c r="X390" s="119" t="e">
        <f>SUM(#REF!)</f>
        <v>#REF!</v>
      </c>
      <c r="Y390" s="116" t="e">
        <f>SUM(#REF!)</f>
        <v>#REF!</v>
      </c>
      <c r="Z390" s="116" t="e">
        <f>SUM(#REF!)</f>
        <v>#REF!</v>
      </c>
      <c r="AA390" s="272">
        <f>Proyección!AE475</f>
        <v>956950</v>
      </c>
      <c r="AB390" s="16"/>
    </row>
    <row r="391" spans="1:28" ht="15.6">
      <c r="A391" s="52" t="s">
        <v>602</v>
      </c>
      <c r="B391" s="245" t="e">
        <f>SUM(AA391-C391)</f>
        <v>#REF!</v>
      </c>
      <c r="C391" s="147" t="e">
        <f>SUM(Proyección!E476)</f>
        <v>#REF!</v>
      </c>
      <c r="D391" s="32" t="e">
        <f>SUM(Proyección!F476)</f>
        <v>#REF!</v>
      </c>
      <c r="E391" s="109" t="e">
        <f>SUM(#REF!)</f>
        <v>#REF!</v>
      </c>
      <c r="F391" s="119" t="e">
        <f>SUM(#REF!)</f>
        <v>#REF!</v>
      </c>
      <c r="G391" s="119" t="e">
        <f>SUM(#REF!)</f>
        <v>#REF!</v>
      </c>
      <c r="H391" s="119" t="e">
        <f>SUM(#REF!)</f>
        <v>#REF!</v>
      </c>
      <c r="I391" s="119" t="e">
        <f>SUM(#REF!)</f>
        <v>#REF!</v>
      </c>
      <c r="J391" s="119" t="e">
        <f>SUM(#REF!)</f>
        <v>#REF!</v>
      </c>
      <c r="K391" s="119" t="e">
        <f>SUM(#REF!)</f>
        <v>#REF!</v>
      </c>
      <c r="L391" s="119" t="e">
        <f>SUM(#REF!)</f>
        <v>#REF!</v>
      </c>
      <c r="M391" s="119" t="e">
        <f>SUM(#REF!)</f>
        <v>#REF!</v>
      </c>
      <c r="N391" s="119" t="e">
        <f>SUM(#REF!)</f>
        <v>#REF!</v>
      </c>
      <c r="O391" s="119" t="e">
        <f>SUM(#REF!)</f>
        <v>#REF!</v>
      </c>
      <c r="P391" s="119" t="e">
        <f>SUM(#REF!)</f>
        <v>#REF!</v>
      </c>
      <c r="Q391" s="119" t="e">
        <f>SUM(#REF!)</f>
        <v>#REF!</v>
      </c>
      <c r="R391" s="119" t="e">
        <f>SUM(#REF!)</f>
        <v>#REF!</v>
      </c>
      <c r="S391" s="327" t="e">
        <f>SUM(#REF!)</f>
        <v>#REF!</v>
      </c>
      <c r="T391" s="327" t="e">
        <f>SUM(#REF!)</f>
        <v>#REF!</v>
      </c>
      <c r="U391" s="212" t="e">
        <f>SUM(#REF!)</f>
        <v>#REF!</v>
      </c>
      <c r="V391" s="212" t="e">
        <f>SUM(#REF!)</f>
        <v>#REF!</v>
      </c>
      <c r="W391" s="119" t="e">
        <f>SUM(#REF!)</f>
        <v>#REF!</v>
      </c>
      <c r="X391" s="119" t="e">
        <f>SUM(#REF!)</f>
        <v>#REF!</v>
      </c>
      <c r="Y391" s="116" t="e">
        <f>SUM(#REF!)</f>
        <v>#REF!</v>
      </c>
      <c r="Z391" s="116" t="e">
        <f>SUM(#REF!)</f>
        <v>#REF!</v>
      </c>
      <c r="AA391" s="272">
        <f>Proyección!AE476</f>
        <v>4584</v>
      </c>
      <c r="AB391" s="16"/>
    </row>
    <row r="392" spans="1:28" ht="15.6">
      <c r="A392" s="52" t="s">
        <v>240</v>
      </c>
      <c r="B392" s="246" t="e">
        <f t="shared" ref="B392:AA392" si="91">SUM(B393:B394)</f>
        <v>#REF!</v>
      </c>
      <c r="C392" s="148" t="e">
        <f t="shared" si="91"/>
        <v>#REF!</v>
      </c>
      <c r="D392" s="33" t="e">
        <f t="shared" si="91"/>
        <v>#REF!</v>
      </c>
      <c r="E392" s="34" t="e">
        <f t="shared" si="91"/>
        <v>#REF!</v>
      </c>
      <c r="F392" s="94" t="e">
        <f t="shared" si="91"/>
        <v>#REF!</v>
      </c>
      <c r="G392" s="94" t="e">
        <f t="shared" si="91"/>
        <v>#REF!</v>
      </c>
      <c r="H392" s="94" t="e">
        <f t="shared" si="91"/>
        <v>#REF!</v>
      </c>
      <c r="I392" s="94" t="e">
        <f t="shared" si="91"/>
        <v>#REF!</v>
      </c>
      <c r="J392" s="94" t="e">
        <f t="shared" si="91"/>
        <v>#REF!</v>
      </c>
      <c r="K392" s="94" t="e">
        <f t="shared" si="91"/>
        <v>#REF!</v>
      </c>
      <c r="L392" s="94" t="e">
        <f t="shared" si="91"/>
        <v>#REF!</v>
      </c>
      <c r="M392" s="94" t="e">
        <f t="shared" si="91"/>
        <v>#REF!</v>
      </c>
      <c r="N392" s="94" t="e">
        <f t="shared" si="91"/>
        <v>#REF!</v>
      </c>
      <c r="O392" s="94" t="e">
        <f t="shared" si="91"/>
        <v>#REF!</v>
      </c>
      <c r="P392" s="94" t="e">
        <f t="shared" si="91"/>
        <v>#REF!</v>
      </c>
      <c r="Q392" s="94" t="e">
        <f t="shared" si="91"/>
        <v>#REF!</v>
      </c>
      <c r="R392" s="94" t="e">
        <f t="shared" si="91"/>
        <v>#REF!</v>
      </c>
      <c r="S392" s="334" t="e">
        <f t="shared" si="91"/>
        <v>#REF!</v>
      </c>
      <c r="T392" s="334" t="e">
        <f t="shared" si="91"/>
        <v>#REF!</v>
      </c>
      <c r="U392" s="221" t="e">
        <f t="shared" si="91"/>
        <v>#REF!</v>
      </c>
      <c r="V392" s="221" t="e">
        <f t="shared" si="91"/>
        <v>#REF!</v>
      </c>
      <c r="W392" s="94" t="e">
        <f t="shared" si="91"/>
        <v>#REF!</v>
      </c>
      <c r="X392" s="94" t="e">
        <f t="shared" si="91"/>
        <v>#REF!</v>
      </c>
      <c r="Y392" s="94" t="e">
        <f t="shared" si="91"/>
        <v>#REF!</v>
      </c>
      <c r="Z392" s="94" t="e">
        <f t="shared" si="91"/>
        <v>#REF!</v>
      </c>
      <c r="AA392" s="276">
        <f t="shared" si="91"/>
        <v>810000</v>
      </c>
      <c r="AB392" s="16"/>
    </row>
    <row r="393" spans="1:28" ht="15.6">
      <c r="A393" s="52" t="s">
        <v>274</v>
      </c>
      <c r="B393" s="245" t="e">
        <f>SUM(AA393-C393)</f>
        <v>#REF!</v>
      </c>
      <c r="C393" s="147" t="e">
        <f>SUM(Proyección!E478)</f>
        <v>#REF!</v>
      </c>
      <c r="D393" s="32" t="e">
        <f>SUM(Proyección!F478)</f>
        <v>#REF!</v>
      </c>
      <c r="E393" s="109" t="e">
        <f>SUM(#REF!)</f>
        <v>#REF!</v>
      </c>
      <c r="F393" s="119" t="e">
        <f>SUM(#REF!)</f>
        <v>#REF!</v>
      </c>
      <c r="G393" s="119" t="e">
        <f>SUM(#REF!)</f>
        <v>#REF!</v>
      </c>
      <c r="H393" s="119" t="e">
        <f>SUM(#REF!)</f>
        <v>#REF!</v>
      </c>
      <c r="I393" s="119" t="e">
        <f>SUM(#REF!)</f>
        <v>#REF!</v>
      </c>
      <c r="J393" s="119" t="e">
        <f>SUM(#REF!)</f>
        <v>#REF!</v>
      </c>
      <c r="K393" s="119" t="e">
        <f>SUM(#REF!)</f>
        <v>#REF!</v>
      </c>
      <c r="L393" s="119" t="e">
        <f>SUM(#REF!)</f>
        <v>#REF!</v>
      </c>
      <c r="M393" s="119" t="e">
        <f>SUM(#REF!)</f>
        <v>#REF!</v>
      </c>
      <c r="N393" s="119" t="e">
        <f>SUM(#REF!)</f>
        <v>#REF!</v>
      </c>
      <c r="O393" s="119" t="e">
        <f>SUM(#REF!)</f>
        <v>#REF!</v>
      </c>
      <c r="P393" s="119" t="e">
        <f>SUM(#REF!)</f>
        <v>#REF!</v>
      </c>
      <c r="Q393" s="119" t="e">
        <f>SUM(#REF!)</f>
        <v>#REF!</v>
      </c>
      <c r="R393" s="119" t="e">
        <f>SUM(#REF!)</f>
        <v>#REF!</v>
      </c>
      <c r="S393" s="327" t="e">
        <f>SUM(#REF!)</f>
        <v>#REF!</v>
      </c>
      <c r="T393" s="327" t="e">
        <f>SUM(#REF!)</f>
        <v>#REF!</v>
      </c>
      <c r="U393" s="212" t="e">
        <f>SUM(#REF!)</f>
        <v>#REF!</v>
      </c>
      <c r="V393" s="212" t="e">
        <f>SUM(#REF!)</f>
        <v>#REF!</v>
      </c>
      <c r="W393" s="119" t="e">
        <f>SUM(#REF!)</f>
        <v>#REF!</v>
      </c>
      <c r="X393" s="119" t="e">
        <f>SUM(#REF!)</f>
        <v>#REF!</v>
      </c>
      <c r="Y393" s="116" t="e">
        <f>SUM(#REF!)</f>
        <v>#REF!</v>
      </c>
      <c r="Z393" s="116" t="e">
        <f>SUM(#REF!)</f>
        <v>#REF!</v>
      </c>
      <c r="AA393" s="272">
        <f>Proyección!AE478</f>
        <v>300000</v>
      </c>
      <c r="AB393" s="16"/>
    </row>
    <row r="394" spans="1:28" ht="15.6">
      <c r="A394" s="52" t="s">
        <v>275</v>
      </c>
      <c r="B394" s="245" t="e">
        <f>SUM(AA394-C394)</f>
        <v>#REF!</v>
      </c>
      <c r="C394" s="147" t="e">
        <f>SUM(Proyección!E479)</f>
        <v>#REF!</v>
      </c>
      <c r="D394" s="32" t="e">
        <f>SUM(Proyección!F479)</f>
        <v>#REF!</v>
      </c>
      <c r="E394" s="109" t="e">
        <f>SUM(#REF!)</f>
        <v>#REF!</v>
      </c>
      <c r="F394" s="119" t="e">
        <f>SUM(#REF!)</f>
        <v>#REF!</v>
      </c>
      <c r="G394" s="119" t="e">
        <f>SUM(#REF!)</f>
        <v>#REF!</v>
      </c>
      <c r="H394" s="119" t="e">
        <f>SUM(#REF!)</f>
        <v>#REF!</v>
      </c>
      <c r="I394" s="119" t="e">
        <f>SUM(#REF!)</f>
        <v>#REF!</v>
      </c>
      <c r="J394" s="119" t="e">
        <f>SUM(#REF!)</f>
        <v>#REF!</v>
      </c>
      <c r="K394" s="119" t="e">
        <f>SUM(#REF!)</f>
        <v>#REF!</v>
      </c>
      <c r="L394" s="119" t="e">
        <f>SUM(#REF!)</f>
        <v>#REF!</v>
      </c>
      <c r="M394" s="119" t="e">
        <f>SUM(#REF!)</f>
        <v>#REF!</v>
      </c>
      <c r="N394" s="119" t="e">
        <f>SUM(#REF!)</f>
        <v>#REF!</v>
      </c>
      <c r="O394" s="119" t="e">
        <f>SUM(#REF!)</f>
        <v>#REF!</v>
      </c>
      <c r="P394" s="119" t="e">
        <f>SUM(#REF!)</f>
        <v>#REF!</v>
      </c>
      <c r="Q394" s="119" t="e">
        <f>SUM(#REF!)</f>
        <v>#REF!</v>
      </c>
      <c r="R394" s="119" t="e">
        <f>SUM(#REF!)</f>
        <v>#REF!</v>
      </c>
      <c r="S394" s="327" t="e">
        <f>SUM(#REF!)</f>
        <v>#REF!</v>
      </c>
      <c r="T394" s="327" t="e">
        <f>SUM(#REF!)</f>
        <v>#REF!</v>
      </c>
      <c r="U394" s="212" t="e">
        <f>SUM(#REF!)</f>
        <v>#REF!</v>
      </c>
      <c r="V394" s="212" t="e">
        <f>SUM(#REF!)</f>
        <v>#REF!</v>
      </c>
      <c r="W394" s="119" t="e">
        <f>SUM(#REF!)</f>
        <v>#REF!</v>
      </c>
      <c r="X394" s="119" t="e">
        <f>SUM(#REF!)</f>
        <v>#REF!</v>
      </c>
      <c r="Y394" s="116" t="e">
        <f>SUM(#REF!)</f>
        <v>#REF!</v>
      </c>
      <c r="Z394" s="116" t="e">
        <f>SUM(#REF!)</f>
        <v>#REF!</v>
      </c>
      <c r="AA394" s="272">
        <f>Proyección!AE479</f>
        <v>510000</v>
      </c>
      <c r="AB394" s="16"/>
    </row>
    <row r="395" spans="1:28" ht="15.6">
      <c r="A395" s="52" t="s">
        <v>22</v>
      </c>
      <c r="B395" s="246" t="e">
        <f t="shared" ref="B395:AA395" si="92">SUM(B396:B398)</f>
        <v>#REF!</v>
      </c>
      <c r="C395" s="148" t="e">
        <f t="shared" si="92"/>
        <v>#REF!</v>
      </c>
      <c r="D395" s="33" t="e">
        <f t="shared" si="92"/>
        <v>#REF!</v>
      </c>
      <c r="E395" s="94" t="e">
        <f t="shared" si="92"/>
        <v>#REF!</v>
      </c>
      <c r="F395" s="94" t="e">
        <f t="shared" si="92"/>
        <v>#REF!</v>
      </c>
      <c r="G395" s="94" t="e">
        <f t="shared" si="92"/>
        <v>#REF!</v>
      </c>
      <c r="H395" s="94" t="e">
        <f t="shared" si="92"/>
        <v>#REF!</v>
      </c>
      <c r="I395" s="94" t="e">
        <f t="shared" si="92"/>
        <v>#REF!</v>
      </c>
      <c r="J395" s="94" t="e">
        <f t="shared" si="92"/>
        <v>#REF!</v>
      </c>
      <c r="K395" s="94" t="e">
        <f t="shared" si="92"/>
        <v>#REF!</v>
      </c>
      <c r="L395" s="94" t="e">
        <f t="shared" si="92"/>
        <v>#REF!</v>
      </c>
      <c r="M395" s="94" t="e">
        <f t="shared" si="92"/>
        <v>#REF!</v>
      </c>
      <c r="N395" s="94" t="e">
        <f t="shared" si="92"/>
        <v>#REF!</v>
      </c>
      <c r="O395" s="94" t="e">
        <f t="shared" si="92"/>
        <v>#REF!</v>
      </c>
      <c r="P395" s="94" t="e">
        <f t="shared" si="92"/>
        <v>#REF!</v>
      </c>
      <c r="Q395" s="94" t="e">
        <f t="shared" si="92"/>
        <v>#REF!</v>
      </c>
      <c r="R395" s="94" t="e">
        <f t="shared" si="92"/>
        <v>#REF!</v>
      </c>
      <c r="S395" s="334" t="e">
        <f t="shared" si="92"/>
        <v>#REF!</v>
      </c>
      <c r="T395" s="334" t="e">
        <f t="shared" si="92"/>
        <v>#REF!</v>
      </c>
      <c r="U395" s="221" t="e">
        <f t="shared" si="92"/>
        <v>#REF!</v>
      </c>
      <c r="V395" s="221" t="e">
        <f t="shared" si="92"/>
        <v>#REF!</v>
      </c>
      <c r="W395" s="94" t="e">
        <f t="shared" si="92"/>
        <v>#REF!</v>
      </c>
      <c r="X395" s="94" t="e">
        <f t="shared" si="92"/>
        <v>#REF!</v>
      </c>
      <c r="Y395" s="94" t="e">
        <f t="shared" si="92"/>
        <v>#REF!</v>
      </c>
      <c r="Z395" s="94" t="e">
        <f t="shared" si="92"/>
        <v>#REF!</v>
      </c>
      <c r="AA395" s="276">
        <f t="shared" si="92"/>
        <v>1181205</v>
      </c>
      <c r="AB395" s="64"/>
    </row>
    <row r="396" spans="1:28" ht="15.6">
      <c r="A396" s="52" t="s">
        <v>365</v>
      </c>
      <c r="B396" s="245" t="e">
        <f>SUM(AA396-C396)</f>
        <v>#REF!</v>
      </c>
      <c r="C396" s="147" t="e">
        <f>SUM(Proyección!E481)</f>
        <v>#REF!</v>
      </c>
      <c r="D396" s="32" t="e">
        <f>SUM(Proyección!F481)</f>
        <v>#REF!</v>
      </c>
      <c r="E396" s="109" t="e">
        <f>SUM(#REF!)</f>
        <v>#REF!</v>
      </c>
      <c r="F396" s="119" t="e">
        <f>SUM(#REF!)</f>
        <v>#REF!</v>
      </c>
      <c r="G396" s="119" t="e">
        <f>SUM(#REF!)</f>
        <v>#REF!</v>
      </c>
      <c r="H396" s="119" t="e">
        <f>SUM(#REF!)</f>
        <v>#REF!</v>
      </c>
      <c r="I396" s="119" t="e">
        <f>SUM(#REF!)</f>
        <v>#REF!</v>
      </c>
      <c r="J396" s="119" t="e">
        <f>SUM(#REF!)</f>
        <v>#REF!</v>
      </c>
      <c r="K396" s="119" t="e">
        <f>SUM(#REF!)</f>
        <v>#REF!</v>
      </c>
      <c r="L396" s="119" t="e">
        <f>SUM(#REF!)</f>
        <v>#REF!</v>
      </c>
      <c r="M396" s="119" t="e">
        <f>SUM(#REF!)</f>
        <v>#REF!</v>
      </c>
      <c r="N396" s="119" t="e">
        <f>SUM(#REF!)</f>
        <v>#REF!</v>
      </c>
      <c r="O396" s="119" t="e">
        <f>SUM(#REF!)</f>
        <v>#REF!</v>
      </c>
      <c r="P396" s="119" t="e">
        <f>SUM(#REF!)</f>
        <v>#REF!</v>
      </c>
      <c r="Q396" s="119" t="e">
        <f>SUM(#REF!)</f>
        <v>#REF!</v>
      </c>
      <c r="R396" s="119" t="e">
        <f>SUM(#REF!)</f>
        <v>#REF!</v>
      </c>
      <c r="S396" s="327" t="e">
        <f>SUM(#REF!)</f>
        <v>#REF!</v>
      </c>
      <c r="T396" s="327" t="e">
        <f>SUM(#REF!)</f>
        <v>#REF!</v>
      </c>
      <c r="U396" s="212" t="e">
        <f>SUM(#REF!)</f>
        <v>#REF!</v>
      </c>
      <c r="V396" s="212" t="e">
        <f>SUM(#REF!)</f>
        <v>#REF!</v>
      </c>
      <c r="W396" s="119" t="e">
        <f>SUM(#REF!)</f>
        <v>#REF!</v>
      </c>
      <c r="X396" s="119" t="e">
        <f>SUM(#REF!)</f>
        <v>#REF!</v>
      </c>
      <c r="Y396" s="116" t="e">
        <f>SUM(#REF!)</f>
        <v>#REF!</v>
      </c>
      <c r="Z396" s="116" t="e">
        <f>SUM(#REF!)</f>
        <v>#REF!</v>
      </c>
      <c r="AA396" s="272">
        <f>Proyección!AE481</f>
        <v>935205</v>
      </c>
      <c r="AB396" s="16"/>
    </row>
    <row r="397" spans="1:28" ht="15.6">
      <c r="A397" s="52" t="s">
        <v>426</v>
      </c>
      <c r="B397" s="245" t="e">
        <f>SUM(AA397-C397)</f>
        <v>#REF!</v>
      </c>
      <c r="C397" s="147" t="e">
        <f>SUM(Proyección!E482)</f>
        <v>#REF!</v>
      </c>
      <c r="D397" s="32" t="e">
        <f>SUM(Proyección!F482)</f>
        <v>#REF!</v>
      </c>
      <c r="E397" s="109" t="e">
        <f>SUM(#REF!)</f>
        <v>#REF!</v>
      </c>
      <c r="F397" s="119" t="e">
        <f>SUM(#REF!)</f>
        <v>#REF!</v>
      </c>
      <c r="G397" s="119" t="e">
        <f>SUM(#REF!)</f>
        <v>#REF!</v>
      </c>
      <c r="H397" s="119" t="e">
        <f>SUM(#REF!)</f>
        <v>#REF!</v>
      </c>
      <c r="I397" s="119" t="e">
        <f>SUM(#REF!)</f>
        <v>#REF!</v>
      </c>
      <c r="J397" s="119" t="e">
        <f>SUM(#REF!)</f>
        <v>#REF!</v>
      </c>
      <c r="K397" s="119" t="e">
        <f>SUM(#REF!)</f>
        <v>#REF!</v>
      </c>
      <c r="L397" s="119" t="e">
        <f>SUM(#REF!)</f>
        <v>#REF!</v>
      </c>
      <c r="M397" s="119" t="e">
        <f>SUM(#REF!)</f>
        <v>#REF!</v>
      </c>
      <c r="N397" s="119" t="e">
        <f>SUM(#REF!)</f>
        <v>#REF!</v>
      </c>
      <c r="O397" s="119" t="e">
        <f>SUM(#REF!)</f>
        <v>#REF!</v>
      </c>
      <c r="P397" s="119" t="e">
        <f>SUM(#REF!)</f>
        <v>#REF!</v>
      </c>
      <c r="Q397" s="119" t="e">
        <f>SUM(#REF!)</f>
        <v>#REF!</v>
      </c>
      <c r="R397" s="119" t="e">
        <f>SUM(#REF!)</f>
        <v>#REF!</v>
      </c>
      <c r="S397" s="327" t="e">
        <f>SUM(#REF!)</f>
        <v>#REF!</v>
      </c>
      <c r="T397" s="327" t="e">
        <f>SUM(#REF!)</f>
        <v>#REF!</v>
      </c>
      <c r="U397" s="212" t="e">
        <f>SUM(#REF!)</f>
        <v>#REF!</v>
      </c>
      <c r="V397" s="212" t="e">
        <f>SUM(#REF!)</f>
        <v>#REF!</v>
      </c>
      <c r="W397" s="119" t="e">
        <f>SUM(#REF!)</f>
        <v>#REF!</v>
      </c>
      <c r="X397" s="119" t="e">
        <f>SUM(#REF!)</f>
        <v>#REF!</v>
      </c>
      <c r="Y397" s="116" t="e">
        <f>SUM(#REF!)</f>
        <v>#REF!</v>
      </c>
      <c r="Z397" s="116" t="e">
        <f>SUM(#REF!)</f>
        <v>#REF!</v>
      </c>
      <c r="AA397" s="272">
        <f>Proyección!AE482</f>
        <v>0</v>
      </c>
      <c r="AB397" s="16"/>
    </row>
    <row r="398" spans="1:28" ht="15.6">
      <c r="A398" s="52" t="s">
        <v>65</v>
      </c>
      <c r="B398" s="245" t="e">
        <f>SUM(AA398-C398)</f>
        <v>#REF!</v>
      </c>
      <c r="C398" s="147" t="e">
        <f>SUM(Proyección!E483)</f>
        <v>#REF!</v>
      </c>
      <c r="D398" s="32" t="e">
        <f>SUM(Proyección!F483)</f>
        <v>#REF!</v>
      </c>
      <c r="E398" s="109" t="e">
        <f>SUM(#REF!)</f>
        <v>#REF!</v>
      </c>
      <c r="F398" s="119" t="e">
        <f>SUM(#REF!)</f>
        <v>#REF!</v>
      </c>
      <c r="G398" s="119" t="e">
        <f>SUM(#REF!)</f>
        <v>#REF!</v>
      </c>
      <c r="H398" s="119" t="e">
        <f>SUM(#REF!)</f>
        <v>#REF!</v>
      </c>
      <c r="I398" s="119" t="e">
        <f>SUM(#REF!)</f>
        <v>#REF!</v>
      </c>
      <c r="J398" s="119" t="e">
        <f>SUM(#REF!)</f>
        <v>#REF!</v>
      </c>
      <c r="K398" s="119" t="e">
        <f>SUM(#REF!)</f>
        <v>#REF!</v>
      </c>
      <c r="L398" s="119" t="e">
        <f>SUM(#REF!)</f>
        <v>#REF!</v>
      </c>
      <c r="M398" s="119" t="e">
        <f>SUM(#REF!)</f>
        <v>#REF!</v>
      </c>
      <c r="N398" s="119" t="e">
        <f>SUM(#REF!)</f>
        <v>#REF!</v>
      </c>
      <c r="O398" s="119" t="e">
        <f>SUM(#REF!)</f>
        <v>#REF!</v>
      </c>
      <c r="P398" s="119" t="e">
        <f>SUM(#REF!)</f>
        <v>#REF!</v>
      </c>
      <c r="Q398" s="119" t="e">
        <f>SUM(#REF!)</f>
        <v>#REF!</v>
      </c>
      <c r="R398" s="119" t="e">
        <f>SUM(#REF!)</f>
        <v>#REF!</v>
      </c>
      <c r="S398" s="327" t="e">
        <f>SUM(#REF!)</f>
        <v>#REF!</v>
      </c>
      <c r="T398" s="327" t="e">
        <f>SUM(#REF!)</f>
        <v>#REF!</v>
      </c>
      <c r="U398" s="212" t="e">
        <f>SUM(#REF!)</f>
        <v>#REF!</v>
      </c>
      <c r="V398" s="212" t="e">
        <f>SUM(#REF!)</f>
        <v>#REF!</v>
      </c>
      <c r="W398" s="119" t="e">
        <f>SUM(#REF!)</f>
        <v>#REF!</v>
      </c>
      <c r="X398" s="119" t="e">
        <f>SUM(#REF!)</f>
        <v>#REF!</v>
      </c>
      <c r="Y398" s="116" t="e">
        <f>SUM(#REF!)</f>
        <v>#REF!</v>
      </c>
      <c r="Z398" s="116" t="e">
        <f>SUM(#REF!)</f>
        <v>#REF!</v>
      </c>
      <c r="AA398" s="272">
        <f>Proyección!AE483</f>
        <v>246000</v>
      </c>
      <c r="AB398" s="16"/>
    </row>
    <row r="399" spans="1:28" ht="15.6">
      <c r="A399" s="52" t="s">
        <v>748</v>
      </c>
      <c r="B399" s="245" t="e">
        <f>SUM(AA399-C399)</f>
        <v>#REF!</v>
      </c>
      <c r="C399" s="147" t="e">
        <f>SUM(Proyección!E484)</f>
        <v>#REF!</v>
      </c>
      <c r="D399" s="32" t="e">
        <f>SUM(Proyección!F484)</f>
        <v>#REF!</v>
      </c>
      <c r="E399" s="109" t="e">
        <f>SUM(#REF!)</f>
        <v>#REF!</v>
      </c>
      <c r="F399" s="119" t="e">
        <f>SUM(#REF!)</f>
        <v>#REF!</v>
      </c>
      <c r="G399" s="119" t="e">
        <f>SUM(#REF!)</f>
        <v>#REF!</v>
      </c>
      <c r="H399" s="119" t="e">
        <f>SUM(#REF!)</f>
        <v>#REF!</v>
      </c>
      <c r="I399" s="119" t="e">
        <f>SUM(#REF!)</f>
        <v>#REF!</v>
      </c>
      <c r="J399" s="119" t="e">
        <f>SUM(#REF!)</f>
        <v>#REF!</v>
      </c>
      <c r="K399" s="119" t="e">
        <f>SUM(#REF!)</f>
        <v>#REF!</v>
      </c>
      <c r="L399" s="119" t="e">
        <f>SUM(#REF!)</f>
        <v>#REF!</v>
      </c>
      <c r="M399" s="119" t="e">
        <f>SUM(#REF!)</f>
        <v>#REF!</v>
      </c>
      <c r="N399" s="119" t="e">
        <f>SUM(#REF!)</f>
        <v>#REF!</v>
      </c>
      <c r="O399" s="119" t="e">
        <f>SUM(#REF!)</f>
        <v>#REF!</v>
      </c>
      <c r="P399" s="119" t="e">
        <f>SUM(#REF!)</f>
        <v>#REF!</v>
      </c>
      <c r="Q399" s="119" t="e">
        <f>SUM(#REF!)</f>
        <v>#REF!</v>
      </c>
      <c r="R399" s="119" t="e">
        <f>SUM(#REF!)</f>
        <v>#REF!</v>
      </c>
      <c r="S399" s="327" t="e">
        <f>SUM(#REF!)</f>
        <v>#REF!</v>
      </c>
      <c r="T399" s="327" t="e">
        <f>SUM(#REF!)</f>
        <v>#REF!</v>
      </c>
      <c r="U399" s="212" t="e">
        <f>SUM(#REF!)</f>
        <v>#REF!</v>
      </c>
      <c r="V399" s="212" t="e">
        <f>SUM(#REF!)</f>
        <v>#REF!</v>
      </c>
      <c r="W399" s="119" t="e">
        <f>SUM(#REF!)</f>
        <v>#REF!</v>
      </c>
      <c r="X399" s="119" t="e">
        <f>SUM(#REF!)</f>
        <v>#REF!</v>
      </c>
      <c r="Y399" s="116" t="e">
        <f>SUM(#REF!)</f>
        <v>#REF!</v>
      </c>
      <c r="Z399" s="116" t="e">
        <f>SUM(#REF!)</f>
        <v>#REF!</v>
      </c>
      <c r="AA399" s="272">
        <f>Proyección!AE484</f>
        <v>124000</v>
      </c>
      <c r="AB399" s="16"/>
    </row>
    <row r="400" spans="1:28" ht="15.6">
      <c r="A400" s="52" t="s">
        <v>639</v>
      </c>
      <c r="B400" s="246" t="e">
        <f t="shared" ref="B400:AA400" si="93">SUM(B401:B402)</f>
        <v>#REF!</v>
      </c>
      <c r="C400" s="148" t="e">
        <f t="shared" si="93"/>
        <v>#REF!</v>
      </c>
      <c r="D400" s="33" t="e">
        <f t="shared" si="93"/>
        <v>#REF!</v>
      </c>
      <c r="E400" s="46" t="e">
        <f t="shared" si="93"/>
        <v>#REF!</v>
      </c>
      <c r="F400" s="94" t="e">
        <f t="shared" si="93"/>
        <v>#REF!</v>
      </c>
      <c r="G400" s="94" t="e">
        <f t="shared" si="93"/>
        <v>#REF!</v>
      </c>
      <c r="H400" s="94" t="e">
        <f t="shared" si="93"/>
        <v>#REF!</v>
      </c>
      <c r="I400" s="94" t="e">
        <f t="shared" si="93"/>
        <v>#REF!</v>
      </c>
      <c r="J400" s="94" t="e">
        <f t="shared" si="93"/>
        <v>#REF!</v>
      </c>
      <c r="K400" s="94" t="e">
        <f t="shared" si="93"/>
        <v>#REF!</v>
      </c>
      <c r="L400" s="94" t="e">
        <f t="shared" si="93"/>
        <v>#REF!</v>
      </c>
      <c r="M400" s="94" t="e">
        <f t="shared" si="93"/>
        <v>#REF!</v>
      </c>
      <c r="N400" s="94" t="e">
        <f t="shared" si="93"/>
        <v>#REF!</v>
      </c>
      <c r="O400" s="94" t="e">
        <f t="shared" si="93"/>
        <v>#REF!</v>
      </c>
      <c r="P400" s="94" t="e">
        <f t="shared" si="93"/>
        <v>#REF!</v>
      </c>
      <c r="Q400" s="94" t="e">
        <f t="shared" si="93"/>
        <v>#REF!</v>
      </c>
      <c r="R400" s="94" t="e">
        <f t="shared" si="93"/>
        <v>#REF!</v>
      </c>
      <c r="S400" s="334" t="e">
        <f t="shared" si="93"/>
        <v>#REF!</v>
      </c>
      <c r="T400" s="334" t="e">
        <f t="shared" si="93"/>
        <v>#REF!</v>
      </c>
      <c r="U400" s="221" t="e">
        <f t="shared" si="93"/>
        <v>#REF!</v>
      </c>
      <c r="V400" s="221" t="e">
        <f t="shared" si="93"/>
        <v>#REF!</v>
      </c>
      <c r="W400" s="94" t="e">
        <f t="shared" si="93"/>
        <v>#REF!</v>
      </c>
      <c r="X400" s="94" t="e">
        <f t="shared" si="93"/>
        <v>#REF!</v>
      </c>
      <c r="Y400" s="94" t="e">
        <f t="shared" si="93"/>
        <v>#REF!</v>
      </c>
      <c r="Z400" s="94" t="e">
        <f t="shared" si="93"/>
        <v>#REF!</v>
      </c>
      <c r="AA400" s="276">
        <f t="shared" si="93"/>
        <v>877237</v>
      </c>
      <c r="AB400" s="14"/>
    </row>
    <row r="401" spans="1:28" ht="15.6">
      <c r="A401" s="52" t="s">
        <v>704</v>
      </c>
      <c r="B401" s="245" t="e">
        <f>SUM(AA401-C401)</f>
        <v>#REF!</v>
      </c>
      <c r="C401" s="147" t="e">
        <f>SUM(Proyección!E486)</f>
        <v>#REF!</v>
      </c>
      <c r="D401" s="32" t="e">
        <f>SUM(Proyección!F486)</f>
        <v>#REF!</v>
      </c>
      <c r="E401" s="109" t="e">
        <f>SUM(#REF!)</f>
        <v>#REF!</v>
      </c>
      <c r="F401" s="119" t="e">
        <f>SUM(#REF!)</f>
        <v>#REF!</v>
      </c>
      <c r="G401" s="119" t="e">
        <f>SUM(#REF!)</f>
        <v>#REF!</v>
      </c>
      <c r="H401" s="119" t="e">
        <f>SUM(#REF!)</f>
        <v>#REF!</v>
      </c>
      <c r="I401" s="119" t="e">
        <f>SUM(#REF!)</f>
        <v>#REF!</v>
      </c>
      <c r="J401" s="119" t="e">
        <f>SUM(#REF!)</f>
        <v>#REF!</v>
      </c>
      <c r="K401" s="119" t="e">
        <f>SUM(#REF!)</f>
        <v>#REF!</v>
      </c>
      <c r="L401" s="119" t="e">
        <f>SUM(#REF!)</f>
        <v>#REF!</v>
      </c>
      <c r="M401" s="119" t="e">
        <f>SUM(#REF!)</f>
        <v>#REF!</v>
      </c>
      <c r="N401" s="119" t="e">
        <f>SUM(#REF!)</f>
        <v>#REF!</v>
      </c>
      <c r="O401" s="119" t="e">
        <f>SUM(#REF!)</f>
        <v>#REF!</v>
      </c>
      <c r="P401" s="119" t="e">
        <f>SUM(#REF!)</f>
        <v>#REF!</v>
      </c>
      <c r="Q401" s="119" t="e">
        <f>SUM(#REF!)</f>
        <v>#REF!</v>
      </c>
      <c r="R401" s="119" t="e">
        <f>SUM(#REF!)</f>
        <v>#REF!</v>
      </c>
      <c r="S401" s="327" t="e">
        <f>SUM(#REF!)</f>
        <v>#REF!</v>
      </c>
      <c r="T401" s="327" t="e">
        <f>SUM(#REF!)</f>
        <v>#REF!</v>
      </c>
      <c r="U401" s="212" t="e">
        <f>SUM(#REF!)</f>
        <v>#REF!</v>
      </c>
      <c r="V401" s="212" t="e">
        <f>SUM(#REF!)</f>
        <v>#REF!</v>
      </c>
      <c r="W401" s="119" t="e">
        <f>SUM(#REF!)</f>
        <v>#REF!</v>
      </c>
      <c r="X401" s="119" t="e">
        <f>SUM(#REF!)</f>
        <v>#REF!</v>
      </c>
      <c r="Y401" s="116" t="e">
        <f>SUM(#REF!)</f>
        <v>#REF!</v>
      </c>
      <c r="Z401" s="116" t="e">
        <f>SUM(#REF!)</f>
        <v>#REF!</v>
      </c>
      <c r="AA401" s="272">
        <f>Proyección!AE486</f>
        <v>402237</v>
      </c>
      <c r="AB401" s="16"/>
    </row>
    <row r="402" spans="1:28" ht="15.6">
      <c r="A402" s="52" t="s">
        <v>705</v>
      </c>
      <c r="B402" s="245" t="e">
        <f>SUM(AA402-C402)</f>
        <v>#REF!</v>
      </c>
      <c r="C402" s="147" t="e">
        <f>SUM(Proyección!E487)</f>
        <v>#REF!</v>
      </c>
      <c r="D402" s="32" t="e">
        <f>SUM(Proyección!F487)</f>
        <v>#REF!</v>
      </c>
      <c r="E402" s="109" t="e">
        <f>SUM(#REF!)</f>
        <v>#REF!</v>
      </c>
      <c r="F402" s="119" t="e">
        <f>SUM(#REF!)</f>
        <v>#REF!</v>
      </c>
      <c r="G402" s="119" t="e">
        <f>SUM(#REF!)</f>
        <v>#REF!</v>
      </c>
      <c r="H402" s="119" t="e">
        <f>SUM(#REF!)</f>
        <v>#REF!</v>
      </c>
      <c r="I402" s="119" t="e">
        <f>SUM(#REF!)</f>
        <v>#REF!</v>
      </c>
      <c r="J402" s="119" t="e">
        <f>SUM(#REF!)</f>
        <v>#REF!</v>
      </c>
      <c r="K402" s="119" t="e">
        <f>SUM(#REF!)</f>
        <v>#REF!</v>
      </c>
      <c r="L402" s="119" t="e">
        <f>SUM(#REF!)</f>
        <v>#REF!</v>
      </c>
      <c r="M402" s="119" t="e">
        <f>SUM(#REF!)</f>
        <v>#REF!</v>
      </c>
      <c r="N402" s="119" t="e">
        <f>SUM(#REF!)</f>
        <v>#REF!</v>
      </c>
      <c r="O402" s="119" t="e">
        <f>SUM(#REF!)</f>
        <v>#REF!</v>
      </c>
      <c r="P402" s="119" t="e">
        <f>SUM(#REF!)</f>
        <v>#REF!</v>
      </c>
      <c r="Q402" s="119" t="e">
        <f>SUM(#REF!)</f>
        <v>#REF!</v>
      </c>
      <c r="R402" s="119" t="e">
        <f>SUM(#REF!)</f>
        <v>#REF!</v>
      </c>
      <c r="S402" s="327" t="e">
        <f>SUM(#REF!)</f>
        <v>#REF!</v>
      </c>
      <c r="T402" s="327" t="e">
        <f>SUM(#REF!)</f>
        <v>#REF!</v>
      </c>
      <c r="U402" s="212" t="e">
        <f>SUM(#REF!)</f>
        <v>#REF!</v>
      </c>
      <c r="V402" s="212" t="e">
        <f>SUM(#REF!)</f>
        <v>#REF!</v>
      </c>
      <c r="W402" s="119" t="e">
        <f>SUM(#REF!)</f>
        <v>#REF!</v>
      </c>
      <c r="X402" s="119" t="e">
        <f>SUM(#REF!)</f>
        <v>#REF!</v>
      </c>
      <c r="Y402" s="116" t="e">
        <f>SUM(#REF!)</f>
        <v>#REF!</v>
      </c>
      <c r="Z402" s="116" t="e">
        <f>SUM(#REF!)</f>
        <v>#REF!</v>
      </c>
      <c r="AA402" s="272">
        <f>Proyección!AE487</f>
        <v>475000</v>
      </c>
      <c r="AB402" s="16"/>
    </row>
    <row r="403" spans="1:28" ht="15.6">
      <c r="A403" s="52" t="s">
        <v>595</v>
      </c>
      <c r="B403" s="246" t="e">
        <f t="shared" ref="B403:AA403" si="94">SUM(B404:B408)</f>
        <v>#REF!</v>
      </c>
      <c r="C403" s="148" t="e">
        <f t="shared" si="94"/>
        <v>#REF!</v>
      </c>
      <c r="D403" s="33" t="e">
        <f t="shared" si="94"/>
        <v>#REF!</v>
      </c>
      <c r="E403" s="46" t="e">
        <f t="shared" si="94"/>
        <v>#REF!</v>
      </c>
      <c r="F403" s="94" t="e">
        <f t="shared" si="94"/>
        <v>#REF!</v>
      </c>
      <c r="G403" s="94" t="e">
        <f t="shared" si="94"/>
        <v>#REF!</v>
      </c>
      <c r="H403" s="94" t="e">
        <f t="shared" si="94"/>
        <v>#REF!</v>
      </c>
      <c r="I403" s="94" t="e">
        <f t="shared" si="94"/>
        <v>#REF!</v>
      </c>
      <c r="J403" s="94" t="e">
        <f t="shared" si="94"/>
        <v>#REF!</v>
      </c>
      <c r="K403" s="94" t="e">
        <f t="shared" si="94"/>
        <v>#REF!</v>
      </c>
      <c r="L403" s="94" t="e">
        <f t="shared" si="94"/>
        <v>#REF!</v>
      </c>
      <c r="M403" s="94" t="e">
        <f t="shared" si="94"/>
        <v>#REF!</v>
      </c>
      <c r="N403" s="94" t="e">
        <f t="shared" si="94"/>
        <v>#REF!</v>
      </c>
      <c r="O403" s="94" t="e">
        <f t="shared" si="94"/>
        <v>#REF!</v>
      </c>
      <c r="P403" s="94" t="e">
        <f t="shared" si="94"/>
        <v>#REF!</v>
      </c>
      <c r="Q403" s="94" t="e">
        <f t="shared" si="94"/>
        <v>#REF!</v>
      </c>
      <c r="R403" s="94" t="e">
        <f t="shared" si="94"/>
        <v>#REF!</v>
      </c>
      <c r="S403" s="334" t="e">
        <f t="shared" si="94"/>
        <v>#REF!</v>
      </c>
      <c r="T403" s="334" t="e">
        <f t="shared" si="94"/>
        <v>#REF!</v>
      </c>
      <c r="U403" s="221" t="e">
        <f t="shared" si="94"/>
        <v>#REF!</v>
      </c>
      <c r="V403" s="221" t="e">
        <f t="shared" si="94"/>
        <v>#REF!</v>
      </c>
      <c r="W403" s="94" t="e">
        <f t="shared" si="94"/>
        <v>#REF!</v>
      </c>
      <c r="X403" s="94" t="e">
        <f t="shared" si="94"/>
        <v>#REF!</v>
      </c>
      <c r="Y403" s="94" t="e">
        <f t="shared" si="94"/>
        <v>#REF!</v>
      </c>
      <c r="Z403" s="94" t="e">
        <f t="shared" si="94"/>
        <v>#REF!</v>
      </c>
      <c r="AA403" s="276" t="e">
        <f t="shared" si="94"/>
        <v>#REF!</v>
      </c>
      <c r="AB403" s="14"/>
    </row>
    <row r="404" spans="1:28" ht="15.6">
      <c r="A404" s="52" t="s">
        <v>61</v>
      </c>
      <c r="B404" s="245" t="e">
        <f>SUM(AA404-C404)</f>
        <v>#REF!</v>
      </c>
      <c r="C404" s="147" t="e">
        <f>SUM(Proyección!E489)</f>
        <v>#REF!</v>
      </c>
      <c r="D404" s="32" t="e">
        <f>SUM(Proyección!F489)</f>
        <v>#REF!</v>
      </c>
      <c r="E404" s="109" t="e">
        <f>SUM(#REF!)</f>
        <v>#REF!</v>
      </c>
      <c r="F404" s="119" t="e">
        <f>SUM(#REF!)</f>
        <v>#REF!</v>
      </c>
      <c r="G404" s="119" t="e">
        <f>SUM(#REF!)</f>
        <v>#REF!</v>
      </c>
      <c r="H404" s="119" t="e">
        <f>SUM(#REF!)</f>
        <v>#REF!</v>
      </c>
      <c r="I404" s="119" t="e">
        <f>SUM(#REF!)</f>
        <v>#REF!</v>
      </c>
      <c r="J404" s="119" t="e">
        <f>SUM(#REF!)</f>
        <v>#REF!</v>
      </c>
      <c r="K404" s="119" t="e">
        <f>SUM(#REF!)</f>
        <v>#REF!</v>
      </c>
      <c r="L404" s="119" t="e">
        <f>SUM(#REF!)</f>
        <v>#REF!</v>
      </c>
      <c r="M404" s="119" t="e">
        <f>SUM(#REF!)</f>
        <v>#REF!</v>
      </c>
      <c r="N404" s="119" t="e">
        <f>SUM(#REF!)</f>
        <v>#REF!</v>
      </c>
      <c r="O404" s="119" t="e">
        <f>SUM(#REF!)</f>
        <v>#REF!</v>
      </c>
      <c r="P404" s="119" t="e">
        <f>SUM(#REF!)</f>
        <v>#REF!</v>
      </c>
      <c r="Q404" s="119" t="e">
        <f>SUM(#REF!)</f>
        <v>#REF!</v>
      </c>
      <c r="R404" s="119" t="e">
        <f>SUM(#REF!)</f>
        <v>#REF!</v>
      </c>
      <c r="S404" s="327" t="e">
        <f>SUM(#REF!)</f>
        <v>#REF!</v>
      </c>
      <c r="T404" s="327" t="e">
        <f>SUM(#REF!)</f>
        <v>#REF!</v>
      </c>
      <c r="U404" s="212" t="e">
        <f>SUM(#REF!)</f>
        <v>#REF!</v>
      </c>
      <c r="V404" s="212" t="e">
        <f>SUM(#REF!)</f>
        <v>#REF!</v>
      </c>
      <c r="W404" s="119" t="e">
        <f>SUM(#REF!)</f>
        <v>#REF!</v>
      </c>
      <c r="X404" s="119" t="e">
        <f>SUM(#REF!)</f>
        <v>#REF!</v>
      </c>
      <c r="Y404" s="116" t="e">
        <f>SUM(#REF!)</f>
        <v>#REF!</v>
      </c>
      <c r="Z404" s="116" t="e">
        <f>SUM(#REF!)</f>
        <v>#REF!</v>
      </c>
      <c r="AA404" s="272">
        <f>Proyección!AE489</f>
        <v>749038</v>
      </c>
      <c r="AB404" s="16"/>
    </row>
    <row r="405" spans="1:28" ht="15.6">
      <c r="A405" s="52" t="s">
        <v>672</v>
      </c>
      <c r="B405" s="245" t="e">
        <f>SUM(AA405-C405)</f>
        <v>#REF!</v>
      </c>
      <c r="C405" s="147" t="e">
        <f>SUM(Proyección!E490)</f>
        <v>#REF!</v>
      </c>
      <c r="D405" s="32" t="e">
        <f>SUM(Proyección!F490)</f>
        <v>#REF!</v>
      </c>
      <c r="E405" s="109" t="e">
        <f>SUM(#REF!)</f>
        <v>#REF!</v>
      </c>
      <c r="F405" s="119" t="e">
        <f>SUM(#REF!)</f>
        <v>#REF!</v>
      </c>
      <c r="G405" s="119" t="e">
        <f>SUM(#REF!)</f>
        <v>#REF!</v>
      </c>
      <c r="H405" s="119" t="e">
        <f>SUM(#REF!)</f>
        <v>#REF!</v>
      </c>
      <c r="I405" s="119" t="e">
        <f>SUM(#REF!)</f>
        <v>#REF!</v>
      </c>
      <c r="J405" s="119" t="e">
        <f>SUM(#REF!)</f>
        <v>#REF!</v>
      </c>
      <c r="K405" s="119" t="e">
        <f>SUM(#REF!)</f>
        <v>#REF!</v>
      </c>
      <c r="L405" s="119" t="e">
        <f>SUM(#REF!)</f>
        <v>#REF!</v>
      </c>
      <c r="M405" s="119" t="e">
        <f>SUM(#REF!)</f>
        <v>#REF!</v>
      </c>
      <c r="N405" s="119" t="e">
        <f>SUM(#REF!)</f>
        <v>#REF!</v>
      </c>
      <c r="O405" s="119" t="e">
        <f>SUM(#REF!)</f>
        <v>#REF!</v>
      </c>
      <c r="P405" s="119" t="e">
        <f>SUM(#REF!)</f>
        <v>#REF!</v>
      </c>
      <c r="Q405" s="119" t="e">
        <f>SUM(#REF!)</f>
        <v>#REF!</v>
      </c>
      <c r="R405" s="119" t="e">
        <f>SUM(#REF!)</f>
        <v>#REF!</v>
      </c>
      <c r="S405" s="327" t="e">
        <f>SUM(#REF!)</f>
        <v>#REF!</v>
      </c>
      <c r="T405" s="327" t="e">
        <f>SUM(#REF!)</f>
        <v>#REF!</v>
      </c>
      <c r="U405" s="212" t="e">
        <f>SUM(#REF!)</f>
        <v>#REF!</v>
      </c>
      <c r="V405" s="212" t="e">
        <f>SUM(#REF!)</f>
        <v>#REF!</v>
      </c>
      <c r="W405" s="119" t="e">
        <f>SUM(#REF!)</f>
        <v>#REF!</v>
      </c>
      <c r="X405" s="119" t="e">
        <f>SUM(#REF!)</f>
        <v>#REF!</v>
      </c>
      <c r="Y405" s="116" t="e">
        <f>SUM(#REF!)</f>
        <v>#REF!</v>
      </c>
      <c r="Z405" s="116" t="e">
        <f>SUM(#REF!)</f>
        <v>#REF!</v>
      </c>
      <c r="AA405" s="272">
        <f>Proyección!AE490</f>
        <v>72020</v>
      </c>
      <c r="AB405" s="16"/>
    </row>
    <row r="406" spans="1:28" ht="15.6">
      <c r="A406" s="52" t="s">
        <v>421</v>
      </c>
      <c r="B406" s="245" t="e">
        <f>SUM(AA406-C406)</f>
        <v>#REF!</v>
      </c>
      <c r="C406" s="147" t="e">
        <f>SUM(Proyección!E491)</f>
        <v>#REF!</v>
      </c>
      <c r="D406" s="32" t="e">
        <f>SUM(Proyección!F491)</f>
        <v>#REF!</v>
      </c>
      <c r="E406" s="109" t="e">
        <f>SUM(#REF!)</f>
        <v>#REF!</v>
      </c>
      <c r="F406" s="119" t="e">
        <f>SUM(#REF!)</f>
        <v>#REF!</v>
      </c>
      <c r="G406" s="119" t="e">
        <f>SUM(#REF!)</f>
        <v>#REF!</v>
      </c>
      <c r="H406" s="119" t="e">
        <f>SUM(#REF!)</f>
        <v>#REF!</v>
      </c>
      <c r="I406" s="119" t="e">
        <f>SUM(#REF!)</f>
        <v>#REF!</v>
      </c>
      <c r="J406" s="119" t="e">
        <f>SUM(#REF!)</f>
        <v>#REF!</v>
      </c>
      <c r="K406" s="119" t="e">
        <f>SUM(#REF!)</f>
        <v>#REF!</v>
      </c>
      <c r="L406" s="119" t="e">
        <f>SUM(#REF!)</f>
        <v>#REF!</v>
      </c>
      <c r="M406" s="119" t="e">
        <f>SUM(#REF!)</f>
        <v>#REF!</v>
      </c>
      <c r="N406" s="119" t="e">
        <f>SUM(#REF!)</f>
        <v>#REF!</v>
      </c>
      <c r="O406" s="119" t="e">
        <f>SUM(#REF!)</f>
        <v>#REF!</v>
      </c>
      <c r="P406" s="119" t="e">
        <f>SUM(#REF!)</f>
        <v>#REF!</v>
      </c>
      <c r="Q406" s="119" t="e">
        <f>SUM(#REF!)</f>
        <v>#REF!</v>
      </c>
      <c r="R406" s="119" t="e">
        <f>SUM(#REF!)</f>
        <v>#REF!</v>
      </c>
      <c r="S406" s="327" t="e">
        <f>SUM(#REF!)</f>
        <v>#REF!</v>
      </c>
      <c r="T406" s="327" t="e">
        <f>SUM(#REF!)</f>
        <v>#REF!</v>
      </c>
      <c r="U406" s="212" t="e">
        <f>SUM(#REF!)</f>
        <v>#REF!</v>
      </c>
      <c r="V406" s="212" t="e">
        <f>SUM(#REF!)</f>
        <v>#REF!</v>
      </c>
      <c r="W406" s="119" t="e">
        <f>SUM(#REF!)</f>
        <v>#REF!</v>
      </c>
      <c r="X406" s="119" t="e">
        <f>SUM(#REF!)</f>
        <v>#REF!</v>
      </c>
      <c r="Y406" s="116" t="e">
        <f>SUM(#REF!)</f>
        <v>#REF!</v>
      </c>
      <c r="Z406" s="116" t="e">
        <f>SUM(#REF!)</f>
        <v>#REF!</v>
      </c>
      <c r="AA406" s="272">
        <f>Proyección!AE491</f>
        <v>57893</v>
      </c>
      <c r="AB406" s="16"/>
    </row>
    <row r="407" spans="1:28" ht="15.6">
      <c r="A407" s="52" t="s">
        <v>746</v>
      </c>
      <c r="B407" s="245" t="e">
        <f>SUM(AA407-C407)</f>
        <v>#REF!</v>
      </c>
      <c r="C407" s="147" t="e">
        <f>SUM(Proyección!E492)</f>
        <v>#REF!</v>
      </c>
      <c r="D407" s="32" t="e">
        <f>SUM(Proyección!F492)</f>
        <v>#REF!</v>
      </c>
      <c r="E407" s="109" t="e">
        <f>SUM(#REF!)</f>
        <v>#REF!</v>
      </c>
      <c r="F407" s="119" t="e">
        <f>SUM(#REF!)</f>
        <v>#REF!</v>
      </c>
      <c r="G407" s="119" t="e">
        <f>SUM(#REF!)</f>
        <v>#REF!</v>
      </c>
      <c r="H407" s="119" t="e">
        <f>SUM(#REF!)</f>
        <v>#REF!</v>
      </c>
      <c r="I407" s="119" t="e">
        <f>SUM(#REF!)</f>
        <v>#REF!</v>
      </c>
      <c r="J407" s="119" t="e">
        <f>SUM(#REF!)</f>
        <v>#REF!</v>
      </c>
      <c r="K407" s="119" t="e">
        <f>SUM(#REF!)</f>
        <v>#REF!</v>
      </c>
      <c r="L407" s="119" t="e">
        <f>SUM(#REF!)</f>
        <v>#REF!</v>
      </c>
      <c r="M407" s="119" t="e">
        <f>SUM(#REF!)</f>
        <v>#REF!</v>
      </c>
      <c r="N407" s="119" t="e">
        <f>SUM(#REF!)</f>
        <v>#REF!</v>
      </c>
      <c r="O407" s="119" t="e">
        <f>SUM(#REF!)</f>
        <v>#REF!</v>
      </c>
      <c r="P407" s="119" t="e">
        <f>SUM(#REF!)</f>
        <v>#REF!</v>
      </c>
      <c r="Q407" s="119" t="e">
        <f>SUM(#REF!)</f>
        <v>#REF!</v>
      </c>
      <c r="R407" s="119" t="e">
        <f>SUM(#REF!)</f>
        <v>#REF!</v>
      </c>
      <c r="S407" s="327" t="e">
        <f>SUM(#REF!)</f>
        <v>#REF!</v>
      </c>
      <c r="T407" s="327" t="e">
        <f>SUM(#REF!)</f>
        <v>#REF!</v>
      </c>
      <c r="U407" s="212" t="e">
        <f>SUM(#REF!)</f>
        <v>#REF!</v>
      </c>
      <c r="V407" s="212" t="e">
        <f>SUM(#REF!)</f>
        <v>#REF!</v>
      </c>
      <c r="W407" s="119" t="e">
        <f>SUM(#REF!)</f>
        <v>#REF!</v>
      </c>
      <c r="X407" s="119" t="e">
        <f>SUM(#REF!)</f>
        <v>#REF!</v>
      </c>
      <c r="Y407" s="116" t="e">
        <f>SUM(#REF!)</f>
        <v>#REF!</v>
      </c>
      <c r="Z407" s="116" t="e">
        <f>SUM(#REF!)</f>
        <v>#REF!</v>
      </c>
      <c r="AA407" s="272">
        <f>Proyección!AE492</f>
        <v>173000</v>
      </c>
      <c r="AB407" s="16"/>
    </row>
    <row r="408" spans="1:28" ht="15.6">
      <c r="A408" s="52" t="s">
        <v>207</v>
      </c>
      <c r="B408" s="245" t="e">
        <f>SUM(AA408-C408)</f>
        <v>#REF!</v>
      </c>
      <c r="C408" s="147" t="e">
        <f>SUM(Proyección!#REF!)</f>
        <v>#REF!</v>
      </c>
      <c r="D408" s="32" t="e">
        <f>SUM(Proyección!#REF!)</f>
        <v>#REF!</v>
      </c>
      <c r="E408" s="109" t="e">
        <f>SUM(#REF!)</f>
        <v>#REF!</v>
      </c>
      <c r="F408" s="119" t="e">
        <f>SUM(#REF!)</f>
        <v>#REF!</v>
      </c>
      <c r="G408" s="119" t="e">
        <f>SUM(#REF!)</f>
        <v>#REF!</v>
      </c>
      <c r="H408" s="119" t="e">
        <f>SUM(#REF!)</f>
        <v>#REF!</v>
      </c>
      <c r="I408" s="119" t="e">
        <f>SUM(#REF!)</f>
        <v>#REF!</v>
      </c>
      <c r="J408" s="119" t="e">
        <f>SUM(#REF!)</f>
        <v>#REF!</v>
      </c>
      <c r="K408" s="119" t="e">
        <f>SUM(#REF!)</f>
        <v>#REF!</v>
      </c>
      <c r="L408" s="119" t="e">
        <f>SUM(#REF!)</f>
        <v>#REF!</v>
      </c>
      <c r="M408" s="119" t="e">
        <f>SUM(#REF!)</f>
        <v>#REF!</v>
      </c>
      <c r="N408" s="119" t="e">
        <f>SUM(#REF!)</f>
        <v>#REF!</v>
      </c>
      <c r="O408" s="119" t="e">
        <f>SUM(#REF!)</f>
        <v>#REF!</v>
      </c>
      <c r="P408" s="119" t="e">
        <f>SUM(#REF!)</f>
        <v>#REF!</v>
      </c>
      <c r="Q408" s="119" t="e">
        <f>SUM(#REF!)</f>
        <v>#REF!</v>
      </c>
      <c r="R408" s="119" t="e">
        <f>SUM(#REF!)</f>
        <v>#REF!</v>
      </c>
      <c r="S408" s="327" t="e">
        <f>SUM(#REF!)</f>
        <v>#REF!</v>
      </c>
      <c r="T408" s="327" t="e">
        <f>SUM(#REF!)</f>
        <v>#REF!</v>
      </c>
      <c r="U408" s="212" t="e">
        <f>SUM(#REF!)</f>
        <v>#REF!</v>
      </c>
      <c r="V408" s="212" t="e">
        <f>SUM(#REF!)</f>
        <v>#REF!</v>
      </c>
      <c r="W408" s="119" t="e">
        <f>SUM(#REF!)</f>
        <v>#REF!</v>
      </c>
      <c r="X408" s="119" t="e">
        <f>SUM(#REF!)</f>
        <v>#REF!</v>
      </c>
      <c r="Y408" s="116" t="e">
        <f>SUM(#REF!)</f>
        <v>#REF!</v>
      </c>
      <c r="Z408" s="116" t="e">
        <f>SUM(#REF!)</f>
        <v>#REF!</v>
      </c>
      <c r="AA408" s="272" t="e">
        <f>Proyección!#REF!</f>
        <v>#REF!</v>
      </c>
      <c r="AB408" s="16"/>
    </row>
    <row r="409" spans="1:28" ht="15.6">
      <c r="A409" s="52" t="s">
        <v>596</v>
      </c>
      <c r="B409" s="246" t="e">
        <f t="shared" ref="B409:AA409" si="95">SUM(B410:B414)</f>
        <v>#REF!</v>
      </c>
      <c r="C409" s="148" t="e">
        <f t="shared" si="95"/>
        <v>#REF!</v>
      </c>
      <c r="D409" s="33" t="e">
        <f t="shared" si="95"/>
        <v>#REF!</v>
      </c>
      <c r="E409" s="46" t="e">
        <f t="shared" si="95"/>
        <v>#REF!</v>
      </c>
      <c r="F409" s="94" t="e">
        <f t="shared" si="95"/>
        <v>#REF!</v>
      </c>
      <c r="G409" s="94" t="e">
        <f t="shared" si="95"/>
        <v>#REF!</v>
      </c>
      <c r="H409" s="94" t="e">
        <f t="shared" si="95"/>
        <v>#REF!</v>
      </c>
      <c r="I409" s="94" t="e">
        <f t="shared" si="95"/>
        <v>#REF!</v>
      </c>
      <c r="J409" s="94" t="e">
        <f t="shared" si="95"/>
        <v>#REF!</v>
      </c>
      <c r="K409" s="94" t="e">
        <f t="shared" si="95"/>
        <v>#REF!</v>
      </c>
      <c r="L409" s="94" t="e">
        <f t="shared" si="95"/>
        <v>#REF!</v>
      </c>
      <c r="M409" s="94" t="e">
        <f t="shared" si="95"/>
        <v>#REF!</v>
      </c>
      <c r="N409" s="94" t="e">
        <f t="shared" si="95"/>
        <v>#REF!</v>
      </c>
      <c r="O409" s="94" t="e">
        <f t="shared" si="95"/>
        <v>#REF!</v>
      </c>
      <c r="P409" s="94" t="e">
        <f t="shared" si="95"/>
        <v>#REF!</v>
      </c>
      <c r="Q409" s="94" t="e">
        <f t="shared" si="95"/>
        <v>#REF!</v>
      </c>
      <c r="R409" s="94" t="e">
        <f t="shared" si="95"/>
        <v>#REF!</v>
      </c>
      <c r="S409" s="334" t="e">
        <f t="shared" si="95"/>
        <v>#REF!</v>
      </c>
      <c r="T409" s="334" t="e">
        <f t="shared" si="95"/>
        <v>#REF!</v>
      </c>
      <c r="U409" s="221" t="e">
        <f t="shared" si="95"/>
        <v>#REF!</v>
      </c>
      <c r="V409" s="221" t="e">
        <f t="shared" si="95"/>
        <v>#REF!</v>
      </c>
      <c r="W409" s="94" t="e">
        <f t="shared" si="95"/>
        <v>#REF!</v>
      </c>
      <c r="X409" s="94" t="e">
        <f t="shared" si="95"/>
        <v>#REF!</v>
      </c>
      <c r="Y409" s="94" t="e">
        <f t="shared" si="95"/>
        <v>#REF!</v>
      </c>
      <c r="Z409" s="94" t="e">
        <f t="shared" si="95"/>
        <v>#REF!</v>
      </c>
      <c r="AA409" s="276">
        <f t="shared" si="95"/>
        <v>896899</v>
      </c>
      <c r="AB409" s="64"/>
    </row>
    <row r="410" spans="1:28" ht="15.6">
      <c r="A410" s="52" t="s">
        <v>703</v>
      </c>
      <c r="B410" s="245" t="e">
        <f>SUM(AA410-C410)</f>
        <v>#REF!</v>
      </c>
      <c r="C410" s="147" t="e">
        <f>SUM(Proyección!E494)</f>
        <v>#REF!</v>
      </c>
      <c r="D410" s="32" t="e">
        <f>SUM(Proyección!F494)</f>
        <v>#REF!</v>
      </c>
      <c r="E410" s="109" t="e">
        <f>SUM(#REF!)</f>
        <v>#REF!</v>
      </c>
      <c r="F410" s="119" t="e">
        <f>SUM(#REF!)</f>
        <v>#REF!</v>
      </c>
      <c r="G410" s="119" t="e">
        <f>SUM(#REF!)</f>
        <v>#REF!</v>
      </c>
      <c r="H410" s="119" t="e">
        <f>SUM(#REF!)</f>
        <v>#REF!</v>
      </c>
      <c r="I410" s="119" t="e">
        <f>SUM(#REF!)</f>
        <v>#REF!</v>
      </c>
      <c r="J410" s="119" t="e">
        <f>SUM(#REF!)</f>
        <v>#REF!</v>
      </c>
      <c r="K410" s="119" t="e">
        <f>SUM(#REF!)</f>
        <v>#REF!</v>
      </c>
      <c r="L410" s="119" t="e">
        <f>SUM(#REF!)</f>
        <v>#REF!</v>
      </c>
      <c r="M410" s="119" t="e">
        <f>SUM(#REF!)</f>
        <v>#REF!</v>
      </c>
      <c r="N410" s="119" t="e">
        <f>SUM(#REF!)</f>
        <v>#REF!</v>
      </c>
      <c r="O410" s="119" t="e">
        <f>SUM(#REF!)</f>
        <v>#REF!</v>
      </c>
      <c r="P410" s="119" t="e">
        <f>SUM(#REF!)</f>
        <v>#REF!</v>
      </c>
      <c r="Q410" s="119" t="e">
        <f>SUM(#REF!)</f>
        <v>#REF!</v>
      </c>
      <c r="R410" s="119" t="e">
        <f>SUM(#REF!)</f>
        <v>#REF!</v>
      </c>
      <c r="S410" s="327" t="e">
        <f>SUM(#REF!)</f>
        <v>#REF!</v>
      </c>
      <c r="T410" s="327" t="e">
        <f>SUM(#REF!)</f>
        <v>#REF!</v>
      </c>
      <c r="U410" s="212" t="e">
        <f>SUM(#REF!)</f>
        <v>#REF!</v>
      </c>
      <c r="V410" s="212" t="e">
        <f>SUM(#REF!)</f>
        <v>#REF!</v>
      </c>
      <c r="W410" s="119" t="e">
        <f>SUM(#REF!)</f>
        <v>#REF!</v>
      </c>
      <c r="X410" s="119" t="e">
        <f>SUM(#REF!)</f>
        <v>#REF!</v>
      </c>
      <c r="Y410" s="119" t="e">
        <f>SUM(#REF!)</f>
        <v>#REF!</v>
      </c>
      <c r="Z410" s="116" t="e">
        <f>SUM(#REF!)</f>
        <v>#REF!</v>
      </c>
      <c r="AA410" s="272">
        <f>Proyección!AE494</f>
        <v>255300</v>
      </c>
      <c r="AB410" s="16"/>
    </row>
    <row r="411" spans="1:28" ht="15.6">
      <c r="A411" s="52" t="s">
        <v>183</v>
      </c>
      <c r="B411" s="245" t="e">
        <f>SUM(AA411-C411)</f>
        <v>#REF!</v>
      </c>
      <c r="C411" s="147" t="e">
        <f>SUM(Proyección!E495)</f>
        <v>#REF!</v>
      </c>
      <c r="D411" s="32" t="e">
        <f>SUM(Proyección!F495)</f>
        <v>#REF!</v>
      </c>
      <c r="E411" s="109" t="e">
        <f>SUM(#REF!)</f>
        <v>#REF!</v>
      </c>
      <c r="F411" s="119" t="e">
        <f>SUM(#REF!)</f>
        <v>#REF!</v>
      </c>
      <c r="G411" s="119" t="e">
        <f>SUM(#REF!)</f>
        <v>#REF!</v>
      </c>
      <c r="H411" s="119" t="e">
        <f>SUM(#REF!)</f>
        <v>#REF!</v>
      </c>
      <c r="I411" s="119" t="e">
        <f>SUM(#REF!)</f>
        <v>#REF!</v>
      </c>
      <c r="J411" s="119" t="e">
        <f>SUM(#REF!)</f>
        <v>#REF!</v>
      </c>
      <c r="K411" s="119" t="e">
        <f>SUM(#REF!)</f>
        <v>#REF!</v>
      </c>
      <c r="L411" s="119" t="e">
        <f>SUM(#REF!)</f>
        <v>#REF!</v>
      </c>
      <c r="M411" s="119" t="e">
        <f>SUM(#REF!)</f>
        <v>#REF!</v>
      </c>
      <c r="N411" s="119" t="e">
        <f>SUM(#REF!)</f>
        <v>#REF!</v>
      </c>
      <c r="O411" s="119" t="e">
        <f>SUM(#REF!)</f>
        <v>#REF!</v>
      </c>
      <c r="P411" s="119" t="e">
        <f>SUM(#REF!)</f>
        <v>#REF!</v>
      </c>
      <c r="Q411" s="119" t="e">
        <f>SUM(#REF!)</f>
        <v>#REF!</v>
      </c>
      <c r="R411" s="119" t="e">
        <f>SUM(#REF!)</f>
        <v>#REF!</v>
      </c>
      <c r="S411" s="327" t="e">
        <f>SUM(#REF!)</f>
        <v>#REF!</v>
      </c>
      <c r="T411" s="327" t="e">
        <f>SUM(#REF!)</f>
        <v>#REF!</v>
      </c>
      <c r="U411" s="212" t="e">
        <f>SUM(#REF!)</f>
        <v>#REF!</v>
      </c>
      <c r="V411" s="212" t="e">
        <f>SUM(#REF!)</f>
        <v>#REF!</v>
      </c>
      <c r="W411" s="119" t="e">
        <f>SUM(#REF!)</f>
        <v>#REF!</v>
      </c>
      <c r="X411" s="119" t="e">
        <f>SUM(#REF!)</f>
        <v>#REF!</v>
      </c>
      <c r="Y411" s="116" t="e">
        <f>SUM(#REF!)</f>
        <v>#REF!</v>
      </c>
      <c r="Z411" s="116" t="e">
        <f>SUM(#REF!)</f>
        <v>#REF!</v>
      </c>
      <c r="AA411" s="272">
        <f>Proyección!AE495</f>
        <v>1000</v>
      </c>
      <c r="AB411" s="16"/>
    </row>
    <row r="412" spans="1:28" ht="15.6">
      <c r="A412" s="52" t="s">
        <v>184</v>
      </c>
      <c r="B412" s="245" t="e">
        <f>SUM(AA412-C412)</f>
        <v>#REF!</v>
      </c>
      <c r="C412" s="147" t="e">
        <f>SUM(Proyección!E496)</f>
        <v>#REF!</v>
      </c>
      <c r="D412" s="32" t="e">
        <f>SUM(Proyección!F496)</f>
        <v>#REF!</v>
      </c>
      <c r="E412" s="109" t="e">
        <f>SUM(#REF!)</f>
        <v>#REF!</v>
      </c>
      <c r="F412" s="119" t="e">
        <f>SUM(#REF!)</f>
        <v>#REF!</v>
      </c>
      <c r="G412" s="119" t="e">
        <f>SUM(#REF!)</f>
        <v>#REF!</v>
      </c>
      <c r="H412" s="119" t="e">
        <f>SUM(#REF!)</f>
        <v>#REF!</v>
      </c>
      <c r="I412" s="119" t="e">
        <f>SUM(#REF!)</f>
        <v>#REF!</v>
      </c>
      <c r="J412" s="119" t="e">
        <f>SUM(#REF!)</f>
        <v>#REF!</v>
      </c>
      <c r="K412" s="119" t="e">
        <f>SUM(#REF!)</f>
        <v>#REF!</v>
      </c>
      <c r="L412" s="119" t="e">
        <f>SUM(#REF!)</f>
        <v>#REF!</v>
      </c>
      <c r="M412" s="119" t="e">
        <f>SUM(#REF!)</f>
        <v>#REF!</v>
      </c>
      <c r="N412" s="119" t="e">
        <f>SUM(#REF!)</f>
        <v>#REF!</v>
      </c>
      <c r="O412" s="119" t="e">
        <f>SUM(#REF!)</f>
        <v>#REF!</v>
      </c>
      <c r="P412" s="119" t="e">
        <f>SUM(#REF!)</f>
        <v>#REF!</v>
      </c>
      <c r="Q412" s="119" t="e">
        <f>SUM(#REF!)</f>
        <v>#REF!</v>
      </c>
      <c r="R412" s="119" t="e">
        <f>SUM(#REF!)</f>
        <v>#REF!</v>
      </c>
      <c r="S412" s="327" t="e">
        <f>SUM(#REF!)</f>
        <v>#REF!</v>
      </c>
      <c r="T412" s="327" t="e">
        <f>SUM(#REF!)</f>
        <v>#REF!</v>
      </c>
      <c r="U412" s="212" t="e">
        <f>SUM(#REF!)</f>
        <v>#REF!</v>
      </c>
      <c r="V412" s="212" t="e">
        <f>SUM(#REF!)</f>
        <v>#REF!</v>
      </c>
      <c r="W412" s="119" t="e">
        <f>SUM(#REF!)</f>
        <v>#REF!</v>
      </c>
      <c r="X412" s="119" t="e">
        <f>SUM(#REF!)</f>
        <v>#REF!</v>
      </c>
      <c r="Y412" s="116" t="e">
        <f>SUM(#REF!)</f>
        <v>#REF!</v>
      </c>
      <c r="Z412" s="116" t="e">
        <f>SUM(#REF!)</f>
        <v>#REF!</v>
      </c>
      <c r="AA412" s="272">
        <f>Proyección!AE496</f>
        <v>35500</v>
      </c>
      <c r="AB412" s="16"/>
    </row>
    <row r="413" spans="1:28" ht="15.6">
      <c r="A413" s="52" t="s">
        <v>340</v>
      </c>
      <c r="B413" s="245" t="e">
        <f>SUM(AA413-C413)</f>
        <v>#REF!</v>
      </c>
      <c r="C413" s="147" t="e">
        <f>SUM(Proyección!E497)</f>
        <v>#REF!</v>
      </c>
      <c r="D413" s="32" t="e">
        <f>SUM(Proyección!F497)</f>
        <v>#REF!</v>
      </c>
      <c r="E413" s="109" t="e">
        <f>SUM(#REF!)</f>
        <v>#REF!</v>
      </c>
      <c r="F413" s="119" t="e">
        <f>SUM(#REF!)</f>
        <v>#REF!</v>
      </c>
      <c r="G413" s="119" t="e">
        <f>SUM(#REF!)</f>
        <v>#REF!</v>
      </c>
      <c r="H413" s="119" t="e">
        <f>SUM(#REF!)</f>
        <v>#REF!</v>
      </c>
      <c r="I413" s="119" t="e">
        <f>SUM(#REF!)</f>
        <v>#REF!</v>
      </c>
      <c r="J413" s="119" t="e">
        <f>SUM(#REF!)</f>
        <v>#REF!</v>
      </c>
      <c r="K413" s="119" t="e">
        <f>SUM(#REF!)</f>
        <v>#REF!</v>
      </c>
      <c r="L413" s="119" t="e">
        <f>SUM(#REF!)</f>
        <v>#REF!</v>
      </c>
      <c r="M413" s="119" t="e">
        <f>SUM(#REF!)</f>
        <v>#REF!</v>
      </c>
      <c r="N413" s="119" t="e">
        <f>SUM(#REF!)</f>
        <v>#REF!</v>
      </c>
      <c r="O413" s="119" t="e">
        <f>SUM(#REF!)</f>
        <v>#REF!</v>
      </c>
      <c r="P413" s="119" t="e">
        <f>SUM(#REF!)</f>
        <v>#REF!</v>
      </c>
      <c r="Q413" s="119" t="e">
        <f>SUM(#REF!)</f>
        <v>#REF!</v>
      </c>
      <c r="R413" s="119" t="e">
        <f>SUM(#REF!)</f>
        <v>#REF!</v>
      </c>
      <c r="S413" s="327" t="e">
        <f>SUM(#REF!)</f>
        <v>#REF!</v>
      </c>
      <c r="T413" s="327" t="e">
        <f>SUM(#REF!)</f>
        <v>#REF!</v>
      </c>
      <c r="U413" s="212" t="e">
        <f>SUM(#REF!)</f>
        <v>#REF!</v>
      </c>
      <c r="V413" s="212" t="e">
        <f>SUM(#REF!)</f>
        <v>#REF!</v>
      </c>
      <c r="W413" s="119" t="e">
        <f>SUM(#REF!)</f>
        <v>#REF!</v>
      </c>
      <c r="X413" s="119" t="e">
        <f>SUM(#REF!)</f>
        <v>#REF!</v>
      </c>
      <c r="Y413" s="116" t="e">
        <f>SUM(#REF!)</f>
        <v>#REF!</v>
      </c>
      <c r="Z413" s="116" t="e">
        <f>SUM(#REF!)</f>
        <v>#REF!</v>
      </c>
      <c r="AA413" s="272">
        <f>Proyección!AE497</f>
        <v>65000</v>
      </c>
      <c r="AB413" s="16"/>
    </row>
    <row r="414" spans="1:28" ht="15.6">
      <c r="A414" s="52" t="s">
        <v>341</v>
      </c>
      <c r="B414" s="245" t="e">
        <f>SUM(AA414-C414)</f>
        <v>#REF!</v>
      </c>
      <c r="C414" s="147" t="e">
        <f>SUM(Proyección!E498)</f>
        <v>#REF!</v>
      </c>
      <c r="D414" s="32" t="e">
        <f>SUM(Proyección!F498)</f>
        <v>#REF!</v>
      </c>
      <c r="E414" s="109" t="e">
        <f>SUM(#REF!)</f>
        <v>#REF!</v>
      </c>
      <c r="F414" s="119" t="e">
        <f>SUM(#REF!)</f>
        <v>#REF!</v>
      </c>
      <c r="G414" s="119" t="e">
        <f>SUM(#REF!)</f>
        <v>#REF!</v>
      </c>
      <c r="H414" s="119" t="e">
        <f>SUM(#REF!)</f>
        <v>#REF!</v>
      </c>
      <c r="I414" s="119" t="e">
        <f>SUM(#REF!)</f>
        <v>#REF!</v>
      </c>
      <c r="J414" s="119" t="e">
        <f>SUM(#REF!)</f>
        <v>#REF!</v>
      </c>
      <c r="K414" s="119" t="e">
        <f>SUM(#REF!)</f>
        <v>#REF!</v>
      </c>
      <c r="L414" s="119" t="e">
        <f>SUM(#REF!)</f>
        <v>#REF!</v>
      </c>
      <c r="M414" s="119" t="e">
        <f>SUM(#REF!)</f>
        <v>#REF!</v>
      </c>
      <c r="N414" s="119" t="e">
        <f>SUM(#REF!)</f>
        <v>#REF!</v>
      </c>
      <c r="O414" s="119" t="e">
        <f>SUM(#REF!)</f>
        <v>#REF!</v>
      </c>
      <c r="P414" s="119" t="e">
        <f>SUM(#REF!)</f>
        <v>#REF!</v>
      </c>
      <c r="Q414" s="119" t="e">
        <f>SUM(#REF!)</f>
        <v>#REF!</v>
      </c>
      <c r="R414" s="119" t="e">
        <f>SUM(#REF!)</f>
        <v>#REF!</v>
      </c>
      <c r="S414" s="327" t="e">
        <f>SUM(#REF!)</f>
        <v>#REF!</v>
      </c>
      <c r="T414" s="327" t="e">
        <f>SUM(#REF!)</f>
        <v>#REF!</v>
      </c>
      <c r="U414" s="212" t="e">
        <f>SUM(#REF!)</f>
        <v>#REF!</v>
      </c>
      <c r="V414" s="212" t="e">
        <f>SUM(#REF!)</f>
        <v>#REF!</v>
      </c>
      <c r="W414" s="119" t="e">
        <f>SUM(#REF!)</f>
        <v>#REF!</v>
      </c>
      <c r="X414" s="119" t="e">
        <f>SUM(#REF!)</f>
        <v>#REF!</v>
      </c>
      <c r="Y414" s="116" t="e">
        <f>SUM(#REF!)</f>
        <v>#REF!</v>
      </c>
      <c r="Z414" s="116" t="e">
        <f>SUM(#REF!)</f>
        <v>#REF!</v>
      </c>
      <c r="AA414" s="272">
        <f>Proyección!AE498</f>
        <v>540099</v>
      </c>
      <c r="AB414" s="16"/>
    </row>
    <row r="415" spans="1:28" ht="15.6">
      <c r="A415" s="52" t="s">
        <v>749</v>
      </c>
      <c r="B415" s="246" t="e">
        <f t="shared" ref="B415:AA415" si="96">SUM(B416:B418)</f>
        <v>#REF!</v>
      </c>
      <c r="C415" s="148" t="e">
        <f t="shared" si="96"/>
        <v>#REF!</v>
      </c>
      <c r="D415" s="33" t="e">
        <f t="shared" si="96"/>
        <v>#REF!</v>
      </c>
      <c r="E415" s="34" t="e">
        <f t="shared" si="96"/>
        <v>#REF!</v>
      </c>
      <c r="F415" s="94" t="e">
        <f t="shared" si="96"/>
        <v>#REF!</v>
      </c>
      <c r="G415" s="94" t="e">
        <f t="shared" si="96"/>
        <v>#REF!</v>
      </c>
      <c r="H415" s="94" t="e">
        <f t="shared" si="96"/>
        <v>#REF!</v>
      </c>
      <c r="I415" s="94" t="e">
        <f t="shared" si="96"/>
        <v>#REF!</v>
      </c>
      <c r="J415" s="94" t="e">
        <f t="shared" si="96"/>
        <v>#REF!</v>
      </c>
      <c r="K415" s="94" t="e">
        <f t="shared" si="96"/>
        <v>#REF!</v>
      </c>
      <c r="L415" s="94" t="e">
        <f t="shared" si="96"/>
        <v>#REF!</v>
      </c>
      <c r="M415" s="94" t="e">
        <f t="shared" si="96"/>
        <v>#REF!</v>
      </c>
      <c r="N415" s="94" t="e">
        <f t="shared" si="96"/>
        <v>#REF!</v>
      </c>
      <c r="O415" s="94" t="e">
        <f t="shared" si="96"/>
        <v>#REF!</v>
      </c>
      <c r="P415" s="94" t="e">
        <f t="shared" si="96"/>
        <v>#REF!</v>
      </c>
      <c r="Q415" s="94" t="e">
        <f t="shared" si="96"/>
        <v>#REF!</v>
      </c>
      <c r="R415" s="94" t="e">
        <f t="shared" si="96"/>
        <v>#REF!</v>
      </c>
      <c r="S415" s="334" t="e">
        <f t="shared" si="96"/>
        <v>#REF!</v>
      </c>
      <c r="T415" s="334" t="e">
        <f t="shared" si="96"/>
        <v>#REF!</v>
      </c>
      <c r="U415" s="221" t="e">
        <f t="shared" si="96"/>
        <v>#REF!</v>
      </c>
      <c r="V415" s="221" t="e">
        <f t="shared" si="96"/>
        <v>#REF!</v>
      </c>
      <c r="W415" s="94" t="e">
        <f t="shared" si="96"/>
        <v>#REF!</v>
      </c>
      <c r="X415" s="94" t="e">
        <f t="shared" si="96"/>
        <v>#REF!</v>
      </c>
      <c r="Y415" s="94" t="e">
        <f t="shared" si="96"/>
        <v>#REF!</v>
      </c>
      <c r="Z415" s="94" t="e">
        <f t="shared" si="96"/>
        <v>#REF!</v>
      </c>
      <c r="AA415" s="276">
        <f t="shared" si="96"/>
        <v>51484</v>
      </c>
      <c r="AB415" s="14"/>
    </row>
    <row r="416" spans="1:28" ht="15.6">
      <c r="A416" s="52" t="s">
        <v>0</v>
      </c>
      <c r="B416" s="245" t="e">
        <f t="shared" ref="B416:B421" si="97">SUM(AA416-C416)</f>
        <v>#REF!</v>
      </c>
      <c r="C416" s="147" t="e">
        <f>SUM(Proyección!E500)</f>
        <v>#REF!</v>
      </c>
      <c r="D416" s="32" t="e">
        <f>SUM(Proyección!F500)</f>
        <v>#REF!</v>
      </c>
      <c r="E416" s="109" t="e">
        <f>SUM(#REF!)</f>
        <v>#REF!</v>
      </c>
      <c r="F416" s="119" t="e">
        <f>SUM(#REF!)</f>
        <v>#REF!</v>
      </c>
      <c r="G416" s="119" t="e">
        <f>SUM(#REF!)</f>
        <v>#REF!</v>
      </c>
      <c r="H416" s="119" t="e">
        <f>SUM(#REF!)</f>
        <v>#REF!</v>
      </c>
      <c r="I416" s="119" t="e">
        <f>SUM(#REF!)</f>
        <v>#REF!</v>
      </c>
      <c r="J416" s="119" t="e">
        <f>SUM(#REF!)</f>
        <v>#REF!</v>
      </c>
      <c r="K416" s="119" t="e">
        <f>SUM(#REF!)</f>
        <v>#REF!</v>
      </c>
      <c r="L416" s="119" t="e">
        <f>SUM(#REF!)</f>
        <v>#REF!</v>
      </c>
      <c r="M416" s="119" t="e">
        <f>SUM(#REF!)</f>
        <v>#REF!</v>
      </c>
      <c r="N416" s="119" t="e">
        <f>SUM(#REF!)</f>
        <v>#REF!</v>
      </c>
      <c r="O416" s="119" t="e">
        <f>SUM(#REF!)</f>
        <v>#REF!</v>
      </c>
      <c r="P416" s="119" t="e">
        <f>SUM(#REF!)</f>
        <v>#REF!</v>
      </c>
      <c r="Q416" s="119" t="e">
        <f>SUM(#REF!)</f>
        <v>#REF!</v>
      </c>
      <c r="R416" s="119" t="e">
        <f>SUM(#REF!)</f>
        <v>#REF!</v>
      </c>
      <c r="S416" s="327" t="e">
        <f>SUM(#REF!)</f>
        <v>#REF!</v>
      </c>
      <c r="T416" s="327" t="e">
        <f>SUM(#REF!)</f>
        <v>#REF!</v>
      </c>
      <c r="U416" s="212" t="e">
        <f>SUM(#REF!)</f>
        <v>#REF!</v>
      </c>
      <c r="V416" s="212" t="e">
        <f>SUM(#REF!)</f>
        <v>#REF!</v>
      </c>
      <c r="W416" s="119" t="e">
        <f>SUM(#REF!)</f>
        <v>#REF!</v>
      </c>
      <c r="X416" s="119" t="e">
        <f>SUM(#REF!)</f>
        <v>#REF!</v>
      </c>
      <c r="Y416" s="116" t="e">
        <f>SUM(#REF!)</f>
        <v>#REF!</v>
      </c>
      <c r="Z416" s="116" t="e">
        <f>SUM(#REF!)</f>
        <v>#REF!</v>
      </c>
      <c r="AA416" s="272">
        <f>Proyección!AE500</f>
        <v>26539</v>
      </c>
      <c r="AB416" s="16"/>
    </row>
    <row r="417" spans="1:28" ht="15.6">
      <c r="A417" s="52" t="s">
        <v>733</v>
      </c>
      <c r="B417" s="245" t="e">
        <f t="shared" si="97"/>
        <v>#REF!</v>
      </c>
      <c r="C417" s="147" t="e">
        <f>SUM(Proyección!E501)</f>
        <v>#REF!</v>
      </c>
      <c r="D417" s="32" t="e">
        <f>SUM(Proyección!F501)</f>
        <v>#REF!</v>
      </c>
      <c r="E417" s="109" t="e">
        <f>SUM(#REF!)</f>
        <v>#REF!</v>
      </c>
      <c r="F417" s="119" t="e">
        <f>SUM(#REF!)</f>
        <v>#REF!</v>
      </c>
      <c r="G417" s="119" t="e">
        <f>SUM(#REF!)</f>
        <v>#REF!</v>
      </c>
      <c r="H417" s="119" t="e">
        <f>SUM(#REF!)</f>
        <v>#REF!</v>
      </c>
      <c r="I417" s="119" t="e">
        <f>SUM(#REF!)</f>
        <v>#REF!</v>
      </c>
      <c r="J417" s="119" t="e">
        <f>SUM(#REF!)</f>
        <v>#REF!</v>
      </c>
      <c r="K417" s="119" t="e">
        <f>SUM(#REF!)</f>
        <v>#REF!</v>
      </c>
      <c r="L417" s="119" t="e">
        <f>SUM(#REF!)</f>
        <v>#REF!</v>
      </c>
      <c r="M417" s="119" t="e">
        <f>SUM(#REF!)</f>
        <v>#REF!</v>
      </c>
      <c r="N417" s="119" t="e">
        <f>SUM(#REF!)</f>
        <v>#REF!</v>
      </c>
      <c r="O417" s="119" t="e">
        <f>SUM(#REF!)</f>
        <v>#REF!</v>
      </c>
      <c r="P417" s="119" t="e">
        <f>SUM(#REF!)</f>
        <v>#REF!</v>
      </c>
      <c r="Q417" s="119" t="e">
        <f>SUM(#REF!)</f>
        <v>#REF!</v>
      </c>
      <c r="R417" s="119" t="e">
        <f>SUM(#REF!)</f>
        <v>#REF!</v>
      </c>
      <c r="S417" s="327" t="e">
        <f>SUM(#REF!)</f>
        <v>#REF!</v>
      </c>
      <c r="T417" s="327" t="e">
        <f>SUM(#REF!)</f>
        <v>#REF!</v>
      </c>
      <c r="U417" s="212" t="e">
        <f>SUM(#REF!)</f>
        <v>#REF!</v>
      </c>
      <c r="V417" s="212" t="e">
        <f>SUM(#REF!)</f>
        <v>#REF!</v>
      </c>
      <c r="W417" s="119" t="e">
        <f>SUM(#REF!)</f>
        <v>#REF!</v>
      </c>
      <c r="X417" s="119" t="e">
        <f>SUM(#REF!)</f>
        <v>#REF!</v>
      </c>
      <c r="Y417" s="116" t="e">
        <f>SUM(#REF!)</f>
        <v>#REF!</v>
      </c>
      <c r="Z417" s="116" t="e">
        <f>SUM(#REF!)</f>
        <v>#REF!</v>
      </c>
      <c r="AA417" s="272">
        <f>Proyección!AE501</f>
        <v>22945</v>
      </c>
      <c r="AB417" s="16"/>
    </row>
    <row r="418" spans="1:28" ht="15.6">
      <c r="A418" s="52" t="s">
        <v>1</v>
      </c>
      <c r="B418" s="245" t="e">
        <f t="shared" si="97"/>
        <v>#REF!</v>
      </c>
      <c r="C418" s="147" t="e">
        <f>SUM(Proyección!E502)</f>
        <v>#REF!</v>
      </c>
      <c r="D418" s="32" t="e">
        <f>SUM(Proyección!F502)</f>
        <v>#REF!</v>
      </c>
      <c r="E418" s="109" t="e">
        <f>SUM(#REF!)</f>
        <v>#REF!</v>
      </c>
      <c r="F418" s="119" t="e">
        <f>SUM(#REF!)</f>
        <v>#REF!</v>
      </c>
      <c r="G418" s="119" t="e">
        <f>SUM(#REF!)</f>
        <v>#REF!</v>
      </c>
      <c r="H418" s="119" t="e">
        <f>SUM(#REF!)</f>
        <v>#REF!</v>
      </c>
      <c r="I418" s="119" t="e">
        <f>SUM(#REF!)</f>
        <v>#REF!</v>
      </c>
      <c r="J418" s="119" t="e">
        <f>SUM(#REF!)</f>
        <v>#REF!</v>
      </c>
      <c r="K418" s="119" t="e">
        <f>SUM(#REF!)</f>
        <v>#REF!</v>
      </c>
      <c r="L418" s="119" t="e">
        <f>SUM(#REF!)</f>
        <v>#REF!</v>
      </c>
      <c r="M418" s="119" t="e">
        <f>SUM(#REF!)</f>
        <v>#REF!</v>
      </c>
      <c r="N418" s="119" t="e">
        <f>SUM(#REF!)</f>
        <v>#REF!</v>
      </c>
      <c r="O418" s="119" t="e">
        <f>SUM(#REF!)</f>
        <v>#REF!</v>
      </c>
      <c r="P418" s="119" t="e">
        <f>SUM(#REF!)</f>
        <v>#REF!</v>
      </c>
      <c r="Q418" s="119" t="e">
        <f>SUM(#REF!)</f>
        <v>#REF!</v>
      </c>
      <c r="R418" s="119" t="e">
        <f>SUM(#REF!)</f>
        <v>#REF!</v>
      </c>
      <c r="S418" s="327" t="e">
        <f>SUM(#REF!)</f>
        <v>#REF!</v>
      </c>
      <c r="T418" s="327" t="e">
        <f>SUM(#REF!)</f>
        <v>#REF!</v>
      </c>
      <c r="U418" s="212" t="e">
        <f>SUM(#REF!)</f>
        <v>#REF!</v>
      </c>
      <c r="V418" s="212" t="e">
        <f>SUM(#REF!)</f>
        <v>#REF!</v>
      </c>
      <c r="W418" s="119" t="e">
        <f>SUM(#REF!)</f>
        <v>#REF!</v>
      </c>
      <c r="X418" s="119" t="e">
        <f>SUM(#REF!)</f>
        <v>#REF!</v>
      </c>
      <c r="Y418" s="116" t="e">
        <f>SUM(#REF!)</f>
        <v>#REF!</v>
      </c>
      <c r="Z418" s="116" t="e">
        <f>SUM(#REF!)</f>
        <v>#REF!</v>
      </c>
      <c r="AA418" s="272">
        <f>Proyección!AE502</f>
        <v>2000</v>
      </c>
      <c r="AB418" s="16"/>
    </row>
    <row r="419" spans="1:28" ht="15.6">
      <c r="A419" s="52" t="s">
        <v>646</v>
      </c>
      <c r="B419" s="245" t="e">
        <f t="shared" si="97"/>
        <v>#REF!</v>
      </c>
      <c r="C419" s="147" t="e">
        <f>SUM(Proyección!E503)</f>
        <v>#REF!</v>
      </c>
      <c r="D419" s="32" t="e">
        <f>SUM(Proyección!F503)</f>
        <v>#REF!</v>
      </c>
      <c r="E419" s="109" t="e">
        <f>SUM(#REF!)</f>
        <v>#REF!</v>
      </c>
      <c r="F419" s="119" t="e">
        <f>SUM(#REF!)</f>
        <v>#REF!</v>
      </c>
      <c r="G419" s="119" t="e">
        <f>SUM(#REF!)</f>
        <v>#REF!</v>
      </c>
      <c r="H419" s="119" t="e">
        <f>SUM(#REF!)</f>
        <v>#REF!</v>
      </c>
      <c r="I419" s="119" t="e">
        <f>SUM(#REF!)</f>
        <v>#REF!</v>
      </c>
      <c r="J419" s="119" t="e">
        <f>SUM(#REF!)</f>
        <v>#REF!</v>
      </c>
      <c r="K419" s="119" t="e">
        <f>SUM(#REF!)</f>
        <v>#REF!</v>
      </c>
      <c r="L419" s="119" t="e">
        <f>SUM(#REF!)</f>
        <v>#REF!</v>
      </c>
      <c r="M419" s="119" t="e">
        <f>SUM(#REF!)</f>
        <v>#REF!</v>
      </c>
      <c r="N419" s="119" t="e">
        <f>SUM(#REF!)</f>
        <v>#REF!</v>
      </c>
      <c r="O419" s="119" t="e">
        <f>SUM(#REF!)</f>
        <v>#REF!</v>
      </c>
      <c r="P419" s="119" t="e">
        <f>SUM(#REF!)</f>
        <v>#REF!</v>
      </c>
      <c r="Q419" s="119" t="e">
        <f>SUM(#REF!)</f>
        <v>#REF!</v>
      </c>
      <c r="R419" s="119" t="e">
        <f>SUM(#REF!)</f>
        <v>#REF!</v>
      </c>
      <c r="S419" s="327" t="e">
        <f>SUM(#REF!)</f>
        <v>#REF!</v>
      </c>
      <c r="T419" s="327" t="e">
        <f>SUM(#REF!)</f>
        <v>#REF!</v>
      </c>
      <c r="U419" s="212" t="e">
        <f>SUM(#REF!)</f>
        <v>#REF!</v>
      </c>
      <c r="V419" s="212" t="e">
        <f>SUM(#REF!)</f>
        <v>#REF!</v>
      </c>
      <c r="W419" s="119" t="e">
        <f>SUM(#REF!)</f>
        <v>#REF!</v>
      </c>
      <c r="X419" s="119" t="e">
        <f>SUM(#REF!)</f>
        <v>#REF!</v>
      </c>
      <c r="Y419" s="116" t="e">
        <f>SUM(#REF!)</f>
        <v>#REF!</v>
      </c>
      <c r="Z419" s="116" t="e">
        <f>SUM(#REF!)</f>
        <v>#REF!</v>
      </c>
      <c r="AA419" s="272">
        <f>Proyección!AE503</f>
        <v>500000</v>
      </c>
      <c r="AB419" s="16"/>
    </row>
    <row r="420" spans="1:28" ht="15.6">
      <c r="A420" s="52" t="s">
        <v>307</v>
      </c>
      <c r="B420" s="245" t="e">
        <f t="shared" si="97"/>
        <v>#REF!</v>
      </c>
      <c r="C420" s="147" t="e">
        <f>SUM(Proyección!E504)</f>
        <v>#REF!</v>
      </c>
      <c r="D420" s="32" t="e">
        <f>SUM(Proyección!F504)</f>
        <v>#REF!</v>
      </c>
      <c r="E420" s="109" t="e">
        <f>SUM(#REF!)</f>
        <v>#REF!</v>
      </c>
      <c r="F420" s="119" t="e">
        <f>SUM(#REF!)</f>
        <v>#REF!</v>
      </c>
      <c r="G420" s="119" t="e">
        <f>SUM(#REF!)</f>
        <v>#REF!</v>
      </c>
      <c r="H420" s="119" t="e">
        <f>SUM(#REF!)</f>
        <v>#REF!</v>
      </c>
      <c r="I420" s="119" t="e">
        <f>SUM(#REF!)</f>
        <v>#REF!</v>
      </c>
      <c r="J420" s="119" t="e">
        <f>SUM(#REF!)</f>
        <v>#REF!</v>
      </c>
      <c r="K420" s="119" t="e">
        <f>SUM(#REF!)</f>
        <v>#REF!</v>
      </c>
      <c r="L420" s="119" t="e">
        <f>SUM(#REF!)</f>
        <v>#REF!</v>
      </c>
      <c r="M420" s="119" t="e">
        <f>SUM(#REF!)</f>
        <v>#REF!</v>
      </c>
      <c r="N420" s="119" t="e">
        <f>SUM(#REF!)</f>
        <v>#REF!</v>
      </c>
      <c r="O420" s="119" t="e">
        <f>SUM(#REF!)</f>
        <v>#REF!</v>
      </c>
      <c r="P420" s="119" t="e">
        <f>SUM(#REF!)</f>
        <v>#REF!</v>
      </c>
      <c r="Q420" s="119" t="e">
        <f>SUM(#REF!)</f>
        <v>#REF!</v>
      </c>
      <c r="R420" s="119" t="e">
        <f>SUM(#REF!)</f>
        <v>#REF!</v>
      </c>
      <c r="S420" s="327" t="e">
        <f>SUM(#REF!)</f>
        <v>#REF!</v>
      </c>
      <c r="T420" s="327" t="e">
        <f>SUM(#REF!)</f>
        <v>#REF!</v>
      </c>
      <c r="U420" s="212" t="e">
        <f>SUM(#REF!)</f>
        <v>#REF!</v>
      </c>
      <c r="V420" s="212" t="e">
        <f>SUM(#REF!)</f>
        <v>#REF!</v>
      </c>
      <c r="W420" s="119" t="e">
        <f>SUM(#REF!)</f>
        <v>#REF!</v>
      </c>
      <c r="X420" s="119" t="e">
        <f>SUM(#REF!)</f>
        <v>#REF!</v>
      </c>
      <c r="Y420" s="116" t="e">
        <f>SUM(#REF!)</f>
        <v>#REF!</v>
      </c>
      <c r="Z420" s="116" t="e">
        <f>SUM(#REF!)</f>
        <v>#REF!</v>
      </c>
      <c r="AA420" s="272">
        <f>Proyección!AE504</f>
        <v>0</v>
      </c>
      <c r="AB420" s="16"/>
    </row>
    <row r="421" spans="1:28" ht="15.6">
      <c r="A421" s="134" t="s">
        <v>513</v>
      </c>
      <c r="B421" s="245" t="e">
        <f t="shared" si="97"/>
        <v>#REF!</v>
      </c>
      <c r="C421" s="147" t="e">
        <f>SUM(Proyección!E505)</f>
        <v>#REF!</v>
      </c>
      <c r="D421" s="32" t="e">
        <f>SUM(Proyección!F505)</f>
        <v>#REF!</v>
      </c>
      <c r="E421" s="109" t="e">
        <f>SUM(#REF!)</f>
        <v>#REF!</v>
      </c>
      <c r="F421" s="119" t="e">
        <f>SUM(#REF!)</f>
        <v>#REF!</v>
      </c>
      <c r="G421" s="119" t="e">
        <f>SUM(#REF!)</f>
        <v>#REF!</v>
      </c>
      <c r="H421" s="119" t="e">
        <f>SUM(#REF!)</f>
        <v>#REF!</v>
      </c>
      <c r="I421" s="119" t="e">
        <f>SUM(#REF!)</f>
        <v>#REF!</v>
      </c>
      <c r="J421" s="119" t="e">
        <f>SUM(#REF!)</f>
        <v>#REF!</v>
      </c>
      <c r="K421" s="119" t="e">
        <f>SUM(#REF!)</f>
        <v>#REF!</v>
      </c>
      <c r="L421" s="119" t="e">
        <f>SUM(#REF!)</f>
        <v>#REF!</v>
      </c>
      <c r="M421" s="119" t="e">
        <f>SUM(#REF!)</f>
        <v>#REF!</v>
      </c>
      <c r="N421" s="119" t="e">
        <f>SUM(#REF!)</f>
        <v>#REF!</v>
      </c>
      <c r="O421" s="119" t="e">
        <f>SUM(#REF!)</f>
        <v>#REF!</v>
      </c>
      <c r="P421" s="119" t="e">
        <f>SUM(#REF!)</f>
        <v>#REF!</v>
      </c>
      <c r="Q421" s="119" t="e">
        <f>SUM(#REF!)</f>
        <v>#REF!</v>
      </c>
      <c r="R421" s="119" t="e">
        <f>SUM(#REF!)</f>
        <v>#REF!</v>
      </c>
      <c r="S421" s="327" t="e">
        <f>SUM(#REF!)</f>
        <v>#REF!</v>
      </c>
      <c r="T421" s="327" t="e">
        <f>SUM(#REF!)</f>
        <v>#REF!</v>
      </c>
      <c r="U421" s="212" t="e">
        <f>SUM(#REF!)</f>
        <v>#REF!</v>
      </c>
      <c r="V421" s="212" t="e">
        <f>SUM(#REF!)</f>
        <v>#REF!</v>
      </c>
      <c r="W421" s="119" t="e">
        <f>SUM(#REF!)</f>
        <v>#REF!</v>
      </c>
      <c r="X421" s="119" t="e">
        <f>SUM(#REF!)</f>
        <v>#REF!</v>
      </c>
      <c r="Y421" s="116" t="e">
        <f>SUM(#REF!)</f>
        <v>#REF!</v>
      </c>
      <c r="Z421" s="116" t="e">
        <f>SUM(#REF!)</f>
        <v>#REF!</v>
      </c>
      <c r="AA421" s="272">
        <f>Proyección!AE505</f>
        <v>550000</v>
      </c>
      <c r="AB421" s="16"/>
    </row>
    <row r="422" spans="1:28" ht="15.6">
      <c r="A422" s="134" t="s">
        <v>129</v>
      </c>
      <c r="B422" s="256" t="e">
        <f t="shared" ref="B422:AA422" si="98">SUM(B423:B430)</f>
        <v>#REF!</v>
      </c>
      <c r="C422" s="154" t="e">
        <f t="shared" si="98"/>
        <v>#REF!</v>
      </c>
      <c r="D422" s="38" t="e">
        <f t="shared" si="98"/>
        <v>#REF!</v>
      </c>
      <c r="E422" s="51" t="e">
        <f t="shared" si="98"/>
        <v>#REF!</v>
      </c>
      <c r="F422" s="97" t="e">
        <f t="shared" si="98"/>
        <v>#REF!</v>
      </c>
      <c r="G422" s="97" t="e">
        <f t="shared" si="98"/>
        <v>#REF!</v>
      </c>
      <c r="H422" s="97" t="e">
        <f t="shared" si="98"/>
        <v>#REF!</v>
      </c>
      <c r="I422" s="97" t="e">
        <f t="shared" si="98"/>
        <v>#REF!</v>
      </c>
      <c r="J422" s="97" t="e">
        <f t="shared" si="98"/>
        <v>#REF!</v>
      </c>
      <c r="K422" s="97" t="e">
        <f t="shared" si="98"/>
        <v>#REF!</v>
      </c>
      <c r="L422" s="97" t="e">
        <f t="shared" si="98"/>
        <v>#REF!</v>
      </c>
      <c r="M422" s="97" t="e">
        <f t="shared" si="98"/>
        <v>#REF!</v>
      </c>
      <c r="N422" s="97" t="e">
        <f t="shared" si="98"/>
        <v>#REF!</v>
      </c>
      <c r="O422" s="97" t="e">
        <f t="shared" si="98"/>
        <v>#REF!</v>
      </c>
      <c r="P422" s="97" t="e">
        <f t="shared" si="98"/>
        <v>#REF!</v>
      </c>
      <c r="Q422" s="97" t="e">
        <f t="shared" si="98"/>
        <v>#REF!</v>
      </c>
      <c r="R422" s="97" t="e">
        <f t="shared" si="98"/>
        <v>#REF!</v>
      </c>
      <c r="S422" s="338" t="e">
        <f t="shared" si="98"/>
        <v>#REF!</v>
      </c>
      <c r="T422" s="338" t="e">
        <f t="shared" si="98"/>
        <v>#REF!</v>
      </c>
      <c r="U422" s="222" t="e">
        <f t="shared" si="98"/>
        <v>#REF!</v>
      </c>
      <c r="V422" s="222" t="e">
        <f t="shared" si="98"/>
        <v>#REF!</v>
      </c>
      <c r="W422" s="97" t="e">
        <f t="shared" si="98"/>
        <v>#REF!</v>
      </c>
      <c r="X422" s="97" t="e">
        <f t="shared" si="98"/>
        <v>#REF!</v>
      </c>
      <c r="Y422" s="97" t="e">
        <f t="shared" si="98"/>
        <v>#REF!</v>
      </c>
      <c r="Z422" s="97" t="e">
        <f t="shared" si="98"/>
        <v>#REF!</v>
      </c>
      <c r="AA422" s="276">
        <f t="shared" si="98"/>
        <v>346036</v>
      </c>
      <c r="AB422" s="14"/>
    </row>
    <row r="423" spans="1:28" ht="15.6">
      <c r="A423" s="52" t="s">
        <v>336</v>
      </c>
      <c r="B423" s="245" t="e">
        <f t="shared" ref="B423:B430" si="99">SUM(AA423-C423)</f>
        <v>#REF!</v>
      </c>
      <c r="C423" s="147" t="e">
        <f>SUM(Proyección!E508)</f>
        <v>#REF!</v>
      </c>
      <c r="D423" s="32" t="e">
        <f>SUM(Proyección!F508)</f>
        <v>#REF!</v>
      </c>
      <c r="E423" s="109" t="e">
        <f>SUM(#REF!)</f>
        <v>#REF!</v>
      </c>
      <c r="F423" s="119" t="e">
        <f>SUM(#REF!)</f>
        <v>#REF!</v>
      </c>
      <c r="G423" s="119" t="e">
        <f>SUM(#REF!)</f>
        <v>#REF!</v>
      </c>
      <c r="H423" s="119" t="e">
        <f>SUM(#REF!)</f>
        <v>#REF!</v>
      </c>
      <c r="I423" s="119" t="e">
        <f>SUM(#REF!)</f>
        <v>#REF!</v>
      </c>
      <c r="J423" s="119" t="e">
        <f>SUM(#REF!)</f>
        <v>#REF!</v>
      </c>
      <c r="K423" s="119" t="e">
        <f>SUM(#REF!)</f>
        <v>#REF!</v>
      </c>
      <c r="L423" s="119" t="e">
        <f>SUM(#REF!)</f>
        <v>#REF!</v>
      </c>
      <c r="M423" s="119" t="e">
        <f>SUM(#REF!)</f>
        <v>#REF!</v>
      </c>
      <c r="N423" s="119" t="e">
        <f>SUM(#REF!)</f>
        <v>#REF!</v>
      </c>
      <c r="O423" s="119" t="e">
        <f>SUM(#REF!)</f>
        <v>#REF!</v>
      </c>
      <c r="P423" s="119" t="e">
        <f>SUM(#REF!)</f>
        <v>#REF!</v>
      </c>
      <c r="Q423" s="119" t="e">
        <f>SUM(#REF!)</f>
        <v>#REF!</v>
      </c>
      <c r="R423" s="119" t="e">
        <f>SUM(#REF!)</f>
        <v>#REF!</v>
      </c>
      <c r="S423" s="327" t="e">
        <f>SUM(#REF!)</f>
        <v>#REF!</v>
      </c>
      <c r="T423" s="327" t="e">
        <f>SUM(#REF!)</f>
        <v>#REF!</v>
      </c>
      <c r="U423" s="212" t="e">
        <f>SUM(#REF!)</f>
        <v>#REF!</v>
      </c>
      <c r="V423" s="212" t="e">
        <f>SUM(#REF!)</f>
        <v>#REF!</v>
      </c>
      <c r="W423" s="119" t="e">
        <f>SUM(#REF!)</f>
        <v>#REF!</v>
      </c>
      <c r="X423" s="119" t="e">
        <f>SUM(#REF!)</f>
        <v>#REF!</v>
      </c>
      <c r="Y423" s="116" t="e">
        <f>SUM(#REF!)</f>
        <v>#REF!</v>
      </c>
      <c r="Z423" s="116" t="e">
        <f>SUM(#REF!)</f>
        <v>#REF!</v>
      </c>
      <c r="AA423" s="272">
        <f>Proyección!AE508</f>
        <v>55800</v>
      </c>
      <c r="AB423" s="16"/>
    </row>
    <row r="424" spans="1:28" ht="15.6">
      <c r="A424" s="52" t="s">
        <v>362</v>
      </c>
      <c r="B424" s="245" t="e">
        <f t="shared" si="99"/>
        <v>#REF!</v>
      </c>
      <c r="C424" s="147" t="e">
        <f>SUM(Proyección!E509)</f>
        <v>#REF!</v>
      </c>
      <c r="D424" s="32" t="e">
        <f>SUM(Proyección!F509)</f>
        <v>#REF!</v>
      </c>
      <c r="E424" s="109" t="e">
        <f>SUM(#REF!)</f>
        <v>#REF!</v>
      </c>
      <c r="F424" s="119" t="e">
        <f>SUM(#REF!)</f>
        <v>#REF!</v>
      </c>
      <c r="G424" s="119" t="e">
        <f>SUM(#REF!)</f>
        <v>#REF!</v>
      </c>
      <c r="H424" s="119" t="e">
        <f>SUM(#REF!)</f>
        <v>#REF!</v>
      </c>
      <c r="I424" s="119" t="e">
        <f>SUM(#REF!)</f>
        <v>#REF!</v>
      </c>
      <c r="J424" s="119" t="e">
        <f>SUM(#REF!)</f>
        <v>#REF!</v>
      </c>
      <c r="K424" s="119" t="e">
        <f>SUM(#REF!)</f>
        <v>#REF!</v>
      </c>
      <c r="L424" s="119" t="e">
        <f>SUM(#REF!)</f>
        <v>#REF!</v>
      </c>
      <c r="M424" s="119" t="e">
        <f>SUM(#REF!)</f>
        <v>#REF!</v>
      </c>
      <c r="N424" s="119" t="e">
        <f>SUM(#REF!)</f>
        <v>#REF!</v>
      </c>
      <c r="O424" s="119" t="e">
        <f>SUM(#REF!)</f>
        <v>#REF!</v>
      </c>
      <c r="P424" s="119" t="e">
        <f>SUM(#REF!)</f>
        <v>#REF!</v>
      </c>
      <c r="Q424" s="119" t="e">
        <f>SUM(#REF!)</f>
        <v>#REF!</v>
      </c>
      <c r="R424" s="119" t="e">
        <f>SUM(#REF!)</f>
        <v>#REF!</v>
      </c>
      <c r="S424" s="327" t="e">
        <f>SUM(#REF!)</f>
        <v>#REF!</v>
      </c>
      <c r="T424" s="327" t="e">
        <f>SUM(#REF!)</f>
        <v>#REF!</v>
      </c>
      <c r="U424" s="212" t="e">
        <f>SUM(#REF!)</f>
        <v>#REF!</v>
      </c>
      <c r="V424" s="212" t="e">
        <f>SUM(#REF!)</f>
        <v>#REF!</v>
      </c>
      <c r="W424" s="119" t="e">
        <f>SUM(#REF!)</f>
        <v>#REF!</v>
      </c>
      <c r="X424" s="119" t="e">
        <f>SUM(#REF!)</f>
        <v>#REF!</v>
      </c>
      <c r="Y424" s="116" t="e">
        <f>SUM(#REF!)</f>
        <v>#REF!</v>
      </c>
      <c r="Z424" s="116" t="e">
        <f>SUM(#REF!)</f>
        <v>#REF!</v>
      </c>
      <c r="AA424" s="272">
        <f>Proyección!AE509</f>
        <v>4000</v>
      </c>
      <c r="AB424" s="16"/>
    </row>
    <row r="425" spans="1:28" ht="15.6">
      <c r="A425" s="52" t="s">
        <v>337</v>
      </c>
      <c r="B425" s="245" t="e">
        <f t="shared" si="99"/>
        <v>#REF!</v>
      </c>
      <c r="C425" s="147" t="e">
        <f>SUM(Proyección!E510)</f>
        <v>#REF!</v>
      </c>
      <c r="D425" s="32" t="e">
        <f>SUM(Proyección!F510)</f>
        <v>#REF!</v>
      </c>
      <c r="E425" s="109" t="e">
        <f>SUM(#REF!)</f>
        <v>#REF!</v>
      </c>
      <c r="F425" s="119" t="e">
        <f>SUM(#REF!)</f>
        <v>#REF!</v>
      </c>
      <c r="G425" s="119" t="e">
        <f>SUM(#REF!)</f>
        <v>#REF!</v>
      </c>
      <c r="H425" s="119" t="e">
        <f>SUM(#REF!)</f>
        <v>#REF!</v>
      </c>
      <c r="I425" s="119" t="e">
        <f>SUM(#REF!)</f>
        <v>#REF!</v>
      </c>
      <c r="J425" s="119" t="e">
        <f>SUM(#REF!)</f>
        <v>#REF!</v>
      </c>
      <c r="K425" s="119" t="e">
        <f>SUM(#REF!)</f>
        <v>#REF!</v>
      </c>
      <c r="L425" s="119" t="e">
        <f>SUM(#REF!)</f>
        <v>#REF!</v>
      </c>
      <c r="M425" s="119" t="e">
        <f>SUM(#REF!)</f>
        <v>#REF!</v>
      </c>
      <c r="N425" s="119" t="e">
        <f>SUM(#REF!)</f>
        <v>#REF!</v>
      </c>
      <c r="O425" s="119" t="e">
        <f>SUM(#REF!)</f>
        <v>#REF!</v>
      </c>
      <c r="P425" s="119" t="e">
        <f>SUM(#REF!)</f>
        <v>#REF!</v>
      </c>
      <c r="Q425" s="119" t="e">
        <f>SUM(#REF!)</f>
        <v>#REF!</v>
      </c>
      <c r="R425" s="119" t="e">
        <f>SUM(#REF!)</f>
        <v>#REF!</v>
      </c>
      <c r="S425" s="327" t="e">
        <f>SUM(#REF!)</f>
        <v>#REF!</v>
      </c>
      <c r="T425" s="327" t="e">
        <f>SUM(#REF!)</f>
        <v>#REF!</v>
      </c>
      <c r="U425" s="212" t="e">
        <f>SUM(#REF!)</f>
        <v>#REF!</v>
      </c>
      <c r="V425" s="212" t="e">
        <f>SUM(#REF!)</f>
        <v>#REF!</v>
      </c>
      <c r="W425" s="119" t="e">
        <f>SUM(#REF!)</f>
        <v>#REF!</v>
      </c>
      <c r="X425" s="119" t="e">
        <f>SUM(#REF!)</f>
        <v>#REF!</v>
      </c>
      <c r="Y425" s="116" t="e">
        <f>SUM(#REF!)</f>
        <v>#REF!</v>
      </c>
      <c r="Z425" s="116" t="e">
        <f>SUM(#REF!)</f>
        <v>#REF!</v>
      </c>
      <c r="AA425" s="272">
        <f>Proyección!AE510</f>
        <v>15500</v>
      </c>
      <c r="AB425" s="16"/>
    </row>
    <row r="426" spans="1:28" ht="15.6">
      <c r="A426" s="52" t="s">
        <v>338</v>
      </c>
      <c r="B426" s="245" t="e">
        <f t="shared" si="99"/>
        <v>#REF!</v>
      </c>
      <c r="C426" s="147" t="e">
        <f>SUM(Proyección!E511)</f>
        <v>#REF!</v>
      </c>
      <c r="D426" s="32" t="e">
        <f>SUM(Proyección!F511)</f>
        <v>#REF!</v>
      </c>
      <c r="E426" s="109" t="e">
        <f>SUM(#REF!)</f>
        <v>#REF!</v>
      </c>
      <c r="F426" s="119" t="e">
        <f>SUM(#REF!)</f>
        <v>#REF!</v>
      </c>
      <c r="G426" s="119" t="e">
        <f>SUM(#REF!)</f>
        <v>#REF!</v>
      </c>
      <c r="H426" s="119" t="e">
        <f>SUM(#REF!)</f>
        <v>#REF!</v>
      </c>
      <c r="I426" s="119" t="e">
        <f>SUM(#REF!)</f>
        <v>#REF!</v>
      </c>
      <c r="J426" s="119" t="e">
        <f>SUM(#REF!)</f>
        <v>#REF!</v>
      </c>
      <c r="K426" s="119" t="e">
        <f>SUM(#REF!)</f>
        <v>#REF!</v>
      </c>
      <c r="L426" s="119" t="e">
        <f>SUM(#REF!)</f>
        <v>#REF!</v>
      </c>
      <c r="M426" s="119" t="e">
        <f>SUM(#REF!)</f>
        <v>#REF!</v>
      </c>
      <c r="N426" s="119" t="e">
        <f>SUM(#REF!)</f>
        <v>#REF!</v>
      </c>
      <c r="O426" s="119" t="e">
        <f>SUM(#REF!)</f>
        <v>#REF!</v>
      </c>
      <c r="P426" s="119" t="e">
        <f>SUM(#REF!)</f>
        <v>#REF!</v>
      </c>
      <c r="Q426" s="119" t="e">
        <f>SUM(#REF!)</f>
        <v>#REF!</v>
      </c>
      <c r="R426" s="119" t="e">
        <f>SUM(#REF!)</f>
        <v>#REF!</v>
      </c>
      <c r="S426" s="327" t="e">
        <f>SUM(#REF!)</f>
        <v>#REF!</v>
      </c>
      <c r="T426" s="327" t="e">
        <f>SUM(#REF!)</f>
        <v>#REF!</v>
      </c>
      <c r="U426" s="212" t="e">
        <f>SUM(#REF!)</f>
        <v>#REF!</v>
      </c>
      <c r="V426" s="212" t="e">
        <f>SUM(#REF!)</f>
        <v>#REF!</v>
      </c>
      <c r="W426" s="119" t="e">
        <f>SUM(#REF!)</f>
        <v>#REF!</v>
      </c>
      <c r="X426" s="119" t="e">
        <f>SUM(#REF!)</f>
        <v>#REF!</v>
      </c>
      <c r="Y426" s="116" t="e">
        <f>SUM(#REF!)</f>
        <v>#REF!</v>
      </c>
      <c r="Z426" s="116" t="e">
        <f>SUM(#REF!)</f>
        <v>#REF!</v>
      </c>
      <c r="AA426" s="272">
        <f>Proyección!AE511</f>
        <v>23500</v>
      </c>
      <c r="AB426" s="16"/>
    </row>
    <row r="427" spans="1:28" ht="15.6">
      <c r="A427" s="52" t="s">
        <v>339</v>
      </c>
      <c r="B427" s="245" t="e">
        <f t="shared" si="99"/>
        <v>#REF!</v>
      </c>
      <c r="C427" s="147" t="e">
        <f>SUM(Proyección!E512)</f>
        <v>#REF!</v>
      </c>
      <c r="D427" s="32" t="e">
        <f>SUM(Proyección!F512)</f>
        <v>#REF!</v>
      </c>
      <c r="E427" s="109" t="e">
        <f>SUM(#REF!)</f>
        <v>#REF!</v>
      </c>
      <c r="F427" s="119" t="e">
        <f>SUM(#REF!)</f>
        <v>#REF!</v>
      </c>
      <c r="G427" s="119" t="e">
        <f>SUM(#REF!)</f>
        <v>#REF!</v>
      </c>
      <c r="H427" s="119" t="e">
        <f>SUM(#REF!)</f>
        <v>#REF!</v>
      </c>
      <c r="I427" s="119" t="e">
        <f>SUM(#REF!)</f>
        <v>#REF!</v>
      </c>
      <c r="J427" s="119" t="e">
        <f>SUM(#REF!)</f>
        <v>#REF!</v>
      </c>
      <c r="K427" s="119" t="e">
        <f>SUM(#REF!)</f>
        <v>#REF!</v>
      </c>
      <c r="L427" s="119" t="e">
        <f>SUM(#REF!)</f>
        <v>#REF!</v>
      </c>
      <c r="M427" s="119" t="e">
        <f>SUM(#REF!)</f>
        <v>#REF!</v>
      </c>
      <c r="N427" s="119" t="e">
        <f>SUM(#REF!)</f>
        <v>#REF!</v>
      </c>
      <c r="O427" s="119" t="e">
        <f>SUM(#REF!)</f>
        <v>#REF!</v>
      </c>
      <c r="P427" s="119" t="e">
        <f>SUM(#REF!)</f>
        <v>#REF!</v>
      </c>
      <c r="Q427" s="119" t="e">
        <f>SUM(#REF!)</f>
        <v>#REF!</v>
      </c>
      <c r="R427" s="119" t="e">
        <f>SUM(#REF!)</f>
        <v>#REF!</v>
      </c>
      <c r="S427" s="327" t="e">
        <f>SUM(#REF!)</f>
        <v>#REF!</v>
      </c>
      <c r="T427" s="327" t="e">
        <f>SUM(#REF!)</f>
        <v>#REF!</v>
      </c>
      <c r="U427" s="212" t="e">
        <f>SUM(#REF!)</f>
        <v>#REF!</v>
      </c>
      <c r="V427" s="212" t="e">
        <f>SUM(#REF!)</f>
        <v>#REF!</v>
      </c>
      <c r="W427" s="119" t="e">
        <f>SUM(#REF!)</f>
        <v>#REF!</v>
      </c>
      <c r="X427" s="119" t="e">
        <f>SUM(#REF!)</f>
        <v>#REF!</v>
      </c>
      <c r="Y427" s="116" t="e">
        <f>SUM(#REF!)</f>
        <v>#REF!</v>
      </c>
      <c r="Z427" s="116" t="e">
        <f>SUM(#REF!)</f>
        <v>#REF!</v>
      </c>
      <c r="AA427" s="272">
        <f>Proyección!AE512</f>
        <v>96836</v>
      </c>
      <c r="AB427" s="16"/>
    </row>
    <row r="428" spans="1:28" ht="15.6">
      <c r="A428" s="52" t="s">
        <v>474</v>
      </c>
      <c r="B428" s="245" t="e">
        <f t="shared" si="99"/>
        <v>#REF!</v>
      </c>
      <c r="C428" s="147" t="e">
        <f>SUM(Proyección!E513)</f>
        <v>#REF!</v>
      </c>
      <c r="D428" s="32" t="e">
        <f>SUM(Proyección!F513)</f>
        <v>#REF!</v>
      </c>
      <c r="E428" s="109" t="e">
        <f>SUM(#REF!)</f>
        <v>#REF!</v>
      </c>
      <c r="F428" s="119" t="e">
        <f>SUM(#REF!)</f>
        <v>#REF!</v>
      </c>
      <c r="G428" s="119" t="e">
        <f>SUM(#REF!)</f>
        <v>#REF!</v>
      </c>
      <c r="H428" s="119" t="e">
        <f>SUM(#REF!)</f>
        <v>#REF!</v>
      </c>
      <c r="I428" s="119" t="e">
        <f>SUM(#REF!)</f>
        <v>#REF!</v>
      </c>
      <c r="J428" s="119" t="e">
        <f>SUM(#REF!)</f>
        <v>#REF!</v>
      </c>
      <c r="K428" s="119" t="e">
        <f>SUM(#REF!)</f>
        <v>#REF!</v>
      </c>
      <c r="L428" s="119" t="e">
        <f>SUM(#REF!)</f>
        <v>#REF!</v>
      </c>
      <c r="M428" s="119" t="e">
        <f>SUM(#REF!)</f>
        <v>#REF!</v>
      </c>
      <c r="N428" s="119" t="e">
        <f>SUM(#REF!)</f>
        <v>#REF!</v>
      </c>
      <c r="O428" s="119" t="e">
        <f>SUM(#REF!)</f>
        <v>#REF!</v>
      </c>
      <c r="P428" s="119" t="e">
        <f>SUM(#REF!)</f>
        <v>#REF!</v>
      </c>
      <c r="Q428" s="119" t="e">
        <f>SUM(#REF!)</f>
        <v>#REF!</v>
      </c>
      <c r="R428" s="119" t="e">
        <f>SUM(#REF!)</f>
        <v>#REF!</v>
      </c>
      <c r="S428" s="327" t="e">
        <f>SUM(#REF!)</f>
        <v>#REF!</v>
      </c>
      <c r="T428" s="327" t="e">
        <f>SUM(#REF!)</f>
        <v>#REF!</v>
      </c>
      <c r="U428" s="212" t="e">
        <f>SUM(#REF!)</f>
        <v>#REF!</v>
      </c>
      <c r="V428" s="212" t="e">
        <f>SUM(#REF!)</f>
        <v>#REF!</v>
      </c>
      <c r="W428" s="119" t="e">
        <f>SUM(#REF!)</f>
        <v>#REF!</v>
      </c>
      <c r="X428" s="119" t="e">
        <f>SUM(#REF!)</f>
        <v>#REF!</v>
      </c>
      <c r="Y428" s="116" t="e">
        <f>SUM(#REF!)</f>
        <v>#REF!</v>
      </c>
      <c r="Z428" s="116" t="e">
        <f>SUM(#REF!)</f>
        <v>#REF!</v>
      </c>
      <c r="AA428" s="272">
        <f>Proyección!AE513</f>
        <v>95900</v>
      </c>
      <c r="AB428" s="16"/>
    </row>
    <row r="429" spans="1:28" ht="15.6">
      <c r="A429" s="52" t="s">
        <v>363</v>
      </c>
      <c r="B429" s="245" t="e">
        <f t="shared" si="99"/>
        <v>#REF!</v>
      </c>
      <c r="C429" s="147" t="e">
        <f>SUM(Proyección!E514)</f>
        <v>#REF!</v>
      </c>
      <c r="D429" s="32" t="e">
        <f>SUM(Proyección!F514)</f>
        <v>#REF!</v>
      </c>
      <c r="E429" s="109" t="e">
        <f>SUM(#REF!)</f>
        <v>#REF!</v>
      </c>
      <c r="F429" s="119" t="e">
        <f>SUM(#REF!)</f>
        <v>#REF!</v>
      </c>
      <c r="G429" s="119" t="e">
        <f>SUM(#REF!)</f>
        <v>#REF!</v>
      </c>
      <c r="H429" s="119" t="e">
        <f>SUM(#REF!)</f>
        <v>#REF!</v>
      </c>
      <c r="I429" s="119" t="e">
        <f>SUM(#REF!)</f>
        <v>#REF!</v>
      </c>
      <c r="J429" s="119" t="e">
        <f>SUM(#REF!)</f>
        <v>#REF!</v>
      </c>
      <c r="K429" s="119" t="e">
        <f>SUM(#REF!)</f>
        <v>#REF!</v>
      </c>
      <c r="L429" s="119" t="e">
        <f>SUM(#REF!)</f>
        <v>#REF!</v>
      </c>
      <c r="M429" s="119" t="e">
        <f>SUM(#REF!)</f>
        <v>#REF!</v>
      </c>
      <c r="N429" s="119" t="e">
        <f>SUM(#REF!)</f>
        <v>#REF!</v>
      </c>
      <c r="O429" s="119" t="e">
        <f>SUM(#REF!)</f>
        <v>#REF!</v>
      </c>
      <c r="P429" s="119" t="e">
        <f>SUM(#REF!)</f>
        <v>#REF!</v>
      </c>
      <c r="Q429" s="119" t="e">
        <f>SUM(#REF!)</f>
        <v>#REF!</v>
      </c>
      <c r="R429" s="119" t="e">
        <f>SUM(#REF!)</f>
        <v>#REF!</v>
      </c>
      <c r="S429" s="327" t="e">
        <f>SUM(#REF!)</f>
        <v>#REF!</v>
      </c>
      <c r="T429" s="327" t="e">
        <f>SUM(#REF!)</f>
        <v>#REF!</v>
      </c>
      <c r="U429" s="212" t="e">
        <f>SUM(#REF!)</f>
        <v>#REF!</v>
      </c>
      <c r="V429" s="212" t="e">
        <f>SUM(#REF!)</f>
        <v>#REF!</v>
      </c>
      <c r="W429" s="119" t="e">
        <f>SUM(#REF!)</f>
        <v>#REF!</v>
      </c>
      <c r="X429" s="119" t="e">
        <f>SUM(#REF!)</f>
        <v>#REF!</v>
      </c>
      <c r="Y429" s="116" t="e">
        <f>SUM(#REF!)</f>
        <v>#REF!</v>
      </c>
      <c r="Z429" s="116" t="e">
        <f>SUM(#REF!)</f>
        <v>#REF!</v>
      </c>
      <c r="AA429" s="272">
        <f>Proyección!AE514</f>
        <v>15900</v>
      </c>
      <c r="AB429" s="16"/>
    </row>
    <row r="430" spans="1:28" ht="15.6">
      <c r="A430" s="52" t="s">
        <v>606</v>
      </c>
      <c r="B430" s="245" t="e">
        <f t="shared" si="99"/>
        <v>#REF!</v>
      </c>
      <c r="C430" s="147" t="e">
        <f>SUM(Proyección!E515)</f>
        <v>#REF!</v>
      </c>
      <c r="D430" s="32" t="e">
        <f>SUM(Proyección!F515)</f>
        <v>#REF!</v>
      </c>
      <c r="E430" s="109" t="e">
        <f>SUM(#REF!)</f>
        <v>#REF!</v>
      </c>
      <c r="F430" s="119" t="e">
        <f>SUM(#REF!)</f>
        <v>#REF!</v>
      </c>
      <c r="G430" s="119" t="e">
        <f>SUM(#REF!)</f>
        <v>#REF!</v>
      </c>
      <c r="H430" s="119" t="e">
        <f>SUM(#REF!)</f>
        <v>#REF!</v>
      </c>
      <c r="I430" s="119" t="e">
        <f>SUM(#REF!)</f>
        <v>#REF!</v>
      </c>
      <c r="J430" s="119" t="e">
        <f>SUM(#REF!)</f>
        <v>#REF!</v>
      </c>
      <c r="K430" s="119" t="e">
        <f>SUM(#REF!)</f>
        <v>#REF!</v>
      </c>
      <c r="L430" s="119" t="e">
        <f>SUM(#REF!)</f>
        <v>#REF!</v>
      </c>
      <c r="M430" s="119" t="e">
        <f>SUM(#REF!)</f>
        <v>#REF!</v>
      </c>
      <c r="N430" s="119" t="e">
        <f>SUM(#REF!)</f>
        <v>#REF!</v>
      </c>
      <c r="O430" s="119" t="e">
        <f>SUM(#REF!)</f>
        <v>#REF!</v>
      </c>
      <c r="P430" s="119" t="e">
        <f>SUM(#REF!)</f>
        <v>#REF!</v>
      </c>
      <c r="Q430" s="119" t="e">
        <f>SUM(#REF!)</f>
        <v>#REF!</v>
      </c>
      <c r="R430" s="119" t="e">
        <f>SUM(#REF!)</f>
        <v>#REF!</v>
      </c>
      <c r="S430" s="327" t="e">
        <f>SUM(#REF!)</f>
        <v>#REF!</v>
      </c>
      <c r="T430" s="327" t="e">
        <f>SUM(#REF!)</f>
        <v>#REF!</v>
      </c>
      <c r="U430" s="212" t="e">
        <f>SUM(#REF!)</f>
        <v>#REF!</v>
      </c>
      <c r="V430" s="212" t="e">
        <f>SUM(#REF!)</f>
        <v>#REF!</v>
      </c>
      <c r="W430" s="119" t="e">
        <f>SUM(#REF!)</f>
        <v>#REF!</v>
      </c>
      <c r="X430" s="119" t="e">
        <f>SUM(#REF!)</f>
        <v>#REF!</v>
      </c>
      <c r="Y430" s="116" t="e">
        <f>SUM(#REF!)</f>
        <v>#REF!</v>
      </c>
      <c r="Z430" s="116" t="e">
        <f>SUM(#REF!)</f>
        <v>#REF!</v>
      </c>
      <c r="AA430" s="272">
        <f>Proyección!AE515</f>
        <v>38600</v>
      </c>
      <c r="AB430" s="16"/>
    </row>
    <row r="431" spans="1:28" ht="18">
      <c r="A431" s="24"/>
      <c r="B431" s="245"/>
      <c r="C431" s="263"/>
      <c r="D431" s="302"/>
      <c r="E431" s="303"/>
      <c r="F431" s="304"/>
      <c r="G431" s="305"/>
      <c r="H431" s="304"/>
      <c r="I431" s="305"/>
      <c r="J431" s="304"/>
      <c r="K431" s="305"/>
      <c r="L431" s="304"/>
      <c r="M431" s="305"/>
      <c r="N431" s="306"/>
      <c r="O431" s="304"/>
      <c r="P431" s="306"/>
      <c r="Q431" s="304"/>
      <c r="R431" s="304"/>
      <c r="S431" s="331"/>
      <c r="T431" s="332"/>
      <c r="U431" s="312"/>
      <c r="V431" s="312"/>
      <c r="W431" s="93"/>
      <c r="X431" s="93"/>
      <c r="Y431" s="91"/>
      <c r="Z431" s="91"/>
      <c r="AA431" s="284"/>
      <c r="AB431" s="2"/>
    </row>
    <row r="432" spans="1:28" ht="15.6">
      <c r="A432" s="31" t="s">
        <v>83</v>
      </c>
      <c r="B432" s="244" t="e">
        <f t="shared" ref="B432:AA432" si="100">SUM(B433+B441+B446+B447+B448+B449+B450+B451+B452)</f>
        <v>#REF!</v>
      </c>
      <c r="C432" s="150" t="e">
        <f t="shared" si="100"/>
        <v>#REF!</v>
      </c>
      <c r="D432" s="80" t="e">
        <f t="shared" si="100"/>
        <v>#REF!</v>
      </c>
      <c r="E432" s="128" t="e">
        <f t="shared" si="100"/>
        <v>#REF!</v>
      </c>
      <c r="F432" s="128" t="e">
        <f t="shared" si="100"/>
        <v>#REF!</v>
      </c>
      <c r="G432" s="128" t="e">
        <f t="shared" si="100"/>
        <v>#REF!</v>
      </c>
      <c r="H432" s="128" t="e">
        <f t="shared" si="100"/>
        <v>#REF!</v>
      </c>
      <c r="I432" s="128" t="e">
        <f t="shared" si="100"/>
        <v>#REF!</v>
      </c>
      <c r="J432" s="128" t="e">
        <f t="shared" si="100"/>
        <v>#REF!</v>
      </c>
      <c r="K432" s="128" t="e">
        <f t="shared" si="100"/>
        <v>#REF!</v>
      </c>
      <c r="L432" s="128" t="e">
        <f t="shared" si="100"/>
        <v>#REF!</v>
      </c>
      <c r="M432" s="128" t="e">
        <f t="shared" si="100"/>
        <v>#REF!</v>
      </c>
      <c r="N432" s="128" t="e">
        <f t="shared" si="100"/>
        <v>#REF!</v>
      </c>
      <c r="O432" s="128" t="e">
        <f t="shared" si="100"/>
        <v>#REF!</v>
      </c>
      <c r="P432" s="128" t="e">
        <f t="shared" si="100"/>
        <v>#REF!</v>
      </c>
      <c r="Q432" s="128" t="e">
        <f t="shared" si="100"/>
        <v>#REF!</v>
      </c>
      <c r="R432" s="128" t="e">
        <f t="shared" si="100"/>
        <v>#REF!</v>
      </c>
      <c r="S432" s="342" t="e">
        <f t="shared" si="100"/>
        <v>#REF!</v>
      </c>
      <c r="T432" s="342" t="e">
        <f t="shared" si="100"/>
        <v>#REF!</v>
      </c>
      <c r="U432" s="226" t="e">
        <f t="shared" si="100"/>
        <v>#REF!</v>
      </c>
      <c r="V432" s="226" t="e">
        <f t="shared" si="100"/>
        <v>#REF!</v>
      </c>
      <c r="W432" s="128" t="e">
        <f t="shared" si="100"/>
        <v>#REF!</v>
      </c>
      <c r="X432" s="128" t="e">
        <f t="shared" si="100"/>
        <v>#REF!</v>
      </c>
      <c r="Y432" s="128" t="e">
        <f t="shared" si="100"/>
        <v>#REF!</v>
      </c>
      <c r="Z432" s="128" t="e">
        <f t="shared" si="100"/>
        <v>#REF!</v>
      </c>
      <c r="AA432" s="288">
        <f t="shared" si="100"/>
        <v>73277400</v>
      </c>
      <c r="AB432" s="53"/>
    </row>
    <row r="433" spans="1:28" ht="15.6">
      <c r="A433" s="52" t="s">
        <v>640</v>
      </c>
      <c r="B433" s="246" t="e">
        <f>SUM(B434:B440)</f>
        <v>#REF!</v>
      </c>
      <c r="C433" s="152" t="e">
        <f>SUM(C434:C440)</f>
        <v>#REF!</v>
      </c>
      <c r="D433" s="44" t="e">
        <f>SUM(D434:D440)</f>
        <v>#REF!</v>
      </c>
      <c r="E433" s="89" t="e">
        <f t="shared" ref="E433:L433" si="101">SUM(E434:E439)</f>
        <v>#REF!</v>
      </c>
      <c r="F433" s="100" t="e">
        <f t="shared" si="101"/>
        <v>#REF!</v>
      </c>
      <c r="G433" s="100" t="e">
        <f t="shared" si="101"/>
        <v>#REF!</v>
      </c>
      <c r="H433" s="100" t="e">
        <f t="shared" si="101"/>
        <v>#REF!</v>
      </c>
      <c r="I433" s="100" t="e">
        <f t="shared" si="101"/>
        <v>#REF!</v>
      </c>
      <c r="J433" s="100" t="e">
        <f t="shared" si="101"/>
        <v>#REF!</v>
      </c>
      <c r="K433" s="100" t="e">
        <f t="shared" si="101"/>
        <v>#REF!</v>
      </c>
      <c r="L433" s="100" t="e">
        <f t="shared" si="101"/>
        <v>#REF!</v>
      </c>
      <c r="M433" s="36" t="e">
        <f t="shared" ref="M433:AA433" si="102">SUM(M434:M440)</f>
        <v>#REF!</v>
      </c>
      <c r="N433" s="96" t="e">
        <f t="shared" si="102"/>
        <v>#REF!</v>
      </c>
      <c r="O433" s="96" t="e">
        <f t="shared" si="102"/>
        <v>#REF!</v>
      </c>
      <c r="P433" s="96" t="e">
        <f t="shared" si="102"/>
        <v>#REF!</v>
      </c>
      <c r="Q433" s="96" t="e">
        <f t="shared" si="102"/>
        <v>#REF!</v>
      </c>
      <c r="R433" s="96" t="e">
        <f t="shared" si="102"/>
        <v>#REF!</v>
      </c>
      <c r="S433" s="341" t="e">
        <f t="shared" si="102"/>
        <v>#REF!</v>
      </c>
      <c r="T433" s="341" t="e">
        <f t="shared" si="102"/>
        <v>#REF!</v>
      </c>
      <c r="U433" s="191" t="e">
        <f t="shared" si="102"/>
        <v>#REF!</v>
      </c>
      <c r="V433" s="191" t="e">
        <f t="shared" si="102"/>
        <v>#REF!</v>
      </c>
      <c r="W433" s="96" t="e">
        <f t="shared" si="102"/>
        <v>#REF!</v>
      </c>
      <c r="X433" s="96" t="e">
        <f t="shared" si="102"/>
        <v>#REF!</v>
      </c>
      <c r="Y433" s="96" t="e">
        <f t="shared" si="102"/>
        <v>#REF!</v>
      </c>
      <c r="Z433" s="96" t="e">
        <f t="shared" si="102"/>
        <v>#REF!</v>
      </c>
      <c r="AA433" s="273">
        <f t="shared" si="102"/>
        <v>68763000</v>
      </c>
      <c r="AB433" s="14"/>
    </row>
    <row r="434" spans="1:28" ht="15.6">
      <c r="A434" s="52" t="s">
        <v>669</v>
      </c>
      <c r="B434" s="245" t="e">
        <f t="shared" ref="B434:B440" si="103">SUM(AA434-C434)</f>
        <v>#REF!</v>
      </c>
      <c r="C434" s="147" t="e">
        <f>SUM(Proyección!E519)</f>
        <v>#REF!</v>
      </c>
      <c r="D434" s="32" t="e">
        <f>SUM(Proyección!F519)</f>
        <v>#REF!</v>
      </c>
      <c r="E434" s="109" t="e">
        <f>SUM(#REF!)</f>
        <v>#REF!</v>
      </c>
      <c r="F434" s="119" t="e">
        <f>SUM(#REF!)</f>
        <v>#REF!</v>
      </c>
      <c r="G434" s="119" t="e">
        <f>SUM(#REF!)</f>
        <v>#REF!</v>
      </c>
      <c r="H434" s="119" t="e">
        <f>SUM(#REF!)</f>
        <v>#REF!</v>
      </c>
      <c r="I434" s="119" t="e">
        <f>SUM(#REF!)</f>
        <v>#REF!</v>
      </c>
      <c r="J434" s="119" t="e">
        <f>SUM(#REF!)</f>
        <v>#REF!</v>
      </c>
      <c r="K434" s="119" t="e">
        <f>SUM(#REF!)</f>
        <v>#REF!</v>
      </c>
      <c r="L434" s="119" t="e">
        <f>SUM(#REF!)</f>
        <v>#REF!</v>
      </c>
      <c r="M434" s="119" t="e">
        <f>SUM(#REF!)</f>
        <v>#REF!</v>
      </c>
      <c r="N434" s="119" t="e">
        <f>SUM(#REF!)</f>
        <v>#REF!</v>
      </c>
      <c r="O434" s="119" t="e">
        <f>SUM(#REF!)</f>
        <v>#REF!</v>
      </c>
      <c r="P434" s="119" t="e">
        <f>SUM(#REF!)</f>
        <v>#REF!</v>
      </c>
      <c r="Q434" s="119" t="e">
        <f>SUM(#REF!)</f>
        <v>#REF!</v>
      </c>
      <c r="R434" s="119" t="e">
        <f>SUM(#REF!)</f>
        <v>#REF!</v>
      </c>
      <c r="S434" s="327" t="e">
        <f>SUM(#REF!)</f>
        <v>#REF!</v>
      </c>
      <c r="T434" s="327" t="e">
        <f>SUM(#REF!)</f>
        <v>#REF!</v>
      </c>
      <c r="U434" s="212" t="e">
        <f>SUM(#REF!)</f>
        <v>#REF!</v>
      </c>
      <c r="V434" s="212" t="e">
        <f>SUM(#REF!)</f>
        <v>#REF!</v>
      </c>
      <c r="W434" s="119" t="e">
        <f>SUM(#REF!)</f>
        <v>#REF!</v>
      </c>
      <c r="X434" s="119" t="e">
        <f>SUM(#REF!)</f>
        <v>#REF!</v>
      </c>
      <c r="Y434" s="116" t="e">
        <f>SUM(#REF!)</f>
        <v>#REF!</v>
      </c>
      <c r="Z434" s="116" t="e">
        <f>SUM(#REF!)</f>
        <v>#REF!</v>
      </c>
      <c r="AA434" s="272">
        <f>Proyección!AE519</f>
        <v>65239000</v>
      </c>
      <c r="AB434" s="16"/>
    </row>
    <row r="435" spans="1:28" ht="15.6">
      <c r="A435" s="52" t="s">
        <v>670</v>
      </c>
      <c r="B435" s="245" t="e">
        <f t="shared" si="103"/>
        <v>#REF!</v>
      </c>
      <c r="C435" s="147" t="e">
        <f>SUM(Proyección!E520)</f>
        <v>#REF!</v>
      </c>
      <c r="D435" s="32" t="e">
        <f>SUM(Proyección!F520)</f>
        <v>#REF!</v>
      </c>
      <c r="E435" s="109" t="e">
        <f>SUM(#REF!)</f>
        <v>#REF!</v>
      </c>
      <c r="F435" s="119" t="e">
        <f>SUM(#REF!)</f>
        <v>#REF!</v>
      </c>
      <c r="G435" s="119" t="e">
        <f>SUM(#REF!)</f>
        <v>#REF!</v>
      </c>
      <c r="H435" s="119" t="e">
        <f>SUM(#REF!)</f>
        <v>#REF!</v>
      </c>
      <c r="I435" s="119" t="e">
        <f>SUM(#REF!)</f>
        <v>#REF!</v>
      </c>
      <c r="J435" s="119" t="e">
        <f>SUM(#REF!)</f>
        <v>#REF!</v>
      </c>
      <c r="K435" s="119" t="e">
        <f>SUM(#REF!)</f>
        <v>#REF!</v>
      </c>
      <c r="L435" s="119" t="e">
        <f>SUM(#REF!)</f>
        <v>#REF!</v>
      </c>
      <c r="M435" s="119" t="e">
        <f>SUM(#REF!)</f>
        <v>#REF!</v>
      </c>
      <c r="N435" s="119" t="e">
        <f>SUM(#REF!)</f>
        <v>#REF!</v>
      </c>
      <c r="O435" s="119" t="e">
        <f>SUM(#REF!)</f>
        <v>#REF!</v>
      </c>
      <c r="P435" s="119" t="e">
        <f>SUM(#REF!)</f>
        <v>#REF!</v>
      </c>
      <c r="Q435" s="119" t="e">
        <f>SUM(#REF!)</f>
        <v>#REF!</v>
      </c>
      <c r="R435" s="119" t="e">
        <f>SUM(#REF!)</f>
        <v>#REF!</v>
      </c>
      <c r="S435" s="327" t="e">
        <f>SUM(#REF!)</f>
        <v>#REF!</v>
      </c>
      <c r="T435" s="327" t="e">
        <f>SUM(#REF!)</f>
        <v>#REF!</v>
      </c>
      <c r="U435" s="212" t="e">
        <f>SUM(#REF!)</f>
        <v>#REF!</v>
      </c>
      <c r="V435" s="212" t="e">
        <f>SUM(#REF!)</f>
        <v>#REF!</v>
      </c>
      <c r="W435" s="119" t="e">
        <f>SUM(#REF!)</f>
        <v>#REF!</v>
      </c>
      <c r="X435" s="119" t="e">
        <f>SUM(#REF!)</f>
        <v>#REF!</v>
      </c>
      <c r="Y435" s="116" t="e">
        <f>SUM(#REF!)</f>
        <v>#REF!</v>
      </c>
      <c r="Z435" s="116" t="e">
        <f>SUM(#REF!)</f>
        <v>#REF!</v>
      </c>
      <c r="AA435" s="272">
        <f>Proyección!AE520</f>
        <v>3296500</v>
      </c>
      <c r="AB435" s="16"/>
    </row>
    <row r="436" spans="1:28" ht="15.6">
      <c r="A436" s="52" t="s">
        <v>213</v>
      </c>
      <c r="B436" s="245" t="e">
        <f t="shared" si="103"/>
        <v>#REF!</v>
      </c>
      <c r="C436" s="147" t="e">
        <f>SUM(Proyección!E521)</f>
        <v>#REF!</v>
      </c>
      <c r="D436" s="32" t="e">
        <f>SUM(Proyección!F521)</f>
        <v>#REF!</v>
      </c>
      <c r="E436" s="109" t="e">
        <f>SUM(#REF!)</f>
        <v>#REF!</v>
      </c>
      <c r="F436" s="119" t="e">
        <f>SUM(#REF!)</f>
        <v>#REF!</v>
      </c>
      <c r="G436" s="119" t="e">
        <f>SUM(#REF!)</f>
        <v>#REF!</v>
      </c>
      <c r="H436" s="119" t="e">
        <f>SUM(#REF!)</f>
        <v>#REF!</v>
      </c>
      <c r="I436" s="119" t="e">
        <f>SUM(#REF!)</f>
        <v>#REF!</v>
      </c>
      <c r="J436" s="119" t="e">
        <f>SUM(#REF!)</f>
        <v>#REF!</v>
      </c>
      <c r="K436" s="119" t="e">
        <f>SUM(#REF!)</f>
        <v>#REF!</v>
      </c>
      <c r="L436" s="119" t="e">
        <f>SUM(#REF!)</f>
        <v>#REF!</v>
      </c>
      <c r="M436" s="119" t="e">
        <f>SUM(#REF!)</f>
        <v>#REF!</v>
      </c>
      <c r="N436" s="119" t="e">
        <f>SUM(#REF!)</f>
        <v>#REF!</v>
      </c>
      <c r="O436" s="119" t="e">
        <f>SUM(#REF!)</f>
        <v>#REF!</v>
      </c>
      <c r="P436" s="119" t="e">
        <f>SUM(#REF!)</f>
        <v>#REF!</v>
      </c>
      <c r="Q436" s="119" t="e">
        <f>SUM(#REF!)</f>
        <v>#REF!</v>
      </c>
      <c r="R436" s="119" t="e">
        <f>SUM(#REF!)</f>
        <v>#REF!</v>
      </c>
      <c r="S436" s="327" t="e">
        <f>SUM(#REF!)</f>
        <v>#REF!</v>
      </c>
      <c r="T436" s="327" t="e">
        <f>SUM(#REF!)</f>
        <v>#REF!</v>
      </c>
      <c r="U436" s="212" t="e">
        <f>SUM(#REF!)</f>
        <v>#REF!</v>
      </c>
      <c r="V436" s="212" t="e">
        <f>SUM(#REF!)</f>
        <v>#REF!</v>
      </c>
      <c r="W436" s="119" t="e">
        <f>SUM(#REF!)</f>
        <v>#REF!</v>
      </c>
      <c r="X436" s="119" t="e">
        <f>SUM(#REF!)</f>
        <v>#REF!</v>
      </c>
      <c r="Y436" s="116" t="e">
        <f>SUM(#REF!)</f>
        <v>#REF!</v>
      </c>
      <c r="Z436" s="116" t="e">
        <f>SUM(#REF!)</f>
        <v>#REF!</v>
      </c>
      <c r="AA436" s="272">
        <f>Proyección!AE521</f>
        <v>0</v>
      </c>
      <c r="AB436" s="16"/>
    </row>
    <row r="437" spans="1:28" ht="15.6">
      <c r="A437" s="52" t="s">
        <v>308</v>
      </c>
      <c r="B437" s="245" t="e">
        <f t="shared" si="103"/>
        <v>#REF!</v>
      </c>
      <c r="C437" s="147" t="e">
        <f>SUM(Proyección!E522)</f>
        <v>#REF!</v>
      </c>
      <c r="D437" s="32" t="e">
        <f>SUM(Proyección!F522)</f>
        <v>#REF!</v>
      </c>
      <c r="E437" s="109" t="e">
        <f>SUM(#REF!)</f>
        <v>#REF!</v>
      </c>
      <c r="F437" s="119" t="e">
        <f>SUM(#REF!)</f>
        <v>#REF!</v>
      </c>
      <c r="G437" s="119" t="e">
        <f>SUM(#REF!)</f>
        <v>#REF!</v>
      </c>
      <c r="H437" s="119" t="e">
        <f>SUM(#REF!)</f>
        <v>#REF!</v>
      </c>
      <c r="I437" s="119" t="e">
        <f>SUM(#REF!)</f>
        <v>#REF!</v>
      </c>
      <c r="J437" s="119" t="e">
        <f>SUM(#REF!)</f>
        <v>#REF!</v>
      </c>
      <c r="K437" s="119" t="e">
        <f>SUM(#REF!)</f>
        <v>#REF!</v>
      </c>
      <c r="L437" s="119" t="e">
        <f>SUM(#REF!)</f>
        <v>#REF!</v>
      </c>
      <c r="M437" s="119" t="e">
        <f>SUM(#REF!)</f>
        <v>#REF!</v>
      </c>
      <c r="N437" s="119" t="e">
        <f>SUM(#REF!)</f>
        <v>#REF!</v>
      </c>
      <c r="O437" s="119" t="e">
        <f>SUM(#REF!)</f>
        <v>#REF!</v>
      </c>
      <c r="P437" s="119" t="e">
        <f>SUM(#REF!)</f>
        <v>#REF!</v>
      </c>
      <c r="Q437" s="119" t="e">
        <f>SUM(#REF!)</f>
        <v>#REF!</v>
      </c>
      <c r="R437" s="119" t="e">
        <f>SUM(#REF!)</f>
        <v>#REF!</v>
      </c>
      <c r="S437" s="327" t="e">
        <f>SUM(#REF!)</f>
        <v>#REF!</v>
      </c>
      <c r="T437" s="327" t="e">
        <f>SUM(#REF!)</f>
        <v>#REF!</v>
      </c>
      <c r="U437" s="212" t="e">
        <f>SUM(#REF!)</f>
        <v>#REF!</v>
      </c>
      <c r="V437" s="212" t="e">
        <f>SUM(#REF!)</f>
        <v>#REF!</v>
      </c>
      <c r="W437" s="119" t="e">
        <f>SUM(#REF!)</f>
        <v>#REF!</v>
      </c>
      <c r="X437" s="119" t="e">
        <f>SUM(#REF!)</f>
        <v>#REF!</v>
      </c>
      <c r="Y437" s="116" t="e">
        <f>SUM(#REF!)</f>
        <v>#REF!</v>
      </c>
      <c r="Z437" s="116" t="e">
        <f>SUM(#REF!)</f>
        <v>#REF!</v>
      </c>
      <c r="AA437" s="289">
        <f>Proyección!AE522</f>
        <v>21600</v>
      </c>
      <c r="AB437" s="16"/>
    </row>
    <row r="438" spans="1:28" ht="15.6">
      <c r="A438" s="52" t="s">
        <v>671</v>
      </c>
      <c r="B438" s="245" t="e">
        <f t="shared" si="103"/>
        <v>#REF!</v>
      </c>
      <c r="C438" s="147" t="e">
        <f>SUM(Proyección!E523)</f>
        <v>#REF!</v>
      </c>
      <c r="D438" s="32" t="e">
        <f>SUM(Proyección!F523)</f>
        <v>#REF!</v>
      </c>
      <c r="E438" s="109" t="e">
        <f>SUM(#REF!)</f>
        <v>#REF!</v>
      </c>
      <c r="F438" s="119" t="e">
        <f>SUM(#REF!)</f>
        <v>#REF!</v>
      </c>
      <c r="G438" s="119" t="e">
        <f>SUM(#REF!)</f>
        <v>#REF!</v>
      </c>
      <c r="H438" s="119" t="e">
        <f>SUM(#REF!)</f>
        <v>#REF!</v>
      </c>
      <c r="I438" s="119" t="e">
        <f>SUM(#REF!)</f>
        <v>#REF!</v>
      </c>
      <c r="J438" s="119" t="e">
        <f>SUM(#REF!)</f>
        <v>#REF!</v>
      </c>
      <c r="K438" s="119" t="e">
        <f>SUM(#REF!)</f>
        <v>#REF!</v>
      </c>
      <c r="L438" s="119" t="e">
        <f>SUM(#REF!)</f>
        <v>#REF!</v>
      </c>
      <c r="M438" s="119" t="e">
        <f>SUM(#REF!)</f>
        <v>#REF!</v>
      </c>
      <c r="N438" s="119" t="e">
        <f>SUM(#REF!)</f>
        <v>#REF!</v>
      </c>
      <c r="O438" s="119" t="e">
        <f>SUM(#REF!)</f>
        <v>#REF!</v>
      </c>
      <c r="P438" s="119" t="e">
        <f>SUM(#REF!)</f>
        <v>#REF!</v>
      </c>
      <c r="Q438" s="119" t="e">
        <f>SUM(#REF!)</f>
        <v>#REF!</v>
      </c>
      <c r="R438" s="119" t="e">
        <f>SUM(#REF!)</f>
        <v>#REF!</v>
      </c>
      <c r="S438" s="327" t="e">
        <f>SUM(#REF!)</f>
        <v>#REF!</v>
      </c>
      <c r="T438" s="327" t="e">
        <f>SUM(#REF!)</f>
        <v>#REF!</v>
      </c>
      <c r="U438" s="212" t="e">
        <f>SUM(#REF!)</f>
        <v>#REF!</v>
      </c>
      <c r="V438" s="212" t="e">
        <f>SUM(#REF!)</f>
        <v>#REF!</v>
      </c>
      <c r="W438" s="119" t="e">
        <f>SUM(#REF!)</f>
        <v>#REF!</v>
      </c>
      <c r="X438" s="119" t="e">
        <f>SUM(#REF!)</f>
        <v>#REF!</v>
      </c>
      <c r="Y438" s="116" t="e">
        <f>SUM(#REF!)</f>
        <v>#REF!</v>
      </c>
      <c r="Z438" s="116" t="e">
        <f>SUM(#REF!)</f>
        <v>#REF!</v>
      </c>
      <c r="AA438" s="272">
        <f>Proyección!AE523</f>
        <v>110000</v>
      </c>
      <c r="AB438" s="16"/>
    </row>
    <row r="439" spans="1:28" ht="15.6">
      <c r="A439" s="52" t="s">
        <v>112</v>
      </c>
      <c r="B439" s="245" t="e">
        <f t="shared" si="103"/>
        <v>#REF!</v>
      </c>
      <c r="C439" s="147" t="e">
        <f>SUM(Proyección!E524)</f>
        <v>#REF!</v>
      </c>
      <c r="D439" s="32" t="e">
        <f>SUM(Proyección!F524)</f>
        <v>#REF!</v>
      </c>
      <c r="E439" s="109" t="e">
        <f>SUM(#REF!)</f>
        <v>#REF!</v>
      </c>
      <c r="F439" s="119" t="e">
        <f>SUM(#REF!)</f>
        <v>#REF!</v>
      </c>
      <c r="G439" s="119" t="e">
        <f>SUM(#REF!)</f>
        <v>#REF!</v>
      </c>
      <c r="H439" s="119" t="e">
        <f>SUM(#REF!)</f>
        <v>#REF!</v>
      </c>
      <c r="I439" s="119" t="e">
        <f>SUM(#REF!)</f>
        <v>#REF!</v>
      </c>
      <c r="J439" s="119" t="e">
        <f>SUM(#REF!)</f>
        <v>#REF!</v>
      </c>
      <c r="K439" s="119" t="e">
        <f>SUM(#REF!)</f>
        <v>#REF!</v>
      </c>
      <c r="L439" s="119" t="e">
        <f>SUM(#REF!)</f>
        <v>#REF!</v>
      </c>
      <c r="M439" s="119" t="e">
        <f>SUM(#REF!)</f>
        <v>#REF!</v>
      </c>
      <c r="N439" s="119" t="e">
        <f>SUM(#REF!)</f>
        <v>#REF!</v>
      </c>
      <c r="O439" s="119" t="e">
        <f>SUM(#REF!)</f>
        <v>#REF!</v>
      </c>
      <c r="P439" s="119" t="e">
        <f>SUM(#REF!)</f>
        <v>#REF!</v>
      </c>
      <c r="Q439" s="119" t="e">
        <f>SUM(#REF!)</f>
        <v>#REF!</v>
      </c>
      <c r="R439" s="119" t="e">
        <f>SUM(#REF!)</f>
        <v>#REF!</v>
      </c>
      <c r="S439" s="327" t="e">
        <f>SUM(#REF!)</f>
        <v>#REF!</v>
      </c>
      <c r="T439" s="327" t="e">
        <f>SUM(#REF!)</f>
        <v>#REF!</v>
      </c>
      <c r="U439" s="212" t="e">
        <f>SUM(#REF!)</f>
        <v>#REF!</v>
      </c>
      <c r="V439" s="212" t="e">
        <f>SUM(#REF!)</f>
        <v>#REF!</v>
      </c>
      <c r="W439" s="119" t="e">
        <f>SUM(#REF!)</f>
        <v>#REF!</v>
      </c>
      <c r="X439" s="119" t="e">
        <f>SUM(#REF!)</f>
        <v>#REF!</v>
      </c>
      <c r="Y439" s="116" t="e">
        <f>SUM(#REF!)</f>
        <v>#REF!</v>
      </c>
      <c r="Z439" s="116" t="e">
        <f>SUM(#REF!)</f>
        <v>#REF!</v>
      </c>
      <c r="AA439" s="272">
        <f>Proyección!AE524</f>
        <v>45900</v>
      </c>
      <c r="AB439" s="16"/>
    </row>
    <row r="440" spans="1:28" ht="15.6">
      <c r="A440" s="52" t="s">
        <v>494</v>
      </c>
      <c r="B440" s="245" t="e">
        <f t="shared" si="103"/>
        <v>#REF!</v>
      </c>
      <c r="C440" s="147" t="e">
        <f>SUM(Proyección!E525)</f>
        <v>#REF!</v>
      </c>
      <c r="D440" s="32" t="e">
        <f>SUM(Proyección!F525)</f>
        <v>#REF!</v>
      </c>
      <c r="E440" s="109" t="e">
        <f>SUM(#REF!)</f>
        <v>#REF!</v>
      </c>
      <c r="F440" s="119" t="e">
        <f>SUM(#REF!)</f>
        <v>#REF!</v>
      </c>
      <c r="G440" s="119" t="e">
        <f>SUM(#REF!)</f>
        <v>#REF!</v>
      </c>
      <c r="H440" s="119" t="e">
        <f>SUM(#REF!)</f>
        <v>#REF!</v>
      </c>
      <c r="I440" s="119" t="e">
        <f>SUM(#REF!)</f>
        <v>#REF!</v>
      </c>
      <c r="J440" s="119" t="e">
        <f>SUM(#REF!)</f>
        <v>#REF!</v>
      </c>
      <c r="K440" s="119" t="e">
        <f>SUM(#REF!)</f>
        <v>#REF!</v>
      </c>
      <c r="L440" s="119" t="e">
        <f>SUM(#REF!)</f>
        <v>#REF!</v>
      </c>
      <c r="M440" s="119" t="e">
        <f>SUM(#REF!)</f>
        <v>#REF!</v>
      </c>
      <c r="N440" s="119" t="e">
        <f>SUM(#REF!)</f>
        <v>#REF!</v>
      </c>
      <c r="O440" s="119" t="e">
        <f>SUM(#REF!)</f>
        <v>#REF!</v>
      </c>
      <c r="P440" s="119" t="e">
        <f>SUM(#REF!)</f>
        <v>#REF!</v>
      </c>
      <c r="Q440" s="119" t="e">
        <f>SUM(#REF!)</f>
        <v>#REF!</v>
      </c>
      <c r="R440" s="119" t="e">
        <f>SUM(#REF!)</f>
        <v>#REF!</v>
      </c>
      <c r="S440" s="327" t="e">
        <f>SUM(#REF!)</f>
        <v>#REF!</v>
      </c>
      <c r="T440" s="327" t="e">
        <f>SUM(#REF!)</f>
        <v>#REF!</v>
      </c>
      <c r="U440" s="212" t="e">
        <f>SUM(#REF!)</f>
        <v>#REF!</v>
      </c>
      <c r="V440" s="212" t="e">
        <f>SUM(#REF!)</f>
        <v>#REF!</v>
      </c>
      <c r="W440" s="119" t="e">
        <f>SUM(#REF!)</f>
        <v>#REF!</v>
      </c>
      <c r="X440" s="119" t="e">
        <f>SUM(#REF!)</f>
        <v>#REF!</v>
      </c>
      <c r="Y440" s="116" t="e">
        <f>SUM(#REF!)</f>
        <v>#REF!</v>
      </c>
      <c r="Z440" s="116" t="e">
        <f>SUM(#REF!)</f>
        <v>#REF!</v>
      </c>
      <c r="AA440" s="272">
        <f>Proyección!AE525</f>
        <v>50000</v>
      </c>
      <c r="AB440" s="16"/>
    </row>
    <row r="441" spans="1:28" ht="15.6">
      <c r="A441" s="52" t="s">
        <v>713</v>
      </c>
      <c r="B441" s="246" t="e">
        <f t="shared" ref="B441:AA441" si="104">SUM(B442:B445)</f>
        <v>#REF!</v>
      </c>
      <c r="C441" s="148" t="e">
        <f t="shared" si="104"/>
        <v>#REF!</v>
      </c>
      <c r="D441" s="33" t="e">
        <f t="shared" si="104"/>
        <v>#REF!</v>
      </c>
      <c r="E441" s="89" t="e">
        <f t="shared" si="104"/>
        <v>#REF!</v>
      </c>
      <c r="F441" s="100" t="e">
        <f t="shared" si="104"/>
        <v>#REF!</v>
      </c>
      <c r="G441" s="100" t="e">
        <f t="shared" si="104"/>
        <v>#REF!</v>
      </c>
      <c r="H441" s="100" t="e">
        <f t="shared" si="104"/>
        <v>#REF!</v>
      </c>
      <c r="I441" s="100" t="e">
        <f t="shared" si="104"/>
        <v>#REF!</v>
      </c>
      <c r="J441" s="100" t="e">
        <f t="shared" si="104"/>
        <v>#REF!</v>
      </c>
      <c r="K441" s="100" t="e">
        <f t="shared" si="104"/>
        <v>#REF!</v>
      </c>
      <c r="L441" s="100" t="e">
        <f t="shared" si="104"/>
        <v>#REF!</v>
      </c>
      <c r="M441" s="100" t="e">
        <f t="shared" si="104"/>
        <v>#REF!</v>
      </c>
      <c r="N441" s="100" t="e">
        <f t="shared" si="104"/>
        <v>#REF!</v>
      </c>
      <c r="O441" s="100" t="e">
        <f t="shared" si="104"/>
        <v>#REF!</v>
      </c>
      <c r="P441" s="100" t="e">
        <f t="shared" si="104"/>
        <v>#REF!</v>
      </c>
      <c r="Q441" s="100" t="e">
        <f t="shared" si="104"/>
        <v>#REF!</v>
      </c>
      <c r="R441" s="100" t="e">
        <f t="shared" si="104"/>
        <v>#REF!</v>
      </c>
      <c r="S441" s="339" t="e">
        <f t="shared" si="104"/>
        <v>#REF!</v>
      </c>
      <c r="T441" s="339" t="e">
        <f t="shared" si="104"/>
        <v>#REF!</v>
      </c>
      <c r="U441" s="223" t="e">
        <f t="shared" si="104"/>
        <v>#REF!</v>
      </c>
      <c r="V441" s="223" t="e">
        <f t="shared" si="104"/>
        <v>#REF!</v>
      </c>
      <c r="W441" s="100" t="e">
        <f t="shared" si="104"/>
        <v>#REF!</v>
      </c>
      <c r="X441" s="100" t="e">
        <f t="shared" si="104"/>
        <v>#REF!</v>
      </c>
      <c r="Y441" s="100" t="e">
        <f t="shared" si="104"/>
        <v>#REF!</v>
      </c>
      <c r="Z441" s="100" t="e">
        <f t="shared" si="104"/>
        <v>#REF!</v>
      </c>
      <c r="AA441" s="276">
        <f t="shared" si="104"/>
        <v>1210000</v>
      </c>
      <c r="AB441" s="14"/>
    </row>
    <row r="442" spans="1:28" ht="15.6">
      <c r="A442" s="52" t="s">
        <v>604</v>
      </c>
      <c r="B442" s="245" t="e">
        <f t="shared" ref="B442:B452" si="105">SUM(AA442-C442)</f>
        <v>#REF!</v>
      </c>
      <c r="C442" s="147" t="e">
        <f>SUM(Proyección!E528)</f>
        <v>#REF!</v>
      </c>
      <c r="D442" s="32" t="e">
        <f>SUM(Proyección!F528)</f>
        <v>#REF!</v>
      </c>
      <c r="E442" s="109" t="e">
        <f>SUM(#REF!)</f>
        <v>#REF!</v>
      </c>
      <c r="F442" s="119" t="e">
        <f>SUM(#REF!)</f>
        <v>#REF!</v>
      </c>
      <c r="G442" s="119" t="e">
        <f>SUM(#REF!)</f>
        <v>#REF!</v>
      </c>
      <c r="H442" s="119" t="e">
        <f>SUM(#REF!)</f>
        <v>#REF!</v>
      </c>
      <c r="I442" s="119" t="e">
        <f>SUM(#REF!)</f>
        <v>#REF!</v>
      </c>
      <c r="J442" s="119" t="e">
        <f>SUM(#REF!)</f>
        <v>#REF!</v>
      </c>
      <c r="K442" s="119" t="e">
        <f>SUM(#REF!)</f>
        <v>#REF!</v>
      </c>
      <c r="L442" s="119" t="e">
        <f>SUM(#REF!)</f>
        <v>#REF!</v>
      </c>
      <c r="M442" s="119" t="e">
        <f>SUM(#REF!)</f>
        <v>#REF!</v>
      </c>
      <c r="N442" s="119" t="e">
        <f>SUM(#REF!)</f>
        <v>#REF!</v>
      </c>
      <c r="O442" s="119" t="e">
        <f>SUM(#REF!)</f>
        <v>#REF!</v>
      </c>
      <c r="P442" s="119" t="e">
        <f>SUM(#REF!)</f>
        <v>#REF!</v>
      </c>
      <c r="Q442" s="119" t="e">
        <f>SUM(#REF!)</f>
        <v>#REF!</v>
      </c>
      <c r="R442" s="119" t="e">
        <f>SUM(#REF!)</f>
        <v>#REF!</v>
      </c>
      <c r="S442" s="327" t="e">
        <f>SUM(#REF!)</f>
        <v>#REF!</v>
      </c>
      <c r="T442" s="327" t="e">
        <f>SUM(#REF!)</f>
        <v>#REF!</v>
      </c>
      <c r="U442" s="212" t="e">
        <f>SUM(#REF!)</f>
        <v>#REF!</v>
      </c>
      <c r="V442" s="212" t="e">
        <f>SUM(#REF!)</f>
        <v>#REF!</v>
      </c>
      <c r="W442" s="119" t="e">
        <f>SUM(#REF!)</f>
        <v>#REF!</v>
      </c>
      <c r="X442" s="119" t="e">
        <f>SUM(#REF!)</f>
        <v>#REF!</v>
      </c>
      <c r="Y442" s="116" t="e">
        <f>SUM(#REF!)</f>
        <v>#REF!</v>
      </c>
      <c r="Z442" s="116" t="e">
        <f>SUM(#REF!)</f>
        <v>#REF!</v>
      </c>
      <c r="AA442" s="272">
        <f>Proyección!AE528</f>
        <v>1150000</v>
      </c>
      <c r="AB442" s="16"/>
    </row>
    <row r="443" spans="1:28" ht="15.6">
      <c r="A443" s="52" t="s">
        <v>96</v>
      </c>
      <c r="B443" s="245" t="e">
        <f t="shared" si="105"/>
        <v>#REF!</v>
      </c>
      <c r="C443" s="147" t="e">
        <f>SUM(Proyección!E529)</f>
        <v>#REF!</v>
      </c>
      <c r="D443" s="32" t="e">
        <f>SUM(Proyección!F529)</f>
        <v>#REF!</v>
      </c>
      <c r="E443" s="109" t="e">
        <f>SUM(#REF!)</f>
        <v>#REF!</v>
      </c>
      <c r="F443" s="119" t="e">
        <f>SUM(#REF!)</f>
        <v>#REF!</v>
      </c>
      <c r="G443" s="119" t="e">
        <f>SUM(#REF!)</f>
        <v>#REF!</v>
      </c>
      <c r="H443" s="119" t="e">
        <f>SUM(#REF!)</f>
        <v>#REF!</v>
      </c>
      <c r="I443" s="119" t="e">
        <f>SUM(#REF!)</f>
        <v>#REF!</v>
      </c>
      <c r="J443" s="119" t="e">
        <f>SUM(#REF!)</f>
        <v>#REF!</v>
      </c>
      <c r="K443" s="119" t="e">
        <f>SUM(#REF!)</f>
        <v>#REF!</v>
      </c>
      <c r="L443" s="119" t="e">
        <f>SUM(#REF!)</f>
        <v>#REF!</v>
      </c>
      <c r="M443" s="119" t="e">
        <f>SUM(#REF!)</f>
        <v>#REF!</v>
      </c>
      <c r="N443" s="119" t="e">
        <f>SUM(#REF!)</f>
        <v>#REF!</v>
      </c>
      <c r="O443" s="119" t="e">
        <f>SUM(#REF!)</f>
        <v>#REF!</v>
      </c>
      <c r="P443" s="119" t="e">
        <f>SUM(#REF!)</f>
        <v>#REF!</v>
      </c>
      <c r="Q443" s="119" t="e">
        <f>SUM(#REF!)</f>
        <v>#REF!</v>
      </c>
      <c r="R443" s="119" t="e">
        <f>SUM(#REF!)</f>
        <v>#REF!</v>
      </c>
      <c r="S443" s="327" t="e">
        <f>SUM(#REF!)</f>
        <v>#REF!</v>
      </c>
      <c r="T443" s="327" t="e">
        <f>SUM(#REF!)</f>
        <v>#REF!</v>
      </c>
      <c r="U443" s="212" t="e">
        <f>SUM(#REF!)</f>
        <v>#REF!</v>
      </c>
      <c r="V443" s="212" t="e">
        <f>SUM(#REF!)</f>
        <v>#REF!</v>
      </c>
      <c r="W443" s="119" t="e">
        <f>SUM(#REF!)</f>
        <v>#REF!</v>
      </c>
      <c r="X443" s="119" t="e">
        <f>SUM(#REF!)</f>
        <v>#REF!</v>
      </c>
      <c r="Y443" s="116" t="e">
        <f>SUM(#REF!)</f>
        <v>#REF!</v>
      </c>
      <c r="Z443" s="116" t="e">
        <f>SUM(#REF!)</f>
        <v>#REF!</v>
      </c>
      <c r="AA443" s="272">
        <f>Proyección!AE529</f>
        <v>60000</v>
      </c>
      <c r="AB443" s="16"/>
    </row>
    <row r="444" spans="1:28" ht="15.6">
      <c r="A444" s="52" t="s">
        <v>605</v>
      </c>
      <c r="B444" s="245" t="e">
        <f t="shared" si="105"/>
        <v>#REF!</v>
      </c>
      <c r="C444" s="147" t="e">
        <f>SUM(Proyección!E530)</f>
        <v>#REF!</v>
      </c>
      <c r="D444" s="32" t="e">
        <f>SUM(Proyección!F530)</f>
        <v>#REF!</v>
      </c>
      <c r="E444" s="109" t="e">
        <f>SUM(#REF!)</f>
        <v>#REF!</v>
      </c>
      <c r="F444" s="119" t="e">
        <f>SUM(#REF!)</f>
        <v>#REF!</v>
      </c>
      <c r="G444" s="119" t="e">
        <f>SUM(#REF!)</f>
        <v>#REF!</v>
      </c>
      <c r="H444" s="119" t="e">
        <f>SUM(#REF!)</f>
        <v>#REF!</v>
      </c>
      <c r="I444" s="119" t="e">
        <f>SUM(#REF!)</f>
        <v>#REF!</v>
      </c>
      <c r="J444" s="119" t="e">
        <f>SUM(#REF!)</f>
        <v>#REF!</v>
      </c>
      <c r="K444" s="119" t="e">
        <f>SUM(#REF!)</f>
        <v>#REF!</v>
      </c>
      <c r="L444" s="119" t="e">
        <f>SUM(#REF!)</f>
        <v>#REF!</v>
      </c>
      <c r="M444" s="119" t="e">
        <f>SUM(#REF!)</f>
        <v>#REF!</v>
      </c>
      <c r="N444" s="119" t="e">
        <f>SUM(#REF!)</f>
        <v>#REF!</v>
      </c>
      <c r="O444" s="119" t="e">
        <f>SUM(#REF!)</f>
        <v>#REF!</v>
      </c>
      <c r="P444" s="119" t="e">
        <f>SUM(#REF!)</f>
        <v>#REF!</v>
      </c>
      <c r="Q444" s="119" t="e">
        <f>SUM(#REF!)</f>
        <v>#REF!</v>
      </c>
      <c r="R444" s="119" t="e">
        <f>SUM(#REF!)</f>
        <v>#REF!</v>
      </c>
      <c r="S444" s="327" t="e">
        <f>SUM(#REF!)</f>
        <v>#REF!</v>
      </c>
      <c r="T444" s="327" t="e">
        <f>SUM(#REF!)</f>
        <v>#REF!</v>
      </c>
      <c r="U444" s="212" t="e">
        <f>SUM(#REF!)</f>
        <v>#REF!</v>
      </c>
      <c r="V444" s="212" t="e">
        <f>SUM(#REF!)</f>
        <v>#REF!</v>
      </c>
      <c r="W444" s="119" t="e">
        <f>SUM(#REF!)</f>
        <v>#REF!</v>
      </c>
      <c r="X444" s="119" t="e">
        <f>SUM(#REF!)</f>
        <v>#REF!</v>
      </c>
      <c r="Y444" s="119" t="e">
        <f>SUM(#REF!)</f>
        <v>#REF!</v>
      </c>
      <c r="Z444" s="116" t="e">
        <f>SUM(#REF!)</f>
        <v>#REF!</v>
      </c>
      <c r="AA444" s="272">
        <f>Proyección!AE530</f>
        <v>0</v>
      </c>
      <c r="AB444" s="16"/>
    </row>
    <row r="445" spans="1:28" ht="15.6">
      <c r="A445" s="52" t="s">
        <v>107</v>
      </c>
      <c r="B445" s="245" t="e">
        <f t="shared" si="105"/>
        <v>#REF!</v>
      </c>
      <c r="C445" s="147" t="e">
        <f>SUM(Proyección!E531)</f>
        <v>#REF!</v>
      </c>
      <c r="D445" s="32" t="e">
        <f>SUM(Proyección!F531)</f>
        <v>#REF!</v>
      </c>
      <c r="E445" s="109" t="e">
        <f>SUM(#REF!)</f>
        <v>#REF!</v>
      </c>
      <c r="F445" s="119" t="e">
        <f>SUM(#REF!)</f>
        <v>#REF!</v>
      </c>
      <c r="G445" s="119" t="e">
        <f>SUM(#REF!)</f>
        <v>#REF!</v>
      </c>
      <c r="H445" s="119" t="e">
        <f>SUM(#REF!)</f>
        <v>#REF!</v>
      </c>
      <c r="I445" s="119" t="e">
        <f>SUM(#REF!)</f>
        <v>#REF!</v>
      </c>
      <c r="J445" s="119" t="e">
        <f>SUM(#REF!)</f>
        <v>#REF!</v>
      </c>
      <c r="K445" s="119" t="e">
        <f>SUM(#REF!)</f>
        <v>#REF!</v>
      </c>
      <c r="L445" s="119" t="e">
        <f>SUM(#REF!)</f>
        <v>#REF!</v>
      </c>
      <c r="M445" s="119" t="e">
        <f>SUM(#REF!)</f>
        <v>#REF!</v>
      </c>
      <c r="N445" s="119" t="e">
        <f>SUM(#REF!)</f>
        <v>#REF!</v>
      </c>
      <c r="O445" s="119" t="e">
        <f>SUM(#REF!)</f>
        <v>#REF!</v>
      </c>
      <c r="P445" s="119" t="e">
        <f>SUM(#REF!)</f>
        <v>#REF!</v>
      </c>
      <c r="Q445" s="119" t="e">
        <f>SUM(#REF!)</f>
        <v>#REF!</v>
      </c>
      <c r="R445" s="119" t="e">
        <f>SUM(#REF!)</f>
        <v>#REF!</v>
      </c>
      <c r="S445" s="327" t="e">
        <f>SUM(#REF!)</f>
        <v>#REF!</v>
      </c>
      <c r="T445" s="327" t="e">
        <f>SUM(#REF!)</f>
        <v>#REF!</v>
      </c>
      <c r="U445" s="212" t="e">
        <f>SUM(#REF!)</f>
        <v>#REF!</v>
      </c>
      <c r="V445" s="212" t="e">
        <f>SUM(#REF!)</f>
        <v>#REF!</v>
      </c>
      <c r="W445" s="119" t="e">
        <f>SUM(#REF!)</f>
        <v>#REF!</v>
      </c>
      <c r="X445" s="119" t="e">
        <f>SUM(#REF!)</f>
        <v>#REF!</v>
      </c>
      <c r="Y445" s="116" t="e">
        <f>SUM(#REF!)</f>
        <v>#REF!</v>
      </c>
      <c r="Z445" s="116" t="e">
        <f>SUM(#REF!)</f>
        <v>#REF!</v>
      </c>
      <c r="AA445" s="272">
        <f>Proyección!AE531</f>
        <v>0</v>
      </c>
      <c r="AB445" s="16"/>
    </row>
    <row r="446" spans="1:28" ht="15.6">
      <c r="A446" s="52" t="s">
        <v>475</v>
      </c>
      <c r="B446" s="245" t="e">
        <f t="shared" si="105"/>
        <v>#REF!</v>
      </c>
      <c r="C446" s="147" t="e">
        <f>SUM(Proyección!E532)</f>
        <v>#REF!</v>
      </c>
      <c r="D446" s="32" t="e">
        <f>SUM(Proyección!F532)</f>
        <v>#REF!</v>
      </c>
      <c r="E446" s="109" t="e">
        <f>SUM(#REF!)</f>
        <v>#REF!</v>
      </c>
      <c r="F446" s="119" t="e">
        <f>SUM(#REF!)</f>
        <v>#REF!</v>
      </c>
      <c r="G446" s="119" t="e">
        <f>SUM(#REF!)</f>
        <v>#REF!</v>
      </c>
      <c r="H446" s="119" t="e">
        <f>SUM(#REF!)</f>
        <v>#REF!</v>
      </c>
      <c r="I446" s="119" t="e">
        <f>SUM(#REF!)</f>
        <v>#REF!</v>
      </c>
      <c r="J446" s="119" t="e">
        <f>SUM(#REF!)</f>
        <v>#REF!</v>
      </c>
      <c r="K446" s="119" t="e">
        <f>SUM(#REF!)</f>
        <v>#REF!</v>
      </c>
      <c r="L446" s="119" t="e">
        <f>SUM(#REF!)</f>
        <v>#REF!</v>
      </c>
      <c r="M446" s="119" t="e">
        <f>SUM(#REF!)</f>
        <v>#REF!</v>
      </c>
      <c r="N446" s="119" t="e">
        <f>SUM(#REF!)</f>
        <v>#REF!</v>
      </c>
      <c r="O446" s="119" t="e">
        <f>SUM(#REF!)</f>
        <v>#REF!</v>
      </c>
      <c r="P446" s="119" t="e">
        <f>SUM(#REF!)</f>
        <v>#REF!</v>
      </c>
      <c r="Q446" s="119" t="e">
        <f>SUM(#REF!)</f>
        <v>#REF!</v>
      </c>
      <c r="R446" s="119" t="e">
        <f>SUM(#REF!)</f>
        <v>#REF!</v>
      </c>
      <c r="S446" s="327" t="e">
        <f>SUM(#REF!)</f>
        <v>#REF!</v>
      </c>
      <c r="T446" s="327" t="e">
        <f>SUM(#REF!)</f>
        <v>#REF!</v>
      </c>
      <c r="U446" s="212" t="e">
        <f>SUM(#REF!)</f>
        <v>#REF!</v>
      </c>
      <c r="V446" s="212" t="e">
        <f>SUM(#REF!)</f>
        <v>#REF!</v>
      </c>
      <c r="W446" s="119" t="e">
        <f>SUM(#REF!)</f>
        <v>#REF!</v>
      </c>
      <c r="X446" s="119" t="e">
        <f>SUM(#REF!)</f>
        <v>#REF!</v>
      </c>
      <c r="Y446" s="116" t="e">
        <f>SUM(#REF!)</f>
        <v>#REF!</v>
      </c>
      <c r="Z446" s="116" t="e">
        <f>SUM(#REF!)</f>
        <v>#REF!</v>
      </c>
      <c r="AA446" s="272">
        <f>Proyección!AE532</f>
        <v>0</v>
      </c>
      <c r="AB446" s="16"/>
    </row>
    <row r="447" spans="1:28" ht="15.6">
      <c r="A447" s="52" t="s">
        <v>476</v>
      </c>
      <c r="B447" s="245" t="e">
        <f t="shared" si="105"/>
        <v>#REF!</v>
      </c>
      <c r="C447" s="147" t="e">
        <f>SUM(Proyección!E533)</f>
        <v>#REF!</v>
      </c>
      <c r="D447" s="32" t="e">
        <f>SUM(Proyección!F533)</f>
        <v>#REF!</v>
      </c>
      <c r="E447" s="109" t="e">
        <f>SUM(#REF!)</f>
        <v>#REF!</v>
      </c>
      <c r="F447" s="119" t="e">
        <f>SUM(#REF!)</f>
        <v>#REF!</v>
      </c>
      <c r="G447" s="119" t="e">
        <f>SUM(#REF!)</f>
        <v>#REF!</v>
      </c>
      <c r="H447" s="119" t="e">
        <f>SUM(#REF!)</f>
        <v>#REF!</v>
      </c>
      <c r="I447" s="119" t="e">
        <f>SUM(#REF!)</f>
        <v>#REF!</v>
      </c>
      <c r="J447" s="119" t="e">
        <f>SUM(#REF!)</f>
        <v>#REF!</v>
      </c>
      <c r="K447" s="119" t="e">
        <f>SUM(#REF!)</f>
        <v>#REF!</v>
      </c>
      <c r="L447" s="119" t="e">
        <f>SUM(#REF!)</f>
        <v>#REF!</v>
      </c>
      <c r="M447" s="119" t="e">
        <f>SUM(#REF!)</f>
        <v>#REF!</v>
      </c>
      <c r="N447" s="119" t="e">
        <f>SUM(#REF!)</f>
        <v>#REF!</v>
      </c>
      <c r="O447" s="119" t="e">
        <f>SUM(#REF!)</f>
        <v>#REF!</v>
      </c>
      <c r="P447" s="119" t="e">
        <f>SUM(#REF!)</f>
        <v>#REF!</v>
      </c>
      <c r="Q447" s="119" t="e">
        <f>SUM(#REF!)</f>
        <v>#REF!</v>
      </c>
      <c r="R447" s="119" t="e">
        <f>SUM(#REF!)</f>
        <v>#REF!</v>
      </c>
      <c r="S447" s="327" t="e">
        <f>SUM(#REF!)</f>
        <v>#REF!</v>
      </c>
      <c r="T447" s="327" t="e">
        <f>SUM(#REF!)</f>
        <v>#REF!</v>
      </c>
      <c r="U447" s="212" t="e">
        <f>SUM(#REF!)</f>
        <v>#REF!</v>
      </c>
      <c r="V447" s="212" t="e">
        <f>SUM(#REF!)</f>
        <v>#REF!</v>
      </c>
      <c r="W447" s="119" t="e">
        <f>SUM(#REF!)</f>
        <v>#REF!</v>
      </c>
      <c r="X447" s="119" t="e">
        <f>SUM(#REF!)</f>
        <v>#REF!</v>
      </c>
      <c r="Y447" s="116" t="e">
        <f>SUM(#REF!)</f>
        <v>#REF!</v>
      </c>
      <c r="Z447" s="116" t="e">
        <f>SUM(#REF!)</f>
        <v>#REF!</v>
      </c>
      <c r="AA447" s="272">
        <f>Proyección!AE533</f>
        <v>308400</v>
      </c>
      <c r="AB447" s="16"/>
    </row>
    <row r="448" spans="1:28" ht="15.6">
      <c r="A448" s="52" t="s">
        <v>130</v>
      </c>
      <c r="B448" s="245" t="e">
        <f t="shared" si="105"/>
        <v>#REF!</v>
      </c>
      <c r="C448" s="147" t="e">
        <f>SUM(Proyección!E534)</f>
        <v>#REF!</v>
      </c>
      <c r="D448" s="32" t="e">
        <f>SUM(Proyección!F534)</f>
        <v>#REF!</v>
      </c>
      <c r="E448" s="109" t="e">
        <f>SUM(#REF!)</f>
        <v>#REF!</v>
      </c>
      <c r="F448" s="119" t="e">
        <f>SUM(#REF!)</f>
        <v>#REF!</v>
      </c>
      <c r="G448" s="119" t="e">
        <f>SUM(#REF!)</f>
        <v>#REF!</v>
      </c>
      <c r="H448" s="119" t="e">
        <f>SUM(#REF!)</f>
        <v>#REF!</v>
      </c>
      <c r="I448" s="119" t="e">
        <f>SUM(#REF!)</f>
        <v>#REF!</v>
      </c>
      <c r="J448" s="119" t="e">
        <f>SUM(#REF!)</f>
        <v>#REF!</v>
      </c>
      <c r="K448" s="119" t="e">
        <f>SUM(#REF!)</f>
        <v>#REF!</v>
      </c>
      <c r="L448" s="119" t="e">
        <f>SUM(#REF!)</f>
        <v>#REF!</v>
      </c>
      <c r="M448" s="119" t="e">
        <f>SUM(#REF!)</f>
        <v>#REF!</v>
      </c>
      <c r="N448" s="119" t="e">
        <f>SUM(#REF!)</f>
        <v>#REF!</v>
      </c>
      <c r="O448" s="119" t="e">
        <f>SUM(#REF!)</f>
        <v>#REF!</v>
      </c>
      <c r="P448" s="119" t="e">
        <f>SUM(#REF!)</f>
        <v>#REF!</v>
      </c>
      <c r="Q448" s="119" t="e">
        <f>SUM(#REF!)</f>
        <v>#REF!</v>
      </c>
      <c r="R448" s="119" t="e">
        <f>SUM(#REF!)</f>
        <v>#REF!</v>
      </c>
      <c r="S448" s="327" t="e">
        <f>SUM(#REF!)</f>
        <v>#REF!</v>
      </c>
      <c r="T448" s="327" t="e">
        <f>SUM(#REF!)</f>
        <v>#REF!</v>
      </c>
      <c r="U448" s="212" t="e">
        <f>SUM(#REF!)</f>
        <v>#REF!</v>
      </c>
      <c r="V448" s="212" t="e">
        <f>SUM(#REF!)</f>
        <v>#REF!</v>
      </c>
      <c r="W448" s="119" t="e">
        <f>SUM(#REF!)</f>
        <v>#REF!</v>
      </c>
      <c r="X448" s="119" t="e">
        <f>SUM(#REF!)</f>
        <v>#REF!</v>
      </c>
      <c r="Y448" s="116" t="e">
        <f>SUM(#REF!)</f>
        <v>#REF!</v>
      </c>
      <c r="Z448" s="116" t="e">
        <f>SUM(#REF!)</f>
        <v>#REF!</v>
      </c>
      <c r="AA448" s="272">
        <f>Proyección!AE534</f>
        <v>0</v>
      </c>
      <c r="AB448" s="16"/>
    </row>
    <row r="449" spans="1:28" ht="15.6">
      <c r="A449" s="52" t="s">
        <v>375</v>
      </c>
      <c r="B449" s="245" t="e">
        <f t="shared" si="105"/>
        <v>#REF!</v>
      </c>
      <c r="C449" s="147" t="e">
        <f>SUM(Proyección!E535)</f>
        <v>#REF!</v>
      </c>
      <c r="D449" s="32" t="e">
        <f>SUM(Proyección!F535)</f>
        <v>#REF!</v>
      </c>
      <c r="E449" s="109" t="e">
        <f>SUM(#REF!)</f>
        <v>#REF!</v>
      </c>
      <c r="F449" s="119" t="e">
        <f>SUM(#REF!)</f>
        <v>#REF!</v>
      </c>
      <c r="G449" s="119" t="e">
        <f>SUM(#REF!)</f>
        <v>#REF!</v>
      </c>
      <c r="H449" s="119" t="e">
        <f>SUM(#REF!)</f>
        <v>#REF!</v>
      </c>
      <c r="I449" s="119" t="e">
        <f>SUM(#REF!)</f>
        <v>#REF!</v>
      </c>
      <c r="J449" s="119" t="e">
        <f>SUM(#REF!)</f>
        <v>#REF!</v>
      </c>
      <c r="K449" s="119" t="e">
        <f>SUM(#REF!)</f>
        <v>#REF!</v>
      </c>
      <c r="L449" s="119" t="e">
        <f>SUM(#REF!)</f>
        <v>#REF!</v>
      </c>
      <c r="M449" s="119" t="e">
        <f>SUM(#REF!)</f>
        <v>#REF!</v>
      </c>
      <c r="N449" s="119" t="e">
        <f>SUM(#REF!)</f>
        <v>#REF!</v>
      </c>
      <c r="O449" s="119" t="e">
        <f>SUM(#REF!)</f>
        <v>#REF!</v>
      </c>
      <c r="P449" s="119" t="e">
        <f>SUM(#REF!)</f>
        <v>#REF!</v>
      </c>
      <c r="Q449" s="119" t="e">
        <f>SUM(#REF!)</f>
        <v>#REF!</v>
      </c>
      <c r="R449" s="119" t="e">
        <f>SUM(#REF!)</f>
        <v>#REF!</v>
      </c>
      <c r="S449" s="327" t="e">
        <f>SUM(#REF!)</f>
        <v>#REF!</v>
      </c>
      <c r="T449" s="327" t="e">
        <f>SUM(#REF!)</f>
        <v>#REF!</v>
      </c>
      <c r="U449" s="212" t="e">
        <f>SUM(#REF!)</f>
        <v>#REF!</v>
      </c>
      <c r="V449" s="212" t="e">
        <f>SUM(#REF!)</f>
        <v>#REF!</v>
      </c>
      <c r="W449" s="119" t="e">
        <f>SUM(#REF!)</f>
        <v>#REF!</v>
      </c>
      <c r="X449" s="119" t="e">
        <f>SUM(#REF!)</f>
        <v>#REF!</v>
      </c>
      <c r="Y449" s="116" t="e">
        <f>SUM(#REF!)</f>
        <v>#REF!</v>
      </c>
      <c r="Z449" s="116" t="e">
        <f>SUM(#REF!)</f>
        <v>#REF!</v>
      </c>
      <c r="AA449" s="272">
        <f>Proyección!AE535</f>
        <v>50000</v>
      </c>
      <c r="AB449" s="16"/>
    </row>
    <row r="450" spans="1:28" ht="15.6">
      <c r="A450" s="52" t="s">
        <v>384</v>
      </c>
      <c r="B450" s="245" t="e">
        <f t="shared" si="105"/>
        <v>#REF!</v>
      </c>
      <c r="C450" s="147" t="e">
        <f>SUM(Proyección!E536)</f>
        <v>#REF!</v>
      </c>
      <c r="D450" s="32" t="e">
        <f>SUM(Proyección!F536)</f>
        <v>#REF!</v>
      </c>
      <c r="E450" s="109" t="e">
        <f>SUM(#REF!)</f>
        <v>#REF!</v>
      </c>
      <c r="F450" s="119" t="e">
        <f>SUM(#REF!)</f>
        <v>#REF!</v>
      </c>
      <c r="G450" s="119" t="e">
        <f>SUM(#REF!)</f>
        <v>#REF!</v>
      </c>
      <c r="H450" s="119" t="e">
        <f>SUM(#REF!)</f>
        <v>#REF!</v>
      </c>
      <c r="I450" s="119" t="e">
        <f>SUM(#REF!)</f>
        <v>#REF!</v>
      </c>
      <c r="J450" s="119" t="e">
        <f>SUM(#REF!)</f>
        <v>#REF!</v>
      </c>
      <c r="K450" s="119" t="e">
        <f>SUM(#REF!)</f>
        <v>#REF!</v>
      </c>
      <c r="L450" s="119" t="e">
        <f>SUM(#REF!)</f>
        <v>#REF!</v>
      </c>
      <c r="M450" s="119" t="e">
        <f>SUM(#REF!)</f>
        <v>#REF!</v>
      </c>
      <c r="N450" s="119" t="e">
        <f>SUM(#REF!)</f>
        <v>#REF!</v>
      </c>
      <c r="O450" s="119" t="e">
        <f>SUM(#REF!)</f>
        <v>#REF!</v>
      </c>
      <c r="P450" s="119" t="e">
        <f>SUM(#REF!)</f>
        <v>#REF!</v>
      </c>
      <c r="Q450" s="119" t="e">
        <f>SUM(#REF!)</f>
        <v>#REF!</v>
      </c>
      <c r="R450" s="119" t="e">
        <f>SUM(#REF!)</f>
        <v>#REF!</v>
      </c>
      <c r="S450" s="327" t="e">
        <f>SUM(#REF!)</f>
        <v>#REF!</v>
      </c>
      <c r="T450" s="327" t="e">
        <f>SUM(#REF!)</f>
        <v>#REF!</v>
      </c>
      <c r="U450" s="212" t="e">
        <f>SUM(#REF!)</f>
        <v>#REF!</v>
      </c>
      <c r="V450" s="212" t="e">
        <f>SUM(#REF!)</f>
        <v>#REF!</v>
      </c>
      <c r="W450" s="119" t="e">
        <f>SUM(#REF!)</f>
        <v>#REF!</v>
      </c>
      <c r="X450" s="119" t="e">
        <f>SUM(#REF!)</f>
        <v>#REF!</v>
      </c>
      <c r="Y450" s="116" t="e">
        <f>SUM(#REF!)</f>
        <v>#REF!</v>
      </c>
      <c r="Z450" s="116" t="e">
        <f>SUM(#REF!)</f>
        <v>#REF!</v>
      </c>
      <c r="AA450" s="272">
        <f>Proyección!AE536</f>
        <v>30000</v>
      </c>
      <c r="AB450" s="19"/>
    </row>
    <row r="451" spans="1:28" ht="15.6">
      <c r="A451" s="24" t="s">
        <v>376</v>
      </c>
      <c r="B451" s="245" t="e">
        <f t="shared" si="105"/>
        <v>#REF!</v>
      </c>
      <c r="C451" s="147" t="e">
        <f>SUM(Proyección!E541)</f>
        <v>#REF!</v>
      </c>
      <c r="D451" s="32" t="e">
        <f>SUM(Proyección!F541)</f>
        <v>#REF!</v>
      </c>
      <c r="E451" s="109" t="e">
        <f>SUM(#REF!)</f>
        <v>#REF!</v>
      </c>
      <c r="F451" s="119" t="e">
        <f>SUM(#REF!)</f>
        <v>#REF!</v>
      </c>
      <c r="G451" s="119" t="e">
        <f>SUM(#REF!)</f>
        <v>#REF!</v>
      </c>
      <c r="H451" s="119" t="e">
        <f>SUM(#REF!)</f>
        <v>#REF!</v>
      </c>
      <c r="I451" s="119" t="e">
        <f>SUM(#REF!)</f>
        <v>#REF!</v>
      </c>
      <c r="J451" s="119" t="e">
        <f>SUM(#REF!)</f>
        <v>#REF!</v>
      </c>
      <c r="K451" s="119" t="e">
        <f>SUM(#REF!)</f>
        <v>#REF!</v>
      </c>
      <c r="L451" s="119" t="e">
        <f>SUM(#REF!)</f>
        <v>#REF!</v>
      </c>
      <c r="M451" s="119" t="e">
        <f>SUM(#REF!)</f>
        <v>#REF!</v>
      </c>
      <c r="N451" s="119" t="e">
        <f>SUM(#REF!)</f>
        <v>#REF!</v>
      </c>
      <c r="O451" s="119" t="e">
        <f>SUM(#REF!)</f>
        <v>#REF!</v>
      </c>
      <c r="P451" s="119" t="e">
        <f>SUM(#REF!)</f>
        <v>#REF!</v>
      </c>
      <c r="Q451" s="119" t="e">
        <f>SUM(#REF!)</f>
        <v>#REF!</v>
      </c>
      <c r="R451" s="119" t="e">
        <f>SUM(#REF!)</f>
        <v>#REF!</v>
      </c>
      <c r="S451" s="327" t="e">
        <f>SUM(#REF!)</f>
        <v>#REF!</v>
      </c>
      <c r="T451" s="327" t="e">
        <f>SUM(#REF!)</f>
        <v>#REF!</v>
      </c>
      <c r="U451" s="212" t="e">
        <f>SUM(#REF!)</f>
        <v>#REF!</v>
      </c>
      <c r="V451" s="212" t="e">
        <f>SUM(#REF!)</f>
        <v>#REF!</v>
      </c>
      <c r="W451" s="119" t="e">
        <f>SUM(#REF!)</f>
        <v>#REF!</v>
      </c>
      <c r="X451" s="119" t="e">
        <f>SUM(#REF!)</f>
        <v>#REF!</v>
      </c>
      <c r="Y451" s="116" t="e">
        <f>SUM(#REF!)</f>
        <v>#REF!</v>
      </c>
      <c r="Z451" s="116" t="e">
        <f>SUM(#REF!)</f>
        <v>#REF!</v>
      </c>
      <c r="AA451" s="272">
        <f>Proyección!AE541</f>
        <v>0</v>
      </c>
      <c r="AB451" s="16"/>
    </row>
    <row r="452" spans="1:28" ht="15.6">
      <c r="A452" s="24" t="s">
        <v>98</v>
      </c>
      <c r="B452" s="245" t="e">
        <f t="shared" si="105"/>
        <v>#REF!</v>
      </c>
      <c r="C452" s="147" t="e">
        <f>SUM(Proyección!E542)</f>
        <v>#REF!</v>
      </c>
      <c r="D452" s="32" t="e">
        <f>SUM(Proyección!F542)</f>
        <v>#REF!</v>
      </c>
      <c r="E452" s="109" t="e">
        <f>SUM(#REF!)</f>
        <v>#REF!</v>
      </c>
      <c r="F452" s="119" t="e">
        <f>SUM(#REF!)</f>
        <v>#REF!</v>
      </c>
      <c r="G452" s="119" t="e">
        <f>SUM(#REF!)</f>
        <v>#REF!</v>
      </c>
      <c r="H452" s="119" t="e">
        <f>SUM(#REF!)</f>
        <v>#REF!</v>
      </c>
      <c r="I452" s="119" t="e">
        <f>SUM(#REF!)</f>
        <v>#REF!</v>
      </c>
      <c r="J452" s="119" t="e">
        <f>SUM(#REF!)</f>
        <v>#REF!</v>
      </c>
      <c r="K452" s="119" t="e">
        <f>SUM(#REF!)</f>
        <v>#REF!</v>
      </c>
      <c r="L452" s="119" t="e">
        <f>SUM(#REF!)</f>
        <v>#REF!</v>
      </c>
      <c r="M452" s="119" t="e">
        <f>SUM(#REF!)</f>
        <v>#REF!</v>
      </c>
      <c r="N452" s="119" t="e">
        <f>SUM(#REF!)</f>
        <v>#REF!</v>
      </c>
      <c r="O452" s="119" t="e">
        <f>SUM(#REF!)</f>
        <v>#REF!</v>
      </c>
      <c r="P452" s="119" t="e">
        <f>SUM(#REF!)</f>
        <v>#REF!</v>
      </c>
      <c r="Q452" s="119" t="e">
        <f>SUM(#REF!)</f>
        <v>#REF!</v>
      </c>
      <c r="R452" s="119" t="e">
        <f>SUM(#REF!)</f>
        <v>#REF!</v>
      </c>
      <c r="S452" s="327" t="e">
        <f>SUM(#REF!)</f>
        <v>#REF!</v>
      </c>
      <c r="T452" s="327" t="e">
        <f>SUM(#REF!)</f>
        <v>#REF!</v>
      </c>
      <c r="U452" s="212" t="e">
        <f>SUM(#REF!)</f>
        <v>#REF!</v>
      </c>
      <c r="V452" s="212" t="e">
        <f>SUM(#REF!)</f>
        <v>#REF!</v>
      </c>
      <c r="W452" s="119" t="e">
        <f>SUM(#REF!)</f>
        <v>#REF!</v>
      </c>
      <c r="X452" s="119" t="e">
        <f>SUM(#REF!)</f>
        <v>#REF!</v>
      </c>
      <c r="Y452" s="116" t="e">
        <f>SUM(#REF!)</f>
        <v>#REF!</v>
      </c>
      <c r="Z452" s="116" t="e">
        <f>SUM(#REF!)</f>
        <v>#REF!</v>
      </c>
      <c r="AA452" s="272">
        <f>Proyección!AE542</f>
        <v>2916000</v>
      </c>
      <c r="AB452" s="16"/>
    </row>
    <row r="453" spans="1:28" ht="18">
      <c r="A453" s="24"/>
      <c r="B453" s="245"/>
      <c r="C453" s="263"/>
      <c r="D453" s="302"/>
      <c r="E453" s="303"/>
      <c r="F453" s="304"/>
      <c r="G453" s="305"/>
      <c r="H453" s="304"/>
      <c r="I453" s="305"/>
      <c r="J453" s="304"/>
      <c r="K453" s="305"/>
      <c r="L453" s="304"/>
      <c r="M453" s="305"/>
      <c r="N453" s="306"/>
      <c r="O453" s="304"/>
      <c r="P453" s="306"/>
      <c r="Q453" s="304"/>
      <c r="R453" s="304"/>
      <c r="S453" s="331"/>
      <c r="T453" s="332"/>
      <c r="U453" s="312"/>
      <c r="V453" s="312"/>
      <c r="W453" s="93"/>
      <c r="X453" s="93"/>
      <c r="Y453" s="91"/>
      <c r="Z453" s="91"/>
      <c r="AA453" s="284"/>
      <c r="AB453" s="16"/>
    </row>
    <row r="454" spans="1:28" ht="15.6">
      <c r="A454" s="31" t="s">
        <v>271</v>
      </c>
      <c r="B454" s="244" t="e">
        <f>SUM(B455+B456+B457+B463+B464+B465+B469+B472+B473+B477+B478+B484+B485+B486+B487+B488)</f>
        <v>#REF!</v>
      </c>
      <c r="C454" s="80" t="e">
        <f>SUM(C455+C456+C457+C463+C464+C465+C468+C469+C472+C473+C477+C478+C484+C485+C486+C487+C488)</f>
        <v>#REF!</v>
      </c>
      <c r="D454" s="80" t="e">
        <f t="shared" ref="D454:AA454" si="106">SUM(D455+D456+D457+D463+D464+D465+D468+D469+D472+D473+D477+D478+D484+D485+D486+D487+D488)</f>
        <v>#REF!</v>
      </c>
      <c r="E454" s="218" t="e">
        <f t="shared" si="106"/>
        <v>#REF!</v>
      </c>
      <c r="F454" s="218" t="e">
        <f t="shared" si="106"/>
        <v>#REF!</v>
      </c>
      <c r="G454" s="218" t="e">
        <f t="shared" si="106"/>
        <v>#REF!</v>
      </c>
      <c r="H454" s="218" t="e">
        <f t="shared" si="106"/>
        <v>#REF!</v>
      </c>
      <c r="I454" s="218" t="e">
        <f t="shared" si="106"/>
        <v>#REF!</v>
      </c>
      <c r="J454" s="218" t="e">
        <f t="shared" si="106"/>
        <v>#REF!</v>
      </c>
      <c r="K454" s="218" t="e">
        <f t="shared" si="106"/>
        <v>#REF!</v>
      </c>
      <c r="L454" s="218" t="e">
        <f t="shared" si="106"/>
        <v>#REF!</v>
      </c>
      <c r="M454" s="218" t="e">
        <f t="shared" si="106"/>
        <v>#REF!</v>
      </c>
      <c r="N454" s="218" t="e">
        <f t="shared" si="106"/>
        <v>#REF!</v>
      </c>
      <c r="O454" s="218" t="e">
        <f t="shared" si="106"/>
        <v>#REF!</v>
      </c>
      <c r="P454" s="218" t="e">
        <f t="shared" si="106"/>
        <v>#REF!</v>
      </c>
      <c r="Q454" s="218" t="e">
        <f t="shared" si="106"/>
        <v>#REF!</v>
      </c>
      <c r="R454" s="218" t="e">
        <f t="shared" si="106"/>
        <v>#REF!</v>
      </c>
      <c r="S454" s="343" t="e">
        <f t="shared" si="106"/>
        <v>#REF!</v>
      </c>
      <c r="T454" s="343" t="e">
        <f t="shared" si="106"/>
        <v>#REF!</v>
      </c>
      <c r="U454" s="226" t="e">
        <f t="shared" si="106"/>
        <v>#REF!</v>
      </c>
      <c r="V454" s="226" t="e">
        <f t="shared" si="106"/>
        <v>#REF!</v>
      </c>
      <c r="W454" s="128" t="e">
        <f t="shared" si="106"/>
        <v>#REF!</v>
      </c>
      <c r="X454" s="128" t="e">
        <f t="shared" si="106"/>
        <v>#REF!</v>
      </c>
      <c r="Y454" s="128" t="e">
        <f t="shared" si="106"/>
        <v>#REF!</v>
      </c>
      <c r="Z454" s="128" t="e">
        <f t="shared" si="106"/>
        <v>#REF!</v>
      </c>
      <c r="AA454" s="288">
        <f t="shared" si="106"/>
        <v>12899000</v>
      </c>
      <c r="AB454" s="16"/>
    </row>
    <row r="455" spans="1:28" ht="15.6">
      <c r="A455" s="24" t="s">
        <v>478</v>
      </c>
      <c r="B455" s="245" t="e">
        <f>SUM(AA455-C455)</f>
        <v>#REF!</v>
      </c>
      <c r="C455" s="147" t="e">
        <f>SUM(Proyección!E545)</f>
        <v>#REF!</v>
      </c>
      <c r="D455" s="32" t="e">
        <f>SUM(Proyección!F545)</f>
        <v>#REF!</v>
      </c>
      <c r="E455" s="109" t="e">
        <f>SUM(#REF!)</f>
        <v>#REF!</v>
      </c>
      <c r="F455" s="119" t="e">
        <f>SUM(#REF!)</f>
        <v>#REF!</v>
      </c>
      <c r="G455" s="119" t="e">
        <f>SUM(#REF!)</f>
        <v>#REF!</v>
      </c>
      <c r="H455" s="119" t="e">
        <f>SUM(#REF!)</f>
        <v>#REF!</v>
      </c>
      <c r="I455" s="119" t="e">
        <f>SUM(#REF!)</f>
        <v>#REF!</v>
      </c>
      <c r="J455" s="119" t="e">
        <f>SUM(#REF!)</f>
        <v>#REF!</v>
      </c>
      <c r="K455" s="119" t="e">
        <f>SUM(#REF!)</f>
        <v>#REF!</v>
      </c>
      <c r="L455" s="119" t="e">
        <f>SUM(#REF!)</f>
        <v>#REF!</v>
      </c>
      <c r="M455" s="119" t="e">
        <f>SUM(#REF!)</f>
        <v>#REF!</v>
      </c>
      <c r="N455" s="119" t="e">
        <f>SUM(#REF!)</f>
        <v>#REF!</v>
      </c>
      <c r="O455" s="119" t="e">
        <f>SUM(#REF!)</f>
        <v>#REF!</v>
      </c>
      <c r="P455" s="119" t="e">
        <f>SUM(#REF!)</f>
        <v>#REF!</v>
      </c>
      <c r="Q455" s="119" t="e">
        <f>SUM(#REF!)</f>
        <v>#REF!</v>
      </c>
      <c r="R455" s="119" t="e">
        <f>SUM(#REF!)</f>
        <v>#REF!</v>
      </c>
      <c r="S455" s="327" t="e">
        <f>SUM(#REF!)</f>
        <v>#REF!</v>
      </c>
      <c r="T455" s="327" t="e">
        <f>SUM(#REF!)</f>
        <v>#REF!</v>
      </c>
      <c r="U455" s="212" t="e">
        <f>SUM(#REF!)</f>
        <v>#REF!</v>
      </c>
      <c r="V455" s="212" t="e">
        <f>SUM(#REF!)</f>
        <v>#REF!</v>
      </c>
      <c r="W455" s="119" t="e">
        <f>SUM(#REF!)</f>
        <v>#REF!</v>
      </c>
      <c r="X455" s="119" t="e">
        <f>SUM(#REF!)</f>
        <v>#REF!</v>
      </c>
      <c r="Y455" s="116" t="e">
        <f>SUM(#REF!)</f>
        <v>#REF!</v>
      </c>
      <c r="Z455" s="116" t="e">
        <f>SUM(#REF!)</f>
        <v>#REF!</v>
      </c>
      <c r="AA455" s="272">
        <f>Proyección!AE545</f>
        <v>0</v>
      </c>
      <c r="AB455" s="16"/>
    </row>
    <row r="456" spans="1:28" ht="15.6">
      <c r="A456" s="24" t="s">
        <v>272</v>
      </c>
      <c r="B456" s="245" t="e">
        <f>SUM(AA456-C456)</f>
        <v>#REF!</v>
      </c>
      <c r="C456" s="147" t="e">
        <f>SUM(Proyección!E547)</f>
        <v>#REF!</v>
      </c>
      <c r="D456" s="32" t="e">
        <f>SUM(Proyección!F547)</f>
        <v>#REF!</v>
      </c>
      <c r="E456" s="109" t="e">
        <f>SUM(#REF!)</f>
        <v>#REF!</v>
      </c>
      <c r="F456" s="119" t="e">
        <f>SUM(#REF!)</f>
        <v>#REF!</v>
      </c>
      <c r="G456" s="119" t="e">
        <f>SUM(#REF!)</f>
        <v>#REF!</v>
      </c>
      <c r="H456" s="119" t="e">
        <f>SUM(#REF!)</f>
        <v>#REF!</v>
      </c>
      <c r="I456" s="119" t="e">
        <f>SUM(#REF!)</f>
        <v>#REF!</v>
      </c>
      <c r="J456" s="119" t="e">
        <f>SUM(#REF!)</f>
        <v>#REF!</v>
      </c>
      <c r="K456" s="119" t="e">
        <f>SUM(#REF!)</f>
        <v>#REF!</v>
      </c>
      <c r="L456" s="119" t="e">
        <f>SUM(#REF!)</f>
        <v>#REF!</v>
      </c>
      <c r="M456" s="119" t="e">
        <f>SUM(#REF!)</f>
        <v>#REF!</v>
      </c>
      <c r="N456" s="119" t="e">
        <f>SUM(#REF!)</f>
        <v>#REF!</v>
      </c>
      <c r="O456" s="119" t="e">
        <f>SUM(#REF!)</f>
        <v>#REF!</v>
      </c>
      <c r="P456" s="119" t="e">
        <f>SUM(#REF!)</f>
        <v>#REF!</v>
      </c>
      <c r="Q456" s="119" t="e">
        <f>SUM(#REF!)</f>
        <v>#REF!</v>
      </c>
      <c r="R456" s="119" t="e">
        <f>SUM(#REF!)</f>
        <v>#REF!</v>
      </c>
      <c r="S456" s="327" t="e">
        <f>SUM(#REF!)</f>
        <v>#REF!</v>
      </c>
      <c r="T456" s="327" t="e">
        <f>SUM(#REF!)</f>
        <v>#REF!</v>
      </c>
      <c r="U456" s="212" t="e">
        <f>SUM(#REF!)</f>
        <v>#REF!</v>
      </c>
      <c r="V456" s="212" t="e">
        <f>SUM(#REF!)</f>
        <v>#REF!</v>
      </c>
      <c r="W456" s="119" t="e">
        <f>SUM(#REF!)</f>
        <v>#REF!</v>
      </c>
      <c r="X456" s="119" t="e">
        <f>SUM(#REF!)</f>
        <v>#REF!</v>
      </c>
      <c r="Y456" s="116" t="e">
        <f>SUM(#REF!)</f>
        <v>#REF!</v>
      </c>
      <c r="Z456" s="116" t="e">
        <f>SUM(#REF!)</f>
        <v>#REF!</v>
      </c>
      <c r="AA456" s="272">
        <f>Proyección!AE547</f>
        <v>1146000</v>
      </c>
      <c r="AB456" s="16"/>
    </row>
    <row r="457" spans="1:28" ht="15.6">
      <c r="A457" s="24" t="s">
        <v>656</v>
      </c>
      <c r="B457" s="248" t="e">
        <f t="shared" ref="B457:AA457" si="107">SUM(B458:B462)</f>
        <v>#REF!</v>
      </c>
      <c r="C457" s="148" t="e">
        <f t="shared" si="107"/>
        <v>#REF!</v>
      </c>
      <c r="D457" s="33" t="e">
        <f t="shared" si="107"/>
        <v>#REF!</v>
      </c>
      <c r="E457" s="100" t="e">
        <f t="shared" si="107"/>
        <v>#REF!</v>
      </c>
      <c r="F457" s="100" t="e">
        <f t="shared" si="107"/>
        <v>#REF!</v>
      </c>
      <c r="G457" s="100" t="e">
        <f t="shared" si="107"/>
        <v>#REF!</v>
      </c>
      <c r="H457" s="100" t="e">
        <f t="shared" si="107"/>
        <v>#REF!</v>
      </c>
      <c r="I457" s="100" t="e">
        <f t="shared" si="107"/>
        <v>#REF!</v>
      </c>
      <c r="J457" s="100" t="e">
        <f t="shared" si="107"/>
        <v>#REF!</v>
      </c>
      <c r="K457" s="100" t="e">
        <f t="shared" si="107"/>
        <v>#REF!</v>
      </c>
      <c r="L457" s="100" t="e">
        <f t="shared" si="107"/>
        <v>#REF!</v>
      </c>
      <c r="M457" s="100" t="e">
        <f t="shared" si="107"/>
        <v>#REF!</v>
      </c>
      <c r="N457" s="100" t="e">
        <f t="shared" si="107"/>
        <v>#REF!</v>
      </c>
      <c r="O457" s="100" t="e">
        <f t="shared" si="107"/>
        <v>#REF!</v>
      </c>
      <c r="P457" s="100" t="e">
        <f t="shared" si="107"/>
        <v>#REF!</v>
      </c>
      <c r="Q457" s="100" t="e">
        <f t="shared" si="107"/>
        <v>#REF!</v>
      </c>
      <c r="R457" s="100" t="e">
        <f t="shared" si="107"/>
        <v>#REF!</v>
      </c>
      <c r="S457" s="339" t="e">
        <f t="shared" si="107"/>
        <v>#REF!</v>
      </c>
      <c r="T457" s="339" t="e">
        <f t="shared" si="107"/>
        <v>#REF!</v>
      </c>
      <c r="U457" s="223" t="e">
        <f t="shared" si="107"/>
        <v>#REF!</v>
      </c>
      <c r="V457" s="223" t="e">
        <f t="shared" si="107"/>
        <v>#REF!</v>
      </c>
      <c r="W457" s="100" t="e">
        <f t="shared" si="107"/>
        <v>#REF!</v>
      </c>
      <c r="X457" s="100" t="e">
        <f t="shared" si="107"/>
        <v>#REF!</v>
      </c>
      <c r="Y457" s="100" t="e">
        <f t="shared" si="107"/>
        <v>#REF!</v>
      </c>
      <c r="Z457" s="100" t="e">
        <f t="shared" si="107"/>
        <v>#REF!</v>
      </c>
      <c r="AA457" s="276">
        <f t="shared" si="107"/>
        <v>6911200</v>
      </c>
      <c r="AB457" s="2"/>
    </row>
    <row r="458" spans="1:28" ht="15.6">
      <c r="A458" s="24" t="s">
        <v>108</v>
      </c>
      <c r="B458" s="245" t="e">
        <f t="shared" ref="B458:B464" si="108">SUM(AA458-C458)</f>
        <v>#REF!</v>
      </c>
      <c r="C458" s="147" t="e">
        <f>SUM(Proyección!E549)</f>
        <v>#REF!</v>
      </c>
      <c r="D458" s="32" t="e">
        <f>SUM(Proyección!F549)</f>
        <v>#REF!</v>
      </c>
      <c r="E458" s="109" t="e">
        <f>SUM(#REF!)</f>
        <v>#REF!</v>
      </c>
      <c r="F458" s="119" t="e">
        <f>SUM(#REF!)</f>
        <v>#REF!</v>
      </c>
      <c r="G458" s="119" t="e">
        <f>SUM(#REF!)</f>
        <v>#REF!</v>
      </c>
      <c r="H458" s="119" t="e">
        <f>SUM(#REF!)</f>
        <v>#REF!</v>
      </c>
      <c r="I458" s="119" t="e">
        <f>SUM(#REF!)</f>
        <v>#REF!</v>
      </c>
      <c r="J458" s="119" t="e">
        <f>SUM(#REF!)</f>
        <v>#REF!</v>
      </c>
      <c r="K458" s="119" t="e">
        <f>SUM(#REF!)</f>
        <v>#REF!</v>
      </c>
      <c r="L458" s="119" t="e">
        <f>SUM(#REF!)</f>
        <v>#REF!</v>
      </c>
      <c r="M458" s="119" t="e">
        <f>SUM(#REF!)</f>
        <v>#REF!</v>
      </c>
      <c r="N458" s="119" t="e">
        <f>SUM(#REF!)</f>
        <v>#REF!</v>
      </c>
      <c r="O458" s="119" t="e">
        <f>SUM(#REF!)</f>
        <v>#REF!</v>
      </c>
      <c r="P458" s="119" t="e">
        <f>SUM(#REF!)</f>
        <v>#REF!</v>
      </c>
      <c r="Q458" s="119" t="e">
        <f>SUM(#REF!)</f>
        <v>#REF!</v>
      </c>
      <c r="R458" s="119" t="e">
        <f>SUM(#REF!)</f>
        <v>#REF!</v>
      </c>
      <c r="S458" s="327" t="e">
        <f>SUM(#REF!)</f>
        <v>#REF!</v>
      </c>
      <c r="T458" s="327" t="e">
        <f>SUM(#REF!)</f>
        <v>#REF!</v>
      </c>
      <c r="U458" s="212" t="e">
        <f>SUM(#REF!)</f>
        <v>#REF!</v>
      </c>
      <c r="V458" s="212" t="e">
        <f>SUM(#REF!)</f>
        <v>#REF!</v>
      </c>
      <c r="W458" s="119" t="e">
        <f>SUM(#REF!)</f>
        <v>#REF!</v>
      </c>
      <c r="X458" s="119" t="e">
        <f>SUM(#REF!)</f>
        <v>#REF!</v>
      </c>
      <c r="Y458" s="116" t="e">
        <f>SUM(#REF!)</f>
        <v>#REF!</v>
      </c>
      <c r="Z458" s="116" t="e">
        <f>SUM(#REF!)</f>
        <v>#REF!</v>
      </c>
      <c r="AA458" s="272">
        <f>Proyección!AE549</f>
        <v>770800</v>
      </c>
      <c r="AB458" s="53"/>
    </row>
    <row r="459" spans="1:28" ht="15.6">
      <c r="A459" s="24" t="s">
        <v>616</v>
      </c>
      <c r="B459" s="245" t="e">
        <f t="shared" si="108"/>
        <v>#REF!</v>
      </c>
      <c r="C459" s="147" t="e">
        <f>SUM(Proyección!E550)</f>
        <v>#REF!</v>
      </c>
      <c r="D459" s="32" t="e">
        <f>SUM(Proyección!F550)</f>
        <v>#REF!</v>
      </c>
      <c r="E459" s="109" t="e">
        <f>SUM(#REF!)</f>
        <v>#REF!</v>
      </c>
      <c r="F459" s="119" t="e">
        <f>SUM(#REF!)</f>
        <v>#REF!</v>
      </c>
      <c r="G459" s="119" t="e">
        <f>SUM(#REF!)</f>
        <v>#REF!</v>
      </c>
      <c r="H459" s="119" t="e">
        <f>SUM(#REF!)</f>
        <v>#REF!</v>
      </c>
      <c r="I459" s="119" t="e">
        <f>SUM(#REF!)</f>
        <v>#REF!</v>
      </c>
      <c r="J459" s="119" t="e">
        <f>SUM(#REF!)</f>
        <v>#REF!</v>
      </c>
      <c r="K459" s="119" t="e">
        <f>SUM(#REF!)</f>
        <v>#REF!</v>
      </c>
      <c r="L459" s="119" t="e">
        <f>SUM(#REF!)</f>
        <v>#REF!</v>
      </c>
      <c r="M459" s="119" t="e">
        <f>SUM(#REF!)</f>
        <v>#REF!</v>
      </c>
      <c r="N459" s="119" t="e">
        <f>SUM(#REF!)</f>
        <v>#REF!</v>
      </c>
      <c r="O459" s="119" t="e">
        <f>SUM(#REF!)</f>
        <v>#REF!</v>
      </c>
      <c r="P459" s="119" t="e">
        <f>SUM(#REF!)</f>
        <v>#REF!</v>
      </c>
      <c r="Q459" s="119" t="e">
        <f>SUM(#REF!)</f>
        <v>#REF!</v>
      </c>
      <c r="R459" s="119" t="e">
        <f>SUM(#REF!)</f>
        <v>#REF!</v>
      </c>
      <c r="S459" s="327" t="e">
        <f>SUM(#REF!)</f>
        <v>#REF!</v>
      </c>
      <c r="T459" s="327" t="e">
        <f>SUM(#REF!)</f>
        <v>#REF!</v>
      </c>
      <c r="U459" s="212" t="e">
        <f>SUM(#REF!)</f>
        <v>#REF!</v>
      </c>
      <c r="V459" s="212" t="e">
        <f>SUM(#REF!)</f>
        <v>#REF!</v>
      </c>
      <c r="W459" s="119" t="e">
        <f>SUM(#REF!)</f>
        <v>#REF!</v>
      </c>
      <c r="X459" s="119" t="e">
        <f>SUM(#REF!)</f>
        <v>#REF!</v>
      </c>
      <c r="Y459" s="116" t="e">
        <f>SUM(#REF!)</f>
        <v>#REF!</v>
      </c>
      <c r="Z459" s="116" t="e">
        <f>SUM(#REF!)</f>
        <v>#REF!</v>
      </c>
      <c r="AA459" s="272">
        <f>Proyección!AE550</f>
        <v>1100000</v>
      </c>
      <c r="AB459" s="19"/>
    </row>
    <row r="460" spans="1:28" ht="15.6">
      <c r="A460" s="24" t="s">
        <v>617</v>
      </c>
      <c r="B460" s="245" t="e">
        <f t="shared" si="108"/>
        <v>#REF!</v>
      </c>
      <c r="C460" s="147" t="e">
        <f>SUM(Proyección!E551)</f>
        <v>#REF!</v>
      </c>
      <c r="D460" s="32" t="e">
        <f>SUM(Proyección!F551)</f>
        <v>#REF!</v>
      </c>
      <c r="E460" s="109" t="e">
        <f>SUM(#REF!)</f>
        <v>#REF!</v>
      </c>
      <c r="F460" s="119" t="e">
        <f>SUM(#REF!)</f>
        <v>#REF!</v>
      </c>
      <c r="G460" s="119" t="e">
        <f>SUM(#REF!)</f>
        <v>#REF!</v>
      </c>
      <c r="H460" s="119" t="e">
        <f>SUM(#REF!)</f>
        <v>#REF!</v>
      </c>
      <c r="I460" s="119" t="e">
        <f>SUM(#REF!)</f>
        <v>#REF!</v>
      </c>
      <c r="J460" s="119" t="e">
        <f>SUM(#REF!)</f>
        <v>#REF!</v>
      </c>
      <c r="K460" s="119" t="e">
        <f>SUM(#REF!)</f>
        <v>#REF!</v>
      </c>
      <c r="L460" s="119" t="e">
        <f>SUM(#REF!)</f>
        <v>#REF!</v>
      </c>
      <c r="M460" s="119" t="e">
        <f>SUM(#REF!)</f>
        <v>#REF!</v>
      </c>
      <c r="N460" s="119" t="e">
        <f>SUM(#REF!)</f>
        <v>#REF!</v>
      </c>
      <c r="O460" s="119" t="e">
        <f>SUM(#REF!)</f>
        <v>#REF!</v>
      </c>
      <c r="P460" s="119" t="e">
        <f>SUM(#REF!)</f>
        <v>#REF!</v>
      </c>
      <c r="Q460" s="119" t="e">
        <f>SUM(#REF!)</f>
        <v>#REF!</v>
      </c>
      <c r="R460" s="119" t="e">
        <f>SUM(#REF!)</f>
        <v>#REF!</v>
      </c>
      <c r="S460" s="327" t="e">
        <f>SUM(#REF!)</f>
        <v>#REF!</v>
      </c>
      <c r="T460" s="327" t="e">
        <f>SUM(#REF!)</f>
        <v>#REF!</v>
      </c>
      <c r="U460" s="212" t="e">
        <f>SUM(#REF!)</f>
        <v>#REF!</v>
      </c>
      <c r="V460" s="212" t="e">
        <f>SUM(#REF!)</f>
        <v>#REF!</v>
      </c>
      <c r="W460" s="119" t="e">
        <f>SUM(#REF!)</f>
        <v>#REF!</v>
      </c>
      <c r="X460" s="119" t="e">
        <f>SUM(#REF!)</f>
        <v>#REF!</v>
      </c>
      <c r="Y460" s="116" t="e">
        <f>SUM(#REF!)</f>
        <v>#REF!</v>
      </c>
      <c r="Z460" s="116" t="e">
        <f>SUM(#REF!)</f>
        <v>#REF!</v>
      </c>
      <c r="AA460" s="272">
        <f>Proyección!AE551</f>
        <v>3600000</v>
      </c>
      <c r="AB460" s="16"/>
    </row>
    <row r="461" spans="1:28" ht="15.6">
      <c r="A461" s="24" t="s">
        <v>91</v>
      </c>
      <c r="B461" s="245" t="e">
        <f t="shared" si="108"/>
        <v>#REF!</v>
      </c>
      <c r="C461" s="147" t="e">
        <f>SUM(Proyección!E552)</f>
        <v>#REF!</v>
      </c>
      <c r="D461" s="32" t="e">
        <f>SUM(Proyección!F552)</f>
        <v>#REF!</v>
      </c>
      <c r="E461" s="109" t="e">
        <f>SUM(#REF!)</f>
        <v>#REF!</v>
      </c>
      <c r="F461" s="119" t="e">
        <f>SUM(#REF!)</f>
        <v>#REF!</v>
      </c>
      <c r="G461" s="119" t="e">
        <f>SUM(#REF!)</f>
        <v>#REF!</v>
      </c>
      <c r="H461" s="119" t="e">
        <f>SUM(#REF!)</f>
        <v>#REF!</v>
      </c>
      <c r="I461" s="119" t="e">
        <f>SUM(#REF!)</f>
        <v>#REF!</v>
      </c>
      <c r="J461" s="119" t="e">
        <f>SUM(#REF!)</f>
        <v>#REF!</v>
      </c>
      <c r="K461" s="119" t="e">
        <f>SUM(#REF!)</f>
        <v>#REF!</v>
      </c>
      <c r="L461" s="119" t="e">
        <f>SUM(#REF!)</f>
        <v>#REF!</v>
      </c>
      <c r="M461" s="119" t="e">
        <f>SUM(#REF!)</f>
        <v>#REF!</v>
      </c>
      <c r="N461" s="119" t="e">
        <f>SUM(#REF!)</f>
        <v>#REF!</v>
      </c>
      <c r="O461" s="119" t="e">
        <f>SUM(#REF!)</f>
        <v>#REF!</v>
      </c>
      <c r="P461" s="119" t="e">
        <f>SUM(#REF!)</f>
        <v>#REF!</v>
      </c>
      <c r="Q461" s="119" t="e">
        <f>SUM(#REF!)</f>
        <v>#REF!</v>
      </c>
      <c r="R461" s="119" t="e">
        <f>SUM(#REF!)</f>
        <v>#REF!</v>
      </c>
      <c r="S461" s="327" t="e">
        <f>SUM(#REF!)</f>
        <v>#REF!</v>
      </c>
      <c r="T461" s="327" t="e">
        <f>SUM(#REF!)</f>
        <v>#REF!</v>
      </c>
      <c r="U461" s="212" t="e">
        <f>SUM(#REF!)</f>
        <v>#REF!</v>
      </c>
      <c r="V461" s="212" t="e">
        <f>SUM(#REF!)</f>
        <v>#REF!</v>
      </c>
      <c r="W461" s="119" t="e">
        <f>SUM(#REF!)</f>
        <v>#REF!</v>
      </c>
      <c r="X461" s="119" t="e">
        <f>SUM(#REF!)</f>
        <v>#REF!</v>
      </c>
      <c r="Y461" s="116" t="e">
        <f>SUM(#REF!)</f>
        <v>#REF!</v>
      </c>
      <c r="Z461" s="116" t="e">
        <f>SUM(#REF!)</f>
        <v>#REF!</v>
      </c>
      <c r="AA461" s="272">
        <f>Proyección!AE552</f>
        <v>1400000</v>
      </c>
      <c r="AB461" s="16"/>
    </row>
    <row r="462" spans="1:28" ht="15.6">
      <c r="A462" s="24" t="s">
        <v>702</v>
      </c>
      <c r="B462" s="245" t="e">
        <f t="shared" si="108"/>
        <v>#REF!</v>
      </c>
      <c r="C462" s="147" t="e">
        <f>SUM(Proyección!E553)</f>
        <v>#REF!</v>
      </c>
      <c r="D462" s="32" t="e">
        <f>SUM(Proyección!F553)</f>
        <v>#REF!</v>
      </c>
      <c r="E462" s="109" t="e">
        <f>SUM(#REF!)</f>
        <v>#REF!</v>
      </c>
      <c r="F462" s="119" t="e">
        <f>SUM(#REF!)</f>
        <v>#REF!</v>
      </c>
      <c r="G462" s="119" t="e">
        <f>SUM(#REF!)</f>
        <v>#REF!</v>
      </c>
      <c r="H462" s="119" t="e">
        <f>SUM(#REF!)</f>
        <v>#REF!</v>
      </c>
      <c r="I462" s="119" t="e">
        <f>SUM(#REF!)</f>
        <v>#REF!</v>
      </c>
      <c r="J462" s="119" t="e">
        <f>SUM(#REF!)</f>
        <v>#REF!</v>
      </c>
      <c r="K462" s="119" t="e">
        <f>SUM(#REF!)</f>
        <v>#REF!</v>
      </c>
      <c r="L462" s="119" t="e">
        <f>SUM(#REF!)</f>
        <v>#REF!</v>
      </c>
      <c r="M462" s="119" t="e">
        <f>SUM(#REF!)</f>
        <v>#REF!</v>
      </c>
      <c r="N462" s="119" t="e">
        <f>SUM(#REF!)</f>
        <v>#REF!</v>
      </c>
      <c r="O462" s="119" t="e">
        <f>SUM(#REF!)</f>
        <v>#REF!</v>
      </c>
      <c r="P462" s="119" t="e">
        <f>SUM(#REF!)</f>
        <v>#REF!</v>
      </c>
      <c r="Q462" s="119" t="e">
        <f>SUM(#REF!)</f>
        <v>#REF!</v>
      </c>
      <c r="R462" s="119" t="e">
        <f>SUM(#REF!)</f>
        <v>#REF!</v>
      </c>
      <c r="S462" s="327" t="e">
        <f>SUM(#REF!)</f>
        <v>#REF!</v>
      </c>
      <c r="T462" s="327" t="e">
        <f>SUM(#REF!)</f>
        <v>#REF!</v>
      </c>
      <c r="U462" s="212" t="e">
        <f>SUM(#REF!)</f>
        <v>#REF!</v>
      </c>
      <c r="V462" s="212" t="e">
        <f>SUM(#REF!)</f>
        <v>#REF!</v>
      </c>
      <c r="W462" s="119" t="e">
        <f>SUM(#REF!)</f>
        <v>#REF!</v>
      </c>
      <c r="X462" s="119" t="e">
        <f>SUM(#REF!)</f>
        <v>#REF!</v>
      </c>
      <c r="Y462" s="116" t="e">
        <f>SUM(#REF!)</f>
        <v>#REF!</v>
      </c>
      <c r="Z462" s="116" t="e">
        <f>SUM(#REF!)</f>
        <v>#REF!</v>
      </c>
      <c r="AA462" s="272">
        <f>Proyección!AE553</f>
        <v>40400</v>
      </c>
      <c r="AB462" s="16"/>
    </row>
    <row r="463" spans="1:28" ht="15.6">
      <c r="A463" s="24" t="s">
        <v>439</v>
      </c>
      <c r="B463" s="245" t="e">
        <f t="shared" si="108"/>
        <v>#REF!</v>
      </c>
      <c r="C463" s="147" t="e">
        <f>SUM(Proyección!E559)</f>
        <v>#REF!</v>
      </c>
      <c r="D463" s="32" t="e">
        <f>SUM(Proyección!F559)</f>
        <v>#REF!</v>
      </c>
      <c r="E463" s="109" t="e">
        <f>SUM(#REF!)</f>
        <v>#REF!</v>
      </c>
      <c r="F463" s="119" t="e">
        <f>SUM(#REF!)</f>
        <v>#REF!</v>
      </c>
      <c r="G463" s="119" t="e">
        <f>SUM(#REF!)</f>
        <v>#REF!</v>
      </c>
      <c r="H463" s="119" t="e">
        <f>SUM(#REF!)</f>
        <v>#REF!</v>
      </c>
      <c r="I463" s="119" t="e">
        <f>SUM(#REF!)</f>
        <v>#REF!</v>
      </c>
      <c r="J463" s="119" t="e">
        <f>SUM(#REF!)</f>
        <v>#REF!</v>
      </c>
      <c r="K463" s="119" t="e">
        <f>SUM(#REF!)</f>
        <v>#REF!</v>
      </c>
      <c r="L463" s="119" t="e">
        <f>SUM(#REF!)</f>
        <v>#REF!</v>
      </c>
      <c r="M463" s="119" t="e">
        <f>SUM(#REF!)</f>
        <v>#REF!</v>
      </c>
      <c r="N463" s="119" t="e">
        <f>SUM(#REF!)</f>
        <v>#REF!</v>
      </c>
      <c r="O463" s="119" t="e">
        <f>SUM(#REF!)</f>
        <v>#REF!</v>
      </c>
      <c r="P463" s="119" t="e">
        <f>SUM(#REF!)</f>
        <v>#REF!</v>
      </c>
      <c r="Q463" s="119" t="e">
        <f>SUM(#REF!)</f>
        <v>#REF!</v>
      </c>
      <c r="R463" s="119" t="e">
        <f>SUM(#REF!)</f>
        <v>#REF!</v>
      </c>
      <c r="S463" s="327" t="e">
        <f>SUM(#REF!)</f>
        <v>#REF!</v>
      </c>
      <c r="T463" s="327" t="e">
        <f>SUM(#REF!)</f>
        <v>#REF!</v>
      </c>
      <c r="U463" s="212" t="e">
        <f>SUM(#REF!)</f>
        <v>#REF!</v>
      </c>
      <c r="V463" s="212" t="e">
        <f>SUM(#REF!)</f>
        <v>#REF!</v>
      </c>
      <c r="W463" s="119" t="e">
        <f>SUM(#REF!)</f>
        <v>#REF!</v>
      </c>
      <c r="X463" s="119" t="e">
        <f>SUM(#REF!)</f>
        <v>#REF!</v>
      </c>
      <c r="Y463" s="116" t="e">
        <f>SUM(#REF!)</f>
        <v>#REF!</v>
      </c>
      <c r="Z463" s="116" t="e">
        <f>SUM(#REF!)</f>
        <v>#REF!</v>
      </c>
      <c r="AA463" s="272">
        <f>Proyección!AE559</f>
        <v>942200</v>
      </c>
      <c r="AB463" s="14"/>
    </row>
    <row r="464" spans="1:28" ht="15.6">
      <c r="A464" s="24" t="s">
        <v>440</v>
      </c>
      <c r="B464" s="245" t="e">
        <f t="shared" si="108"/>
        <v>#REF!</v>
      </c>
      <c r="C464" s="147" t="e">
        <f>SUM(Proyección!E560)</f>
        <v>#REF!</v>
      </c>
      <c r="D464" s="32" t="e">
        <f>SUM(Proyección!F560)</f>
        <v>#REF!</v>
      </c>
      <c r="E464" s="109" t="e">
        <f>SUM(#REF!)</f>
        <v>#REF!</v>
      </c>
      <c r="F464" s="119" t="e">
        <f>SUM(#REF!)</f>
        <v>#REF!</v>
      </c>
      <c r="G464" s="119" t="e">
        <f>SUM(#REF!)</f>
        <v>#REF!</v>
      </c>
      <c r="H464" s="119" t="e">
        <f>SUM(#REF!)</f>
        <v>#REF!</v>
      </c>
      <c r="I464" s="119" t="e">
        <f>SUM(#REF!)</f>
        <v>#REF!</v>
      </c>
      <c r="J464" s="119" t="e">
        <f>SUM(#REF!)</f>
        <v>#REF!</v>
      </c>
      <c r="K464" s="119" t="e">
        <f>SUM(#REF!)</f>
        <v>#REF!</v>
      </c>
      <c r="L464" s="119" t="e">
        <f>SUM(#REF!)</f>
        <v>#REF!</v>
      </c>
      <c r="M464" s="119" t="e">
        <f>SUM(#REF!)</f>
        <v>#REF!</v>
      </c>
      <c r="N464" s="119" t="e">
        <f>SUM(#REF!)</f>
        <v>#REF!</v>
      </c>
      <c r="O464" s="119" t="e">
        <f>SUM(#REF!)</f>
        <v>#REF!</v>
      </c>
      <c r="P464" s="119" t="e">
        <f>SUM(#REF!)</f>
        <v>#REF!</v>
      </c>
      <c r="Q464" s="119" t="e">
        <f>SUM(#REF!)</f>
        <v>#REF!</v>
      </c>
      <c r="R464" s="119" t="e">
        <f>SUM(#REF!)</f>
        <v>#REF!</v>
      </c>
      <c r="S464" s="327" t="e">
        <f>SUM(#REF!)</f>
        <v>#REF!</v>
      </c>
      <c r="T464" s="327" t="e">
        <f>SUM(#REF!)</f>
        <v>#REF!</v>
      </c>
      <c r="U464" s="212" t="e">
        <f>SUM(#REF!)</f>
        <v>#REF!</v>
      </c>
      <c r="V464" s="212" t="e">
        <f>SUM(#REF!)</f>
        <v>#REF!</v>
      </c>
      <c r="W464" s="119" t="e">
        <f>SUM(#REF!)</f>
        <v>#REF!</v>
      </c>
      <c r="X464" s="119" t="e">
        <f>SUM(#REF!)</f>
        <v>#REF!</v>
      </c>
      <c r="Y464" s="116" t="e">
        <f>SUM(#REF!)</f>
        <v>#REF!</v>
      </c>
      <c r="Z464" s="116" t="e">
        <f>SUM(#REF!)</f>
        <v>#REF!</v>
      </c>
      <c r="AA464" s="272">
        <f>Proyección!AE560</f>
        <v>2000000</v>
      </c>
      <c r="AB464" s="16"/>
    </row>
    <row r="465" spans="1:28" ht="15.6">
      <c r="A465" s="24" t="s">
        <v>147</v>
      </c>
      <c r="B465" s="248" t="e">
        <f t="shared" ref="B465:AA465" si="109">SUM(B466:B467)</f>
        <v>#REF!</v>
      </c>
      <c r="C465" s="148" t="e">
        <f t="shared" si="109"/>
        <v>#REF!</v>
      </c>
      <c r="D465" s="33" t="e">
        <f t="shared" si="109"/>
        <v>#REF!</v>
      </c>
      <c r="E465" s="89" t="e">
        <f t="shared" si="109"/>
        <v>#REF!</v>
      </c>
      <c r="F465" s="100" t="e">
        <f t="shared" si="109"/>
        <v>#REF!</v>
      </c>
      <c r="G465" s="100" t="e">
        <f t="shared" si="109"/>
        <v>#REF!</v>
      </c>
      <c r="H465" s="100" t="e">
        <f t="shared" si="109"/>
        <v>#REF!</v>
      </c>
      <c r="I465" s="100" t="e">
        <f t="shared" si="109"/>
        <v>#REF!</v>
      </c>
      <c r="J465" s="100" t="e">
        <f t="shared" si="109"/>
        <v>#REF!</v>
      </c>
      <c r="K465" s="100" t="e">
        <f t="shared" si="109"/>
        <v>#REF!</v>
      </c>
      <c r="L465" s="100" t="e">
        <f t="shared" si="109"/>
        <v>#REF!</v>
      </c>
      <c r="M465" s="100" t="e">
        <f t="shared" si="109"/>
        <v>#REF!</v>
      </c>
      <c r="N465" s="100" t="e">
        <f t="shared" si="109"/>
        <v>#REF!</v>
      </c>
      <c r="O465" s="100" t="e">
        <f t="shared" si="109"/>
        <v>#REF!</v>
      </c>
      <c r="P465" s="100" t="e">
        <f t="shared" si="109"/>
        <v>#REF!</v>
      </c>
      <c r="Q465" s="100" t="e">
        <f t="shared" si="109"/>
        <v>#REF!</v>
      </c>
      <c r="R465" s="100" t="e">
        <f t="shared" si="109"/>
        <v>#REF!</v>
      </c>
      <c r="S465" s="339" t="e">
        <f t="shared" si="109"/>
        <v>#REF!</v>
      </c>
      <c r="T465" s="339" t="e">
        <f t="shared" si="109"/>
        <v>#REF!</v>
      </c>
      <c r="U465" s="223" t="e">
        <f t="shared" si="109"/>
        <v>#REF!</v>
      </c>
      <c r="V465" s="223" t="e">
        <f t="shared" si="109"/>
        <v>#REF!</v>
      </c>
      <c r="W465" s="100" t="e">
        <f t="shared" si="109"/>
        <v>#REF!</v>
      </c>
      <c r="X465" s="100" t="e">
        <f t="shared" si="109"/>
        <v>#REF!</v>
      </c>
      <c r="Y465" s="100" t="e">
        <f t="shared" si="109"/>
        <v>#REF!</v>
      </c>
      <c r="Z465" s="100" t="e">
        <f t="shared" si="109"/>
        <v>#REF!</v>
      </c>
      <c r="AA465" s="276">
        <f t="shared" si="109"/>
        <v>150000</v>
      </c>
      <c r="AB465" s="16"/>
    </row>
    <row r="466" spans="1:28" ht="15.6">
      <c r="A466" s="24" t="s">
        <v>287</v>
      </c>
      <c r="B466" s="245" t="e">
        <f>SUM(AA466-C466)</f>
        <v>#REF!</v>
      </c>
      <c r="C466" s="147" t="e">
        <f>SUM(Proyección!E562)</f>
        <v>#REF!</v>
      </c>
      <c r="D466" s="32" t="e">
        <f>SUM(Proyección!F562)</f>
        <v>#REF!</v>
      </c>
      <c r="E466" s="109" t="e">
        <f>SUM(#REF!)</f>
        <v>#REF!</v>
      </c>
      <c r="F466" s="119" t="e">
        <f>SUM(#REF!)</f>
        <v>#REF!</v>
      </c>
      <c r="G466" s="119" t="e">
        <f>SUM(#REF!)</f>
        <v>#REF!</v>
      </c>
      <c r="H466" s="119" t="e">
        <f>SUM(#REF!)</f>
        <v>#REF!</v>
      </c>
      <c r="I466" s="119" t="e">
        <f>SUM(#REF!)</f>
        <v>#REF!</v>
      </c>
      <c r="J466" s="119" t="e">
        <f>SUM(#REF!)</f>
        <v>#REF!</v>
      </c>
      <c r="K466" s="119" t="e">
        <f>SUM(#REF!)</f>
        <v>#REF!</v>
      </c>
      <c r="L466" s="119" t="e">
        <f>SUM(#REF!)</f>
        <v>#REF!</v>
      </c>
      <c r="M466" s="119" t="e">
        <f>SUM(#REF!)</f>
        <v>#REF!</v>
      </c>
      <c r="N466" s="119" t="e">
        <f>SUM(#REF!)</f>
        <v>#REF!</v>
      </c>
      <c r="O466" s="119" t="e">
        <f>SUM(#REF!)</f>
        <v>#REF!</v>
      </c>
      <c r="P466" s="119" t="e">
        <f>SUM(#REF!)</f>
        <v>#REF!</v>
      </c>
      <c r="Q466" s="119" t="e">
        <f>SUM(#REF!)</f>
        <v>#REF!</v>
      </c>
      <c r="R466" s="119" t="e">
        <f>SUM(#REF!)</f>
        <v>#REF!</v>
      </c>
      <c r="S466" s="327" t="e">
        <f>SUM(#REF!)</f>
        <v>#REF!</v>
      </c>
      <c r="T466" s="327" t="e">
        <f>SUM(#REF!)</f>
        <v>#REF!</v>
      </c>
      <c r="U466" s="212" t="e">
        <f>SUM(#REF!)</f>
        <v>#REF!</v>
      </c>
      <c r="V466" s="212" t="e">
        <f>SUM(#REF!)</f>
        <v>#REF!</v>
      </c>
      <c r="W466" s="119" t="e">
        <f>SUM(#REF!)</f>
        <v>#REF!</v>
      </c>
      <c r="X466" s="119" t="e">
        <f>SUM(#REF!)</f>
        <v>#REF!</v>
      </c>
      <c r="Y466" s="116" t="e">
        <f>SUM(#REF!)</f>
        <v>#REF!</v>
      </c>
      <c r="Z466" s="116" t="e">
        <f>SUM(#REF!)</f>
        <v>#REF!</v>
      </c>
      <c r="AA466" s="272">
        <f>Proyección!AE562</f>
        <v>50000</v>
      </c>
      <c r="AB466" s="16"/>
    </row>
    <row r="467" spans="1:28" ht="15.6">
      <c r="A467" s="24" t="s">
        <v>105</v>
      </c>
      <c r="B467" s="245" t="e">
        <f>SUM(AA467-C467)</f>
        <v>#REF!</v>
      </c>
      <c r="C467" s="147" t="e">
        <f>SUM(Proyección!E563)</f>
        <v>#REF!</v>
      </c>
      <c r="D467" s="32" t="e">
        <f>SUM(Proyección!F563)</f>
        <v>#REF!</v>
      </c>
      <c r="E467" s="109" t="e">
        <f>SUM(#REF!)</f>
        <v>#REF!</v>
      </c>
      <c r="F467" s="119" t="e">
        <f>SUM(#REF!)</f>
        <v>#REF!</v>
      </c>
      <c r="G467" s="119" t="e">
        <f>SUM(#REF!)</f>
        <v>#REF!</v>
      </c>
      <c r="H467" s="119" t="e">
        <f>SUM(#REF!)</f>
        <v>#REF!</v>
      </c>
      <c r="I467" s="119" t="e">
        <f>SUM(#REF!)</f>
        <v>#REF!</v>
      </c>
      <c r="J467" s="119" t="e">
        <f>SUM(#REF!)</f>
        <v>#REF!</v>
      </c>
      <c r="K467" s="119" t="e">
        <f>SUM(#REF!)</f>
        <v>#REF!</v>
      </c>
      <c r="L467" s="119" t="e">
        <f>SUM(#REF!)</f>
        <v>#REF!</v>
      </c>
      <c r="M467" s="119" t="e">
        <f>SUM(#REF!)</f>
        <v>#REF!</v>
      </c>
      <c r="N467" s="119" t="e">
        <f>SUM(#REF!)</f>
        <v>#REF!</v>
      </c>
      <c r="O467" s="119" t="e">
        <f>SUM(#REF!)</f>
        <v>#REF!</v>
      </c>
      <c r="P467" s="119" t="e">
        <f>SUM(#REF!)</f>
        <v>#REF!</v>
      </c>
      <c r="Q467" s="119" t="e">
        <f>SUM(#REF!)</f>
        <v>#REF!</v>
      </c>
      <c r="R467" s="119" t="e">
        <f>SUM(#REF!)</f>
        <v>#REF!</v>
      </c>
      <c r="S467" s="327" t="e">
        <f>SUM(#REF!)</f>
        <v>#REF!</v>
      </c>
      <c r="T467" s="327" t="e">
        <f>SUM(#REF!)</f>
        <v>#REF!</v>
      </c>
      <c r="U467" s="212" t="e">
        <f>SUM(#REF!)</f>
        <v>#REF!</v>
      </c>
      <c r="V467" s="212" t="e">
        <f>SUM(#REF!)</f>
        <v>#REF!</v>
      </c>
      <c r="W467" s="119" t="e">
        <f>SUM(#REF!)</f>
        <v>#REF!</v>
      </c>
      <c r="X467" s="119" t="e">
        <f>SUM(#REF!)</f>
        <v>#REF!</v>
      </c>
      <c r="Y467" s="116" t="e">
        <f>SUM(#REF!)</f>
        <v>#REF!</v>
      </c>
      <c r="Z467" s="116" t="e">
        <f>SUM(#REF!)</f>
        <v>#REF!</v>
      </c>
      <c r="AA467" s="272">
        <f>Proyección!AE563</f>
        <v>100000</v>
      </c>
      <c r="AB467" s="16"/>
    </row>
    <row r="468" spans="1:28" ht="15.6">
      <c r="A468" s="204" t="s">
        <v>72</v>
      </c>
      <c r="B468" s="249" t="e">
        <f>SUM(AA468-C468)</f>
        <v>#REF!</v>
      </c>
      <c r="C468" s="147" t="e">
        <f>SUM(Proyección!E564)</f>
        <v>#REF!</v>
      </c>
      <c r="D468" s="32" t="e">
        <f>SUM(Proyección!F564)</f>
        <v>#REF!</v>
      </c>
      <c r="E468" s="109" t="e">
        <f>SUM(#REF!)</f>
        <v>#REF!</v>
      </c>
      <c r="F468" s="119" t="e">
        <f>SUM(#REF!)</f>
        <v>#REF!</v>
      </c>
      <c r="G468" s="119" t="e">
        <f>SUM(#REF!)</f>
        <v>#REF!</v>
      </c>
      <c r="H468" s="119" t="e">
        <f>SUM(#REF!)</f>
        <v>#REF!</v>
      </c>
      <c r="I468" s="119" t="e">
        <f>SUM(#REF!)</f>
        <v>#REF!</v>
      </c>
      <c r="J468" s="119" t="e">
        <f>SUM(#REF!)</f>
        <v>#REF!</v>
      </c>
      <c r="K468" s="119" t="e">
        <f>SUM(#REF!)</f>
        <v>#REF!</v>
      </c>
      <c r="L468" s="119" t="e">
        <f>SUM(#REF!)</f>
        <v>#REF!</v>
      </c>
      <c r="M468" s="119" t="e">
        <f>SUM(#REF!)</f>
        <v>#REF!</v>
      </c>
      <c r="N468" s="119" t="e">
        <f>SUM(#REF!)</f>
        <v>#REF!</v>
      </c>
      <c r="O468" s="119" t="e">
        <f>SUM(#REF!)</f>
        <v>#REF!</v>
      </c>
      <c r="P468" s="119" t="e">
        <f>SUM(#REF!)</f>
        <v>#REF!</v>
      </c>
      <c r="Q468" s="119" t="e">
        <f>SUM(#REF!)</f>
        <v>#REF!</v>
      </c>
      <c r="R468" s="119" t="e">
        <f>SUM(#REF!)</f>
        <v>#REF!</v>
      </c>
      <c r="S468" s="327" t="e">
        <f>SUM(#REF!)</f>
        <v>#REF!</v>
      </c>
      <c r="T468" s="327" t="e">
        <f>SUM(#REF!)</f>
        <v>#REF!</v>
      </c>
      <c r="U468" s="212" t="e">
        <f>SUM(#REF!)</f>
        <v>#REF!</v>
      </c>
      <c r="V468" s="212" t="e">
        <f>SUM(#REF!)</f>
        <v>#REF!</v>
      </c>
      <c r="W468" s="119" t="e">
        <f>SUM(#REF!)</f>
        <v>#REF!</v>
      </c>
      <c r="X468" s="119" t="e">
        <f>SUM(#REF!)</f>
        <v>#REF!</v>
      </c>
      <c r="Y468" s="116" t="e">
        <f>SUM(#REF!)</f>
        <v>#REF!</v>
      </c>
      <c r="Z468" s="116" t="e">
        <f>SUM(#REF!)</f>
        <v>#REF!</v>
      </c>
      <c r="AA468" s="272">
        <f>Proyección!AE564</f>
        <v>10000</v>
      </c>
      <c r="AB468" s="16"/>
    </row>
    <row r="469" spans="1:28" ht="15.6">
      <c r="A469" s="24" t="s">
        <v>414</v>
      </c>
      <c r="B469" s="248" t="e">
        <f t="shared" ref="B469:AA469" si="110">SUM(B470:B471)</f>
        <v>#REF!</v>
      </c>
      <c r="C469" s="148" t="e">
        <f t="shared" si="110"/>
        <v>#REF!</v>
      </c>
      <c r="D469" s="33" t="e">
        <f t="shared" si="110"/>
        <v>#REF!</v>
      </c>
      <c r="E469" s="89" t="e">
        <f t="shared" si="110"/>
        <v>#REF!</v>
      </c>
      <c r="F469" s="100" t="e">
        <f t="shared" si="110"/>
        <v>#REF!</v>
      </c>
      <c r="G469" s="100" t="e">
        <f t="shared" si="110"/>
        <v>#REF!</v>
      </c>
      <c r="H469" s="100" t="e">
        <f t="shared" si="110"/>
        <v>#REF!</v>
      </c>
      <c r="I469" s="100" t="e">
        <f t="shared" si="110"/>
        <v>#REF!</v>
      </c>
      <c r="J469" s="100" t="e">
        <f t="shared" si="110"/>
        <v>#REF!</v>
      </c>
      <c r="K469" s="100" t="e">
        <f t="shared" si="110"/>
        <v>#REF!</v>
      </c>
      <c r="L469" s="100" t="e">
        <f t="shared" si="110"/>
        <v>#REF!</v>
      </c>
      <c r="M469" s="100" t="e">
        <f t="shared" si="110"/>
        <v>#REF!</v>
      </c>
      <c r="N469" s="100" t="e">
        <f t="shared" si="110"/>
        <v>#REF!</v>
      </c>
      <c r="O469" s="100" t="e">
        <f t="shared" si="110"/>
        <v>#REF!</v>
      </c>
      <c r="P469" s="100" t="e">
        <f t="shared" si="110"/>
        <v>#REF!</v>
      </c>
      <c r="Q469" s="100" t="e">
        <f t="shared" si="110"/>
        <v>#REF!</v>
      </c>
      <c r="R469" s="100" t="e">
        <f t="shared" si="110"/>
        <v>#REF!</v>
      </c>
      <c r="S469" s="339" t="e">
        <f t="shared" si="110"/>
        <v>#REF!</v>
      </c>
      <c r="T469" s="339" t="e">
        <f t="shared" si="110"/>
        <v>#REF!</v>
      </c>
      <c r="U469" s="223" t="e">
        <f t="shared" si="110"/>
        <v>#REF!</v>
      </c>
      <c r="V469" s="223" t="e">
        <f t="shared" si="110"/>
        <v>#REF!</v>
      </c>
      <c r="W469" s="100" t="e">
        <f t="shared" si="110"/>
        <v>#REF!</v>
      </c>
      <c r="X469" s="100" t="e">
        <f t="shared" si="110"/>
        <v>#REF!</v>
      </c>
      <c r="Y469" s="100" t="e">
        <f t="shared" si="110"/>
        <v>#REF!</v>
      </c>
      <c r="Z469" s="100" t="e">
        <f t="shared" si="110"/>
        <v>#REF!</v>
      </c>
      <c r="AA469" s="276">
        <f t="shared" si="110"/>
        <v>1578700</v>
      </c>
      <c r="AB469" s="16"/>
    </row>
    <row r="470" spans="1:28" ht="15.6">
      <c r="A470" s="24" t="s">
        <v>73</v>
      </c>
      <c r="B470" s="245" t="e">
        <f>SUM(AA470-C470)</f>
        <v>#REF!</v>
      </c>
      <c r="C470" s="147" t="e">
        <f>SUM(Proyección!E566)</f>
        <v>#REF!</v>
      </c>
      <c r="D470" s="32" t="e">
        <f>SUM(Proyección!F566)</f>
        <v>#REF!</v>
      </c>
      <c r="E470" s="109" t="e">
        <f>SUM(#REF!)</f>
        <v>#REF!</v>
      </c>
      <c r="F470" s="119" t="e">
        <f>SUM(#REF!)</f>
        <v>#REF!</v>
      </c>
      <c r="G470" s="119" t="e">
        <f>SUM(#REF!)</f>
        <v>#REF!</v>
      </c>
      <c r="H470" s="119" t="e">
        <f>SUM(#REF!)</f>
        <v>#REF!</v>
      </c>
      <c r="I470" s="119" t="e">
        <f>SUM(#REF!)</f>
        <v>#REF!</v>
      </c>
      <c r="J470" s="119" t="e">
        <f>SUM(#REF!)</f>
        <v>#REF!</v>
      </c>
      <c r="K470" s="119" t="e">
        <f>SUM(#REF!)</f>
        <v>#REF!</v>
      </c>
      <c r="L470" s="119" t="e">
        <f>SUM(#REF!)</f>
        <v>#REF!</v>
      </c>
      <c r="M470" s="119" t="e">
        <f>SUM(#REF!)</f>
        <v>#REF!</v>
      </c>
      <c r="N470" s="119" t="e">
        <f>SUM(#REF!)</f>
        <v>#REF!</v>
      </c>
      <c r="O470" s="119" t="e">
        <f>SUM(#REF!)</f>
        <v>#REF!</v>
      </c>
      <c r="P470" s="119" t="e">
        <f>SUM(#REF!)</f>
        <v>#REF!</v>
      </c>
      <c r="Q470" s="119" t="e">
        <f>SUM(#REF!)</f>
        <v>#REF!</v>
      </c>
      <c r="R470" s="119" t="e">
        <f>SUM(#REF!)</f>
        <v>#REF!</v>
      </c>
      <c r="S470" s="327" t="e">
        <f>SUM(#REF!)</f>
        <v>#REF!</v>
      </c>
      <c r="T470" s="327" t="e">
        <f>SUM(#REF!)</f>
        <v>#REF!</v>
      </c>
      <c r="U470" s="212" t="e">
        <f>SUM(#REF!)</f>
        <v>#REF!</v>
      </c>
      <c r="V470" s="212" t="e">
        <f>SUM(#REF!)</f>
        <v>#REF!</v>
      </c>
      <c r="W470" s="119" t="e">
        <f>SUM(#REF!)</f>
        <v>#REF!</v>
      </c>
      <c r="X470" s="119" t="e">
        <f>SUM(#REF!)</f>
        <v>#REF!</v>
      </c>
      <c r="Y470" s="116" t="e">
        <f>SUM(#REF!)</f>
        <v>#REF!</v>
      </c>
      <c r="Z470" s="116" t="e">
        <f>SUM(#REF!)</f>
        <v>#REF!</v>
      </c>
      <c r="AA470" s="270">
        <f>Proyección!AE566</f>
        <v>1233900</v>
      </c>
      <c r="AB470" s="16"/>
    </row>
    <row r="471" spans="1:28" ht="15.6">
      <c r="A471" s="24" t="s">
        <v>74</v>
      </c>
      <c r="B471" s="245" t="e">
        <f>SUM(AA471-C471)</f>
        <v>#REF!</v>
      </c>
      <c r="C471" s="147" t="e">
        <f>SUM(Proyección!E567)</f>
        <v>#REF!</v>
      </c>
      <c r="D471" s="32" t="e">
        <f>SUM(Proyección!F567)</f>
        <v>#REF!</v>
      </c>
      <c r="E471" s="109" t="e">
        <f>SUM(#REF!)</f>
        <v>#REF!</v>
      </c>
      <c r="F471" s="119" t="e">
        <f>SUM(#REF!)</f>
        <v>#REF!</v>
      </c>
      <c r="G471" s="119" t="e">
        <f>SUM(#REF!)</f>
        <v>#REF!</v>
      </c>
      <c r="H471" s="119" t="e">
        <f>SUM(#REF!)</f>
        <v>#REF!</v>
      </c>
      <c r="I471" s="119" t="e">
        <f>SUM(#REF!)</f>
        <v>#REF!</v>
      </c>
      <c r="J471" s="119" t="e">
        <f>SUM(#REF!)</f>
        <v>#REF!</v>
      </c>
      <c r="K471" s="119" t="e">
        <f>SUM(#REF!)</f>
        <v>#REF!</v>
      </c>
      <c r="L471" s="119" t="e">
        <f>SUM(#REF!)</f>
        <v>#REF!</v>
      </c>
      <c r="M471" s="119" t="e">
        <f>SUM(#REF!)</f>
        <v>#REF!</v>
      </c>
      <c r="N471" s="119" t="e">
        <f>SUM(#REF!)</f>
        <v>#REF!</v>
      </c>
      <c r="O471" s="119" t="e">
        <f>SUM(#REF!)</f>
        <v>#REF!</v>
      </c>
      <c r="P471" s="119" t="e">
        <f>SUM(#REF!)</f>
        <v>#REF!</v>
      </c>
      <c r="Q471" s="119" t="e">
        <f>SUM(#REF!)</f>
        <v>#REF!</v>
      </c>
      <c r="R471" s="119" t="e">
        <f>SUM(#REF!)</f>
        <v>#REF!</v>
      </c>
      <c r="S471" s="327" t="e">
        <f>SUM(#REF!)</f>
        <v>#REF!</v>
      </c>
      <c r="T471" s="327" t="e">
        <f>SUM(#REF!)</f>
        <v>#REF!</v>
      </c>
      <c r="U471" s="212" t="e">
        <f>SUM(#REF!)</f>
        <v>#REF!</v>
      </c>
      <c r="V471" s="212" t="e">
        <f>SUM(#REF!)</f>
        <v>#REF!</v>
      </c>
      <c r="W471" s="119" t="e">
        <f>SUM(#REF!)</f>
        <v>#REF!</v>
      </c>
      <c r="X471" s="119" t="e">
        <f>SUM(#REF!)</f>
        <v>#REF!</v>
      </c>
      <c r="Y471" s="116" t="e">
        <f>SUM(#REF!)</f>
        <v>#REF!</v>
      </c>
      <c r="Z471" s="116" t="e">
        <f>SUM(#REF!)</f>
        <v>#REF!</v>
      </c>
      <c r="AA471" s="272">
        <f>Proyección!AE567</f>
        <v>344800</v>
      </c>
      <c r="AB471" s="16"/>
    </row>
    <row r="472" spans="1:28" ht="15.6">
      <c r="A472" s="24" t="s">
        <v>441</v>
      </c>
      <c r="B472" s="245" t="e">
        <f>SUM(AA472-C472)</f>
        <v>#REF!</v>
      </c>
      <c r="C472" s="32" t="e">
        <f>SUM(Proyección!E568)</f>
        <v>#REF!</v>
      </c>
      <c r="D472" s="156" t="e">
        <f>SUM(Proyección!F568)</f>
        <v>#REF!</v>
      </c>
      <c r="E472" s="109" t="e">
        <f>SUM(#REF!)</f>
        <v>#REF!</v>
      </c>
      <c r="F472" s="119" t="e">
        <f>SUM(#REF!)</f>
        <v>#REF!</v>
      </c>
      <c r="G472" s="119" t="e">
        <f>SUM(#REF!)</f>
        <v>#REF!</v>
      </c>
      <c r="H472" s="119" t="e">
        <f>SUM(#REF!)</f>
        <v>#REF!</v>
      </c>
      <c r="I472" s="119" t="e">
        <f>SUM(#REF!)</f>
        <v>#REF!</v>
      </c>
      <c r="J472" s="119" t="e">
        <f>SUM(#REF!)</f>
        <v>#REF!</v>
      </c>
      <c r="K472" s="119" t="e">
        <f>SUM(#REF!)</f>
        <v>#REF!</v>
      </c>
      <c r="L472" s="119" t="e">
        <f>SUM(#REF!)</f>
        <v>#REF!</v>
      </c>
      <c r="M472" s="119" t="e">
        <f>SUM(#REF!)</f>
        <v>#REF!</v>
      </c>
      <c r="N472" s="119" t="e">
        <f>SUM(#REF!)</f>
        <v>#REF!</v>
      </c>
      <c r="O472" s="119" t="e">
        <f>SUM(#REF!)</f>
        <v>#REF!</v>
      </c>
      <c r="P472" s="119" t="e">
        <f>SUM(#REF!)</f>
        <v>#REF!</v>
      </c>
      <c r="Q472" s="119" t="e">
        <f>SUM(#REF!)</f>
        <v>#REF!</v>
      </c>
      <c r="R472" s="119" t="e">
        <f>SUM(#REF!)</f>
        <v>#REF!</v>
      </c>
      <c r="S472" s="327" t="e">
        <f>SUM(#REF!)</f>
        <v>#REF!</v>
      </c>
      <c r="T472" s="327" t="e">
        <f>SUM(#REF!)</f>
        <v>#REF!</v>
      </c>
      <c r="U472" s="212" t="e">
        <f>SUM(#REF!)</f>
        <v>#REF!</v>
      </c>
      <c r="V472" s="212" t="e">
        <f>SUM(#REF!)</f>
        <v>#REF!</v>
      </c>
      <c r="W472" s="119" t="e">
        <f>SUM(#REF!)</f>
        <v>#REF!</v>
      </c>
      <c r="X472" s="119" t="e">
        <f>SUM(#REF!)</f>
        <v>#REF!</v>
      </c>
      <c r="Y472" s="119" t="e">
        <f>SUM(#REF!)</f>
        <v>#REF!</v>
      </c>
      <c r="Z472" s="116" t="e">
        <f>SUM(#REF!)</f>
        <v>#REF!</v>
      </c>
      <c r="AA472" s="272">
        <f>Proyección!AE568</f>
        <v>25000</v>
      </c>
      <c r="AB472" s="14"/>
    </row>
    <row r="473" spans="1:28" ht="15.6">
      <c r="A473" s="24" t="s">
        <v>593</v>
      </c>
      <c r="B473" s="248" t="e">
        <f t="shared" ref="B473:AA473" si="111">SUM(B474:B476)</f>
        <v>#REF!</v>
      </c>
      <c r="C473" s="44" t="e">
        <f t="shared" si="111"/>
        <v>#REF!</v>
      </c>
      <c r="D473" s="85" t="e">
        <f t="shared" si="111"/>
        <v>#REF!</v>
      </c>
      <c r="E473" s="89" t="e">
        <f t="shared" si="111"/>
        <v>#REF!</v>
      </c>
      <c r="F473" s="100" t="e">
        <f t="shared" si="111"/>
        <v>#REF!</v>
      </c>
      <c r="G473" s="100" t="e">
        <f t="shared" si="111"/>
        <v>#REF!</v>
      </c>
      <c r="H473" s="100" t="e">
        <f t="shared" si="111"/>
        <v>#REF!</v>
      </c>
      <c r="I473" s="100" t="e">
        <f t="shared" si="111"/>
        <v>#REF!</v>
      </c>
      <c r="J473" s="100" t="e">
        <f t="shared" si="111"/>
        <v>#REF!</v>
      </c>
      <c r="K473" s="100" t="e">
        <f t="shared" si="111"/>
        <v>#REF!</v>
      </c>
      <c r="L473" s="100" t="e">
        <f t="shared" si="111"/>
        <v>#REF!</v>
      </c>
      <c r="M473" s="100" t="e">
        <f t="shared" si="111"/>
        <v>#REF!</v>
      </c>
      <c r="N473" s="100" t="e">
        <f t="shared" si="111"/>
        <v>#REF!</v>
      </c>
      <c r="O473" s="100" t="e">
        <f t="shared" si="111"/>
        <v>#REF!</v>
      </c>
      <c r="P473" s="100" t="e">
        <f t="shared" si="111"/>
        <v>#REF!</v>
      </c>
      <c r="Q473" s="100" t="e">
        <f t="shared" si="111"/>
        <v>#REF!</v>
      </c>
      <c r="R473" s="100" t="e">
        <f t="shared" si="111"/>
        <v>#REF!</v>
      </c>
      <c r="S473" s="339" t="e">
        <f t="shared" si="111"/>
        <v>#REF!</v>
      </c>
      <c r="T473" s="339" t="e">
        <f t="shared" si="111"/>
        <v>#REF!</v>
      </c>
      <c r="U473" s="223" t="e">
        <f t="shared" si="111"/>
        <v>#REF!</v>
      </c>
      <c r="V473" s="223" t="e">
        <f t="shared" si="111"/>
        <v>#REF!</v>
      </c>
      <c r="W473" s="100" t="e">
        <f t="shared" si="111"/>
        <v>#REF!</v>
      </c>
      <c r="X473" s="100" t="e">
        <f t="shared" si="111"/>
        <v>#REF!</v>
      </c>
      <c r="Y473" s="100" t="e">
        <f t="shared" si="111"/>
        <v>#REF!</v>
      </c>
      <c r="Z473" s="100" t="e">
        <f t="shared" si="111"/>
        <v>#REF!</v>
      </c>
      <c r="AA473" s="276">
        <f t="shared" si="111"/>
        <v>0</v>
      </c>
      <c r="AB473" s="16"/>
    </row>
    <row r="474" spans="1:28" ht="15.6">
      <c r="A474" s="24" t="s">
        <v>311</v>
      </c>
      <c r="B474" s="245" t="e">
        <f>SUM(AA474-C474)</f>
        <v>#REF!</v>
      </c>
      <c r="C474" s="32" t="e">
        <f>SUM(Proyección!E570)</f>
        <v>#REF!</v>
      </c>
      <c r="D474" s="156" t="e">
        <f>SUM(Proyección!F570)</f>
        <v>#REF!</v>
      </c>
      <c r="E474" s="109" t="e">
        <f>SUM(#REF!)</f>
        <v>#REF!</v>
      </c>
      <c r="F474" s="119" t="e">
        <f>SUM(#REF!)</f>
        <v>#REF!</v>
      </c>
      <c r="G474" s="119" t="e">
        <f>SUM(#REF!)</f>
        <v>#REF!</v>
      </c>
      <c r="H474" s="119" t="e">
        <f>SUM(#REF!)</f>
        <v>#REF!</v>
      </c>
      <c r="I474" s="119" t="e">
        <f>SUM(#REF!)</f>
        <v>#REF!</v>
      </c>
      <c r="J474" s="119" t="e">
        <f>SUM(#REF!)</f>
        <v>#REF!</v>
      </c>
      <c r="K474" s="119" t="e">
        <f>SUM(#REF!)</f>
        <v>#REF!</v>
      </c>
      <c r="L474" s="119" t="e">
        <f>SUM(#REF!)</f>
        <v>#REF!</v>
      </c>
      <c r="M474" s="119" t="e">
        <f>SUM(#REF!)</f>
        <v>#REF!</v>
      </c>
      <c r="N474" s="119" t="e">
        <f>SUM(#REF!)</f>
        <v>#REF!</v>
      </c>
      <c r="O474" s="119" t="e">
        <f>SUM(#REF!)</f>
        <v>#REF!</v>
      </c>
      <c r="P474" s="119" t="e">
        <f>SUM(#REF!)</f>
        <v>#REF!</v>
      </c>
      <c r="Q474" s="119" t="e">
        <f>SUM(#REF!)</f>
        <v>#REF!</v>
      </c>
      <c r="R474" s="119" t="e">
        <f>SUM(#REF!)</f>
        <v>#REF!</v>
      </c>
      <c r="S474" s="327" t="e">
        <f>SUM(#REF!)</f>
        <v>#REF!</v>
      </c>
      <c r="T474" s="327" t="e">
        <f>SUM(#REF!)</f>
        <v>#REF!</v>
      </c>
      <c r="U474" s="212" t="e">
        <f>SUM(#REF!)</f>
        <v>#REF!</v>
      </c>
      <c r="V474" s="212" t="e">
        <f>SUM(#REF!)</f>
        <v>#REF!</v>
      </c>
      <c r="W474" s="119" t="e">
        <f>SUM(#REF!)</f>
        <v>#REF!</v>
      </c>
      <c r="X474" s="119" t="e">
        <f>SUM(#REF!)</f>
        <v>#REF!</v>
      </c>
      <c r="Y474" s="116" t="e">
        <f>SUM(#REF!)</f>
        <v>#REF!</v>
      </c>
      <c r="Z474" s="116" t="e">
        <f>SUM(#REF!)</f>
        <v>#REF!</v>
      </c>
      <c r="AA474" s="272">
        <f>Proyección!AE570</f>
        <v>0</v>
      </c>
      <c r="AB474" s="16"/>
    </row>
    <row r="475" spans="1:28" ht="15.6">
      <c r="A475" s="24" t="s">
        <v>312</v>
      </c>
      <c r="B475" s="245" t="e">
        <f>SUM(AA475-C475)</f>
        <v>#REF!</v>
      </c>
      <c r="C475" s="32" t="e">
        <f>SUM(Proyección!E571)</f>
        <v>#REF!</v>
      </c>
      <c r="D475" s="156" t="e">
        <f>SUM(Proyección!F571)</f>
        <v>#REF!</v>
      </c>
      <c r="E475" s="109" t="e">
        <f>SUM(#REF!)</f>
        <v>#REF!</v>
      </c>
      <c r="F475" s="119" t="e">
        <f>SUM(#REF!)</f>
        <v>#REF!</v>
      </c>
      <c r="G475" s="119" t="e">
        <f>SUM(#REF!)</f>
        <v>#REF!</v>
      </c>
      <c r="H475" s="119" t="e">
        <f>SUM(#REF!)</f>
        <v>#REF!</v>
      </c>
      <c r="I475" s="119" t="e">
        <f>SUM(#REF!)</f>
        <v>#REF!</v>
      </c>
      <c r="J475" s="119" t="e">
        <f>SUM(#REF!)</f>
        <v>#REF!</v>
      </c>
      <c r="K475" s="119" t="e">
        <f>SUM(#REF!)</f>
        <v>#REF!</v>
      </c>
      <c r="L475" s="119" t="e">
        <f>SUM(#REF!)</f>
        <v>#REF!</v>
      </c>
      <c r="M475" s="119" t="e">
        <f>SUM(#REF!)</f>
        <v>#REF!</v>
      </c>
      <c r="N475" s="119" t="e">
        <f>SUM(#REF!)</f>
        <v>#REF!</v>
      </c>
      <c r="O475" s="119" t="e">
        <f>SUM(#REF!)</f>
        <v>#REF!</v>
      </c>
      <c r="P475" s="119" t="e">
        <f>SUM(#REF!)</f>
        <v>#REF!</v>
      </c>
      <c r="Q475" s="119" t="e">
        <f>SUM(#REF!)</f>
        <v>#REF!</v>
      </c>
      <c r="R475" s="119" t="e">
        <f>SUM(#REF!)</f>
        <v>#REF!</v>
      </c>
      <c r="S475" s="327" t="e">
        <f>SUM(#REF!)</f>
        <v>#REF!</v>
      </c>
      <c r="T475" s="327" t="e">
        <f>SUM(#REF!)</f>
        <v>#REF!</v>
      </c>
      <c r="U475" s="212" t="e">
        <f>SUM(#REF!)</f>
        <v>#REF!</v>
      </c>
      <c r="V475" s="212" t="e">
        <f>SUM(#REF!)</f>
        <v>#REF!</v>
      </c>
      <c r="W475" s="119" t="e">
        <f>SUM(#REF!)</f>
        <v>#REF!</v>
      </c>
      <c r="X475" s="119" t="e">
        <f>SUM(#REF!)</f>
        <v>#REF!</v>
      </c>
      <c r="Y475" s="116" t="e">
        <f>SUM(#REF!)</f>
        <v>#REF!</v>
      </c>
      <c r="Z475" s="116" t="e">
        <f>SUM(#REF!)</f>
        <v>#REF!</v>
      </c>
      <c r="AA475" s="270">
        <f>Proyección!AE571</f>
        <v>0</v>
      </c>
      <c r="AB475" s="14"/>
    </row>
    <row r="476" spans="1:28" ht="15.6">
      <c r="A476" s="204" t="s">
        <v>445</v>
      </c>
      <c r="B476" s="245" t="e">
        <f>SUM(AA476-C476)</f>
        <v>#REF!</v>
      </c>
      <c r="C476" s="32" t="e">
        <f>SUM(Proyección!E572)</f>
        <v>#REF!</v>
      </c>
      <c r="D476" s="156" t="e">
        <f>SUM(Proyección!F572)</f>
        <v>#REF!</v>
      </c>
      <c r="E476" s="109" t="e">
        <f>SUM(#REF!)</f>
        <v>#REF!</v>
      </c>
      <c r="F476" s="119" t="e">
        <f>SUM(#REF!)</f>
        <v>#REF!</v>
      </c>
      <c r="G476" s="119" t="e">
        <f>SUM(#REF!)</f>
        <v>#REF!</v>
      </c>
      <c r="H476" s="119" t="e">
        <f>SUM(#REF!)</f>
        <v>#REF!</v>
      </c>
      <c r="I476" s="119" t="e">
        <f>SUM(#REF!)</f>
        <v>#REF!</v>
      </c>
      <c r="J476" s="119" t="e">
        <f>SUM(#REF!)</f>
        <v>#REF!</v>
      </c>
      <c r="K476" s="119" t="e">
        <f>SUM(#REF!)</f>
        <v>#REF!</v>
      </c>
      <c r="L476" s="119" t="e">
        <f>SUM(#REF!)</f>
        <v>#REF!</v>
      </c>
      <c r="M476" s="119" t="e">
        <f>SUM(#REF!)</f>
        <v>#REF!</v>
      </c>
      <c r="N476" s="119" t="e">
        <f>SUM(#REF!)</f>
        <v>#REF!</v>
      </c>
      <c r="O476" s="119" t="e">
        <f>SUM(#REF!)</f>
        <v>#REF!</v>
      </c>
      <c r="P476" s="119" t="e">
        <f>SUM(#REF!)</f>
        <v>#REF!</v>
      </c>
      <c r="Q476" s="119" t="e">
        <f>SUM(#REF!)</f>
        <v>#REF!</v>
      </c>
      <c r="R476" s="119" t="e">
        <f>SUM(#REF!)</f>
        <v>#REF!</v>
      </c>
      <c r="S476" s="327" t="e">
        <f>SUM(#REF!)</f>
        <v>#REF!</v>
      </c>
      <c r="T476" s="327" t="e">
        <f>SUM(#REF!)</f>
        <v>#REF!</v>
      </c>
      <c r="U476" s="212" t="e">
        <f>SUM(#REF!)</f>
        <v>#REF!</v>
      </c>
      <c r="V476" s="212" t="e">
        <f>SUM(#REF!)</f>
        <v>#REF!</v>
      </c>
      <c r="W476" s="119" t="e">
        <f>SUM(#REF!)</f>
        <v>#REF!</v>
      </c>
      <c r="X476" s="119" t="e">
        <f>SUM(#REF!)</f>
        <v>#REF!</v>
      </c>
      <c r="Y476" s="116" t="e">
        <f>SUM(#REF!)</f>
        <v>#REF!</v>
      </c>
      <c r="Z476" s="116" t="e">
        <f>SUM(#REF!)</f>
        <v>#REF!</v>
      </c>
      <c r="AA476" s="270">
        <f>Proyección!AE572</f>
        <v>0</v>
      </c>
      <c r="AB476" s="14"/>
    </row>
    <row r="477" spans="1:28" ht="15.6">
      <c r="A477" s="24" t="s">
        <v>318</v>
      </c>
      <c r="B477" s="245" t="e">
        <f>SUM(AA477-C477)</f>
        <v>#REF!</v>
      </c>
      <c r="C477" s="32" t="e">
        <f>SUM(Proyección!E573)</f>
        <v>#REF!</v>
      </c>
      <c r="D477" s="156" t="e">
        <f>SUM(Proyección!F573)</f>
        <v>#REF!</v>
      </c>
      <c r="E477" s="109" t="e">
        <f>SUM(#REF!)</f>
        <v>#REF!</v>
      </c>
      <c r="F477" s="119" t="e">
        <f>SUM(#REF!)</f>
        <v>#REF!</v>
      </c>
      <c r="G477" s="119" t="e">
        <f>SUM(#REF!)</f>
        <v>#REF!</v>
      </c>
      <c r="H477" s="119" t="e">
        <f>SUM(#REF!)</f>
        <v>#REF!</v>
      </c>
      <c r="I477" s="119" t="e">
        <f>SUM(#REF!)</f>
        <v>#REF!</v>
      </c>
      <c r="J477" s="119" t="e">
        <f>SUM(#REF!)</f>
        <v>#REF!</v>
      </c>
      <c r="K477" s="119" t="e">
        <f>SUM(#REF!)</f>
        <v>#REF!</v>
      </c>
      <c r="L477" s="119" t="e">
        <f>SUM(#REF!)</f>
        <v>#REF!</v>
      </c>
      <c r="M477" s="119" t="e">
        <f>SUM(#REF!)</f>
        <v>#REF!</v>
      </c>
      <c r="N477" s="119" t="e">
        <f>SUM(#REF!)</f>
        <v>#REF!</v>
      </c>
      <c r="O477" s="119" t="e">
        <f>SUM(#REF!)</f>
        <v>#REF!</v>
      </c>
      <c r="P477" s="119" t="e">
        <f>SUM(#REF!)</f>
        <v>#REF!</v>
      </c>
      <c r="Q477" s="119" t="e">
        <f>SUM(#REF!)</f>
        <v>#REF!</v>
      </c>
      <c r="R477" s="119" t="e">
        <f>SUM(#REF!)</f>
        <v>#REF!</v>
      </c>
      <c r="S477" s="327" t="e">
        <f>SUM(#REF!)</f>
        <v>#REF!</v>
      </c>
      <c r="T477" s="327" t="e">
        <f>SUM(#REF!)</f>
        <v>#REF!</v>
      </c>
      <c r="U477" s="212" t="e">
        <f>SUM(#REF!)</f>
        <v>#REF!</v>
      </c>
      <c r="V477" s="212" t="e">
        <f>SUM(#REF!)</f>
        <v>#REF!</v>
      </c>
      <c r="W477" s="119" t="e">
        <f>SUM(#REF!)</f>
        <v>#REF!</v>
      </c>
      <c r="X477" s="119" t="e">
        <f>SUM(#REF!)</f>
        <v>#REF!</v>
      </c>
      <c r="Y477" s="116" t="e">
        <f>SUM(#REF!)</f>
        <v>#REF!</v>
      </c>
      <c r="Z477" s="116" t="e">
        <f>SUM(#REF!)</f>
        <v>#REF!</v>
      </c>
      <c r="AA477" s="270">
        <f>Proyección!AE573</f>
        <v>20000</v>
      </c>
      <c r="AB477" s="16"/>
    </row>
    <row r="478" spans="1:28" ht="15.6">
      <c r="A478" s="24" t="s">
        <v>383</v>
      </c>
      <c r="B478" s="254" t="e">
        <f>SUM(B479:B483)</f>
        <v>#REF!</v>
      </c>
      <c r="C478" s="192" t="e">
        <f>SUM(C479:C483)</f>
        <v>#REF!</v>
      </c>
      <c r="D478" s="39" t="e">
        <f>SUM(D479:D483)</f>
        <v>#REF!</v>
      </c>
      <c r="E478" s="100" t="e">
        <f t="shared" ref="E478:V478" si="112">SUM(E479:E480)</f>
        <v>#REF!</v>
      </c>
      <c r="F478" s="100" t="e">
        <f t="shared" si="112"/>
        <v>#REF!</v>
      </c>
      <c r="G478" s="100" t="e">
        <f t="shared" si="112"/>
        <v>#REF!</v>
      </c>
      <c r="H478" s="100" t="e">
        <f t="shared" si="112"/>
        <v>#REF!</v>
      </c>
      <c r="I478" s="100" t="e">
        <f t="shared" si="112"/>
        <v>#REF!</v>
      </c>
      <c r="J478" s="100" t="e">
        <f t="shared" si="112"/>
        <v>#REF!</v>
      </c>
      <c r="K478" s="100" t="e">
        <f t="shared" si="112"/>
        <v>#REF!</v>
      </c>
      <c r="L478" s="100" t="e">
        <f t="shared" si="112"/>
        <v>#REF!</v>
      </c>
      <c r="M478" s="100" t="e">
        <f t="shared" si="112"/>
        <v>#REF!</v>
      </c>
      <c r="N478" s="100" t="e">
        <f t="shared" si="112"/>
        <v>#REF!</v>
      </c>
      <c r="O478" s="100" t="e">
        <f t="shared" si="112"/>
        <v>#REF!</v>
      </c>
      <c r="P478" s="100" t="e">
        <f t="shared" si="112"/>
        <v>#REF!</v>
      </c>
      <c r="Q478" s="100" t="e">
        <f t="shared" si="112"/>
        <v>#REF!</v>
      </c>
      <c r="R478" s="100" t="e">
        <f t="shared" si="112"/>
        <v>#REF!</v>
      </c>
      <c r="S478" s="339" t="e">
        <f t="shared" si="112"/>
        <v>#REF!</v>
      </c>
      <c r="T478" s="339" t="e">
        <f t="shared" si="112"/>
        <v>#REF!</v>
      </c>
      <c r="U478" s="223" t="e">
        <f t="shared" si="112"/>
        <v>#REF!</v>
      </c>
      <c r="V478" s="223" t="e">
        <f t="shared" si="112"/>
        <v>#REF!</v>
      </c>
      <c r="W478" s="100" t="e">
        <f>SUM(W479:W483)</f>
        <v>#REF!</v>
      </c>
      <c r="X478" s="100" t="e">
        <f>SUM(X479:X483)</f>
        <v>#REF!</v>
      </c>
      <c r="Y478" s="100" t="e">
        <f>SUM(Y479:Y483)</f>
        <v>#REF!</v>
      </c>
      <c r="Z478" s="100" t="e">
        <f>SUM(Z479:Z483)</f>
        <v>#REF!</v>
      </c>
      <c r="AA478" s="271">
        <f>SUM(AA479:AA483)</f>
        <v>0</v>
      </c>
      <c r="AB478" s="16"/>
    </row>
    <row r="479" spans="1:28" ht="15.6">
      <c r="A479" s="24" t="s">
        <v>75</v>
      </c>
      <c r="B479" s="245" t="e">
        <f t="shared" ref="B479:B487" si="113">SUM(AA479-C479)</f>
        <v>#REF!</v>
      </c>
      <c r="C479" s="32" t="e">
        <f>SUM(Proyección!E575)</f>
        <v>#REF!</v>
      </c>
      <c r="D479" s="156" t="e">
        <f>SUM(Proyección!F575)</f>
        <v>#REF!</v>
      </c>
      <c r="E479" s="109" t="e">
        <f>SUM(#REF!)</f>
        <v>#REF!</v>
      </c>
      <c r="F479" s="119" t="e">
        <f>SUM(#REF!)</f>
        <v>#REF!</v>
      </c>
      <c r="G479" s="119" t="e">
        <f>SUM(#REF!)</f>
        <v>#REF!</v>
      </c>
      <c r="H479" s="119" t="e">
        <f>SUM(#REF!)</f>
        <v>#REF!</v>
      </c>
      <c r="I479" s="119" t="e">
        <f>SUM(#REF!)</f>
        <v>#REF!</v>
      </c>
      <c r="J479" s="119" t="e">
        <f>SUM(#REF!)</f>
        <v>#REF!</v>
      </c>
      <c r="K479" s="119" t="e">
        <f>SUM(#REF!)</f>
        <v>#REF!</v>
      </c>
      <c r="L479" s="119" t="e">
        <f>SUM(#REF!)</f>
        <v>#REF!</v>
      </c>
      <c r="M479" s="119" t="e">
        <f>SUM(#REF!)</f>
        <v>#REF!</v>
      </c>
      <c r="N479" s="119" t="e">
        <f>SUM(#REF!)</f>
        <v>#REF!</v>
      </c>
      <c r="O479" s="119" t="e">
        <f>SUM(#REF!)</f>
        <v>#REF!</v>
      </c>
      <c r="P479" s="119" t="e">
        <f>SUM(#REF!)</f>
        <v>#REF!</v>
      </c>
      <c r="Q479" s="119" t="e">
        <f>SUM(#REF!)</f>
        <v>#REF!</v>
      </c>
      <c r="R479" s="119" t="e">
        <f>SUM(#REF!)</f>
        <v>#REF!</v>
      </c>
      <c r="S479" s="327" t="e">
        <f>SUM(#REF!)</f>
        <v>#REF!</v>
      </c>
      <c r="T479" s="327" t="e">
        <f>SUM(#REF!)</f>
        <v>#REF!</v>
      </c>
      <c r="U479" s="212" t="e">
        <f>SUM(#REF!)</f>
        <v>#REF!</v>
      </c>
      <c r="V479" s="212" t="e">
        <f>SUM(#REF!)</f>
        <v>#REF!</v>
      </c>
      <c r="W479" s="119" t="e">
        <f>SUM(#REF!)</f>
        <v>#REF!</v>
      </c>
      <c r="X479" s="119" t="e">
        <f>SUM(#REF!)</f>
        <v>#REF!</v>
      </c>
      <c r="Y479" s="116" t="e">
        <f>SUM(#REF!)</f>
        <v>#REF!</v>
      </c>
      <c r="Z479" s="116" t="e">
        <f>SUM(#REF!)</f>
        <v>#REF!</v>
      </c>
      <c r="AA479" s="270">
        <f>Proyección!AE575</f>
        <v>0</v>
      </c>
      <c r="AB479" s="16"/>
    </row>
    <row r="480" spans="1:28" ht="15.6">
      <c r="A480" s="24" t="s">
        <v>76</v>
      </c>
      <c r="B480" s="245" t="e">
        <f t="shared" si="113"/>
        <v>#REF!</v>
      </c>
      <c r="C480" s="32" t="e">
        <f>SUM(Proyección!E576)</f>
        <v>#REF!</v>
      </c>
      <c r="D480" s="156" t="e">
        <f>SUM(Proyección!F576)</f>
        <v>#REF!</v>
      </c>
      <c r="E480" s="109" t="e">
        <f>SUM(#REF!)</f>
        <v>#REF!</v>
      </c>
      <c r="F480" s="119" t="e">
        <f>SUM(#REF!)</f>
        <v>#REF!</v>
      </c>
      <c r="G480" s="119" t="e">
        <f>SUM(#REF!)</f>
        <v>#REF!</v>
      </c>
      <c r="H480" s="119" t="e">
        <f>SUM(#REF!)</f>
        <v>#REF!</v>
      </c>
      <c r="I480" s="119" t="e">
        <f>SUM(#REF!)</f>
        <v>#REF!</v>
      </c>
      <c r="J480" s="119" t="e">
        <f>SUM(#REF!)</f>
        <v>#REF!</v>
      </c>
      <c r="K480" s="119" t="e">
        <f>SUM(#REF!)</f>
        <v>#REF!</v>
      </c>
      <c r="L480" s="119" t="e">
        <f>SUM(#REF!)</f>
        <v>#REF!</v>
      </c>
      <c r="M480" s="119" t="e">
        <f>SUM(#REF!)</f>
        <v>#REF!</v>
      </c>
      <c r="N480" s="119" t="e">
        <f>SUM(#REF!)</f>
        <v>#REF!</v>
      </c>
      <c r="O480" s="119" t="e">
        <f>SUM(#REF!)</f>
        <v>#REF!</v>
      </c>
      <c r="P480" s="119" t="e">
        <f>SUM(#REF!)</f>
        <v>#REF!</v>
      </c>
      <c r="Q480" s="119" t="e">
        <f>SUM(#REF!)</f>
        <v>#REF!</v>
      </c>
      <c r="R480" s="119" t="e">
        <f>SUM(#REF!)</f>
        <v>#REF!</v>
      </c>
      <c r="S480" s="327" t="e">
        <f>SUM(#REF!)</f>
        <v>#REF!</v>
      </c>
      <c r="T480" s="327" t="e">
        <f>SUM(#REF!)</f>
        <v>#REF!</v>
      </c>
      <c r="U480" s="212" t="e">
        <f>SUM(#REF!)</f>
        <v>#REF!</v>
      </c>
      <c r="V480" s="212" t="e">
        <f>SUM(#REF!)</f>
        <v>#REF!</v>
      </c>
      <c r="W480" s="119" t="e">
        <f>SUM(#REF!)</f>
        <v>#REF!</v>
      </c>
      <c r="X480" s="119" t="e">
        <f>SUM(#REF!)</f>
        <v>#REF!</v>
      </c>
      <c r="Y480" s="116" t="e">
        <f>SUM(#REF!)</f>
        <v>#REF!</v>
      </c>
      <c r="Z480" s="116" t="e">
        <f>SUM(#REF!)</f>
        <v>#REF!</v>
      </c>
      <c r="AA480" s="270">
        <f>Proyección!AE576</f>
        <v>0</v>
      </c>
      <c r="AB480" s="19"/>
    </row>
    <row r="481" spans="1:28" ht="15.6">
      <c r="A481" s="24" t="s">
        <v>698</v>
      </c>
      <c r="B481" s="245" t="e">
        <f t="shared" si="113"/>
        <v>#REF!</v>
      </c>
      <c r="C481" s="32" t="e">
        <f>SUM(Proyección!E577)</f>
        <v>#REF!</v>
      </c>
      <c r="D481" s="156" t="e">
        <f>SUM(Proyección!F577)</f>
        <v>#REF!</v>
      </c>
      <c r="E481" s="109" t="e">
        <f>SUM(#REF!)</f>
        <v>#REF!</v>
      </c>
      <c r="F481" s="119" t="e">
        <f>SUM(#REF!)</f>
        <v>#REF!</v>
      </c>
      <c r="G481" s="119" t="e">
        <f>SUM(#REF!)</f>
        <v>#REF!</v>
      </c>
      <c r="H481" s="119" t="e">
        <f>SUM(#REF!)</f>
        <v>#REF!</v>
      </c>
      <c r="I481" s="119" t="e">
        <f>SUM(#REF!)</f>
        <v>#REF!</v>
      </c>
      <c r="J481" s="119" t="e">
        <f>SUM(#REF!)</f>
        <v>#REF!</v>
      </c>
      <c r="K481" s="119" t="e">
        <f>SUM(#REF!)</f>
        <v>#REF!</v>
      </c>
      <c r="L481" s="119" t="e">
        <f>SUM(#REF!)</f>
        <v>#REF!</v>
      </c>
      <c r="M481" s="119" t="e">
        <f>SUM(#REF!)</f>
        <v>#REF!</v>
      </c>
      <c r="N481" s="119" t="e">
        <f>SUM(#REF!)</f>
        <v>#REF!</v>
      </c>
      <c r="O481" s="119" t="e">
        <f>SUM(#REF!)</f>
        <v>#REF!</v>
      </c>
      <c r="P481" s="119" t="e">
        <f>SUM(#REF!)</f>
        <v>#REF!</v>
      </c>
      <c r="Q481" s="119" t="e">
        <f>SUM(#REF!)</f>
        <v>#REF!</v>
      </c>
      <c r="R481" s="119" t="e">
        <f>SUM(#REF!)</f>
        <v>#REF!</v>
      </c>
      <c r="S481" s="327" t="e">
        <f>SUM(#REF!)</f>
        <v>#REF!</v>
      </c>
      <c r="T481" s="327" t="e">
        <f>SUM(#REF!)</f>
        <v>#REF!</v>
      </c>
      <c r="U481" s="212" t="e">
        <f>SUM(#REF!)</f>
        <v>#REF!</v>
      </c>
      <c r="V481" s="212" t="e">
        <f>SUM(#REF!)</f>
        <v>#REF!</v>
      </c>
      <c r="W481" s="119" t="e">
        <f>SUM(#REF!)</f>
        <v>#REF!</v>
      </c>
      <c r="X481" s="119" t="e">
        <f>SUM(#REF!)</f>
        <v>#REF!</v>
      </c>
      <c r="Y481" s="116" t="e">
        <f>SUM(#REF!)</f>
        <v>#REF!</v>
      </c>
      <c r="Z481" s="116" t="e">
        <f>SUM(#REF!)</f>
        <v>#REF!</v>
      </c>
      <c r="AA481" s="270">
        <f>Proyección!AE577</f>
        <v>0</v>
      </c>
      <c r="AB481" s="16"/>
    </row>
    <row r="482" spans="1:28" ht="15.6">
      <c r="A482" s="24" t="s">
        <v>719</v>
      </c>
      <c r="B482" s="245" t="e">
        <f t="shared" si="113"/>
        <v>#REF!</v>
      </c>
      <c r="C482" s="32" t="e">
        <f>SUM(Proyección!E578)</f>
        <v>#REF!</v>
      </c>
      <c r="D482" s="156" t="e">
        <f>SUM(Proyección!F578)</f>
        <v>#REF!</v>
      </c>
      <c r="E482" s="109" t="e">
        <f>SUM(#REF!)</f>
        <v>#REF!</v>
      </c>
      <c r="F482" s="119" t="e">
        <f>SUM(#REF!)</f>
        <v>#REF!</v>
      </c>
      <c r="G482" s="119" t="e">
        <f>SUM(#REF!)</f>
        <v>#REF!</v>
      </c>
      <c r="H482" s="119" t="e">
        <f>SUM(#REF!)</f>
        <v>#REF!</v>
      </c>
      <c r="I482" s="119" t="e">
        <f>SUM(#REF!)</f>
        <v>#REF!</v>
      </c>
      <c r="J482" s="119" t="e">
        <f>SUM(#REF!)</f>
        <v>#REF!</v>
      </c>
      <c r="K482" s="119" t="e">
        <f>SUM(#REF!)</f>
        <v>#REF!</v>
      </c>
      <c r="L482" s="119" t="e">
        <f>SUM(#REF!)</f>
        <v>#REF!</v>
      </c>
      <c r="M482" s="119" t="e">
        <f>SUM(#REF!)</f>
        <v>#REF!</v>
      </c>
      <c r="N482" s="119" t="e">
        <f>SUM(#REF!)</f>
        <v>#REF!</v>
      </c>
      <c r="O482" s="119" t="e">
        <f>SUM(#REF!)</f>
        <v>#REF!</v>
      </c>
      <c r="P482" s="119" t="e">
        <f>SUM(#REF!)</f>
        <v>#REF!</v>
      </c>
      <c r="Q482" s="119" t="e">
        <f>SUM(#REF!)</f>
        <v>#REF!</v>
      </c>
      <c r="R482" s="119" t="e">
        <f>SUM(#REF!)</f>
        <v>#REF!</v>
      </c>
      <c r="S482" s="327" t="e">
        <f>SUM(#REF!)</f>
        <v>#REF!</v>
      </c>
      <c r="T482" s="327" t="e">
        <f>SUM(#REF!)</f>
        <v>#REF!</v>
      </c>
      <c r="U482" s="212" t="e">
        <f>SUM(#REF!)</f>
        <v>#REF!</v>
      </c>
      <c r="V482" s="212" t="e">
        <f>SUM(#REF!)</f>
        <v>#REF!</v>
      </c>
      <c r="W482" s="119" t="e">
        <f>SUM(#REF!)</f>
        <v>#REF!</v>
      </c>
      <c r="X482" s="119" t="e">
        <f>SUM(#REF!)</f>
        <v>#REF!</v>
      </c>
      <c r="Y482" s="116" t="e">
        <f>SUM(#REF!)</f>
        <v>#REF!</v>
      </c>
      <c r="Z482" s="116" t="e">
        <f>SUM(#REF!)</f>
        <v>#REF!</v>
      </c>
      <c r="AA482" s="270">
        <f>Proyección!AE578</f>
        <v>0</v>
      </c>
      <c r="AB482" s="16"/>
    </row>
    <row r="483" spans="1:28" ht="15.6">
      <c r="A483" s="24" t="s">
        <v>699</v>
      </c>
      <c r="B483" s="245" t="e">
        <f t="shared" si="113"/>
        <v>#REF!</v>
      </c>
      <c r="C483" s="32" t="e">
        <f>SUM(Proyección!E579)</f>
        <v>#REF!</v>
      </c>
      <c r="D483" s="156" t="e">
        <f>SUM(Proyección!F579)</f>
        <v>#REF!</v>
      </c>
      <c r="E483" s="109" t="e">
        <f>SUM(#REF!)</f>
        <v>#REF!</v>
      </c>
      <c r="F483" s="119" t="e">
        <f>SUM(#REF!)</f>
        <v>#REF!</v>
      </c>
      <c r="G483" s="119" t="e">
        <f>SUM(#REF!)</f>
        <v>#REF!</v>
      </c>
      <c r="H483" s="119" t="e">
        <f>SUM(#REF!)</f>
        <v>#REF!</v>
      </c>
      <c r="I483" s="119" t="e">
        <f>SUM(#REF!)</f>
        <v>#REF!</v>
      </c>
      <c r="J483" s="119" t="e">
        <f>SUM(#REF!)</f>
        <v>#REF!</v>
      </c>
      <c r="K483" s="119" t="e">
        <f>SUM(#REF!)</f>
        <v>#REF!</v>
      </c>
      <c r="L483" s="119" t="e">
        <f>SUM(#REF!)</f>
        <v>#REF!</v>
      </c>
      <c r="M483" s="119" t="e">
        <f>SUM(#REF!)</f>
        <v>#REF!</v>
      </c>
      <c r="N483" s="119" t="e">
        <f>SUM(#REF!)</f>
        <v>#REF!</v>
      </c>
      <c r="O483" s="119" t="e">
        <f>SUM(#REF!)</f>
        <v>#REF!</v>
      </c>
      <c r="P483" s="119" t="e">
        <f>SUM(#REF!)</f>
        <v>#REF!</v>
      </c>
      <c r="Q483" s="119" t="e">
        <f>SUM(#REF!)</f>
        <v>#REF!</v>
      </c>
      <c r="R483" s="119" t="e">
        <f>SUM(#REF!)</f>
        <v>#REF!</v>
      </c>
      <c r="S483" s="327" t="e">
        <f>SUM(#REF!)</f>
        <v>#REF!</v>
      </c>
      <c r="T483" s="327" t="e">
        <f>SUM(#REF!)</f>
        <v>#REF!</v>
      </c>
      <c r="U483" s="212" t="e">
        <f>SUM(#REF!)</f>
        <v>#REF!</v>
      </c>
      <c r="V483" s="212" t="e">
        <f>SUM(#REF!)</f>
        <v>#REF!</v>
      </c>
      <c r="W483" s="119" t="e">
        <f>SUM(#REF!)</f>
        <v>#REF!</v>
      </c>
      <c r="X483" s="119" t="e">
        <f>SUM(#REF!)</f>
        <v>#REF!</v>
      </c>
      <c r="Y483" s="116" t="e">
        <f>SUM(#REF!)</f>
        <v>#REF!</v>
      </c>
      <c r="Z483" s="116" t="e">
        <f>SUM(#REF!)</f>
        <v>#REF!</v>
      </c>
      <c r="AA483" s="270">
        <f>Proyección!AE579</f>
        <v>0</v>
      </c>
      <c r="AB483" s="16"/>
    </row>
    <row r="484" spans="1:28" ht="15.6">
      <c r="A484" s="24" t="s">
        <v>90</v>
      </c>
      <c r="B484" s="245" t="e">
        <f t="shared" si="113"/>
        <v>#REF!</v>
      </c>
      <c r="C484" s="147" t="e">
        <f>SUM(Proyección!E580)</f>
        <v>#REF!</v>
      </c>
      <c r="D484" s="32" t="e">
        <f>SUM(Proyección!F580)</f>
        <v>#REF!</v>
      </c>
      <c r="E484" s="109" t="e">
        <f>SUM(#REF!)</f>
        <v>#REF!</v>
      </c>
      <c r="F484" s="119" t="e">
        <f>SUM(#REF!)</f>
        <v>#REF!</v>
      </c>
      <c r="G484" s="119" t="e">
        <f>SUM(#REF!)</f>
        <v>#REF!</v>
      </c>
      <c r="H484" s="119" t="e">
        <f>SUM(#REF!)</f>
        <v>#REF!</v>
      </c>
      <c r="I484" s="119" t="e">
        <f>SUM(#REF!)</f>
        <v>#REF!</v>
      </c>
      <c r="J484" s="119" t="e">
        <f>SUM(#REF!)</f>
        <v>#REF!</v>
      </c>
      <c r="K484" s="119" t="e">
        <f>SUM(#REF!)</f>
        <v>#REF!</v>
      </c>
      <c r="L484" s="119" t="e">
        <f>SUM(#REF!)</f>
        <v>#REF!</v>
      </c>
      <c r="M484" s="119" t="e">
        <f>SUM(#REF!)</f>
        <v>#REF!</v>
      </c>
      <c r="N484" s="119" t="e">
        <f>SUM(#REF!)</f>
        <v>#REF!</v>
      </c>
      <c r="O484" s="119" t="e">
        <f>SUM(#REF!)</f>
        <v>#REF!</v>
      </c>
      <c r="P484" s="119" t="e">
        <f>SUM(#REF!)</f>
        <v>#REF!</v>
      </c>
      <c r="Q484" s="119" t="e">
        <f>SUM(#REF!)</f>
        <v>#REF!</v>
      </c>
      <c r="R484" s="119" t="e">
        <f>SUM(#REF!)</f>
        <v>#REF!</v>
      </c>
      <c r="S484" s="327" t="e">
        <f>SUM(#REF!)</f>
        <v>#REF!</v>
      </c>
      <c r="T484" s="327" t="e">
        <f>SUM(#REF!)</f>
        <v>#REF!</v>
      </c>
      <c r="U484" s="212" t="e">
        <f>SUM(#REF!)</f>
        <v>#REF!</v>
      </c>
      <c r="V484" s="212" t="e">
        <f>SUM(#REF!)</f>
        <v>#REF!</v>
      </c>
      <c r="W484" s="119" t="e">
        <f>SUM(#REF!)</f>
        <v>#REF!</v>
      </c>
      <c r="X484" s="119" t="e">
        <f>SUM(#REF!)</f>
        <v>#REF!</v>
      </c>
      <c r="Y484" s="116" t="e">
        <f>SUM(#REF!)</f>
        <v>#REF!</v>
      </c>
      <c r="Z484" s="116" t="e">
        <f>SUM(#REF!)</f>
        <v>#REF!</v>
      </c>
      <c r="AA484" s="270">
        <f>Proyección!AE580</f>
        <v>100000</v>
      </c>
      <c r="AB484" s="14"/>
    </row>
    <row r="485" spans="1:28" ht="15.6">
      <c r="A485" s="52" t="s">
        <v>165</v>
      </c>
      <c r="B485" s="245" t="e">
        <f t="shared" si="113"/>
        <v>#REF!</v>
      </c>
      <c r="C485" s="147" t="e">
        <f>SUM(Proyección!E581)</f>
        <v>#REF!</v>
      </c>
      <c r="D485" s="32" t="e">
        <f>SUM(Proyección!F581)</f>
        <v>#REF!</v>
      </c>
      <c r="E485" s="109" t="e">
        <f>SUM(#REF!)</f>
        <v>#REF!</v>
      </c>
      <c r="F485" s="119" t="e">
        <f>SUM(#REF!)</f>
        <v>#REF!</v>
      </c>
      <c r="G485" s="119" t="e">
        <f>SUM(#REF!)</f>
        <v>#REF!</v>
      </c>
      <c r="H485" s="119" t="e">
        <f>SUM(#REF!)</f>
        <v>#REF!</v>
      </c>
      <c r="I485" s="119" t="e">
        <f>SUM(#REF!)</f>
        <v>#REF!</v>
      </c>
      <c r="J485" s="119" t="e">
        <f>SUM(#REF!)</f>
        <v>#REF!</v>
      </c>
      <c r="K485" s="119" t="e">
        <f>SUM(#REF!)</f>
        <v>#REF!</v>
      </c>
      <c r="L485" s="119" t="e">
        <f>SUM(#REF!)</f>
        <v>#REF!</v>
      </c>
      <c r="M485" s="119" t="e">
        <f>SUM(#REF!)</f>
        <v>#REF!</v>
      </c>
      <c r="N485" s="119" t="e">
        <f>SUM(#REF!)</f>
        <v>#REF!</v>
      </c>
      <c r="O485" s="119" t="e">
        <f>SUM(#REF!)</f>
        <v>#REF!</v>
      </c>
      <c r="P485" s="119" t="e">
        <f>SUM(#REF!)</f>
        <v>#REF!</v>
      </c>
      <c r="Q485" s="119" t="e">
        <f>SUM(#REF!)</f>
        <v>#REF!</v>
      </c>
      <c r="R485" s="119" t="e">
        <f>SUM(#REF!)</f>
        <v>#REF!</v>
      </c>
      <c r="S485" s="327" t="e">
        <f>SUM(#REF!)</f>
        <v>#REF!</v>
      </c>
      <c r="T485" s="327" t="e">
        <f>SUM(#REF!)</f>
        <v>#REF!</v>
      </c>
      <c r="U485" s="212" t="e">
        <f>SUM(#REF!)</f>
        <v>#REF!</v>
      </c>
      <c r="V485" s="212" t="e">
        <f>SUM(#REF!)</f>
        <v>#REF!</v>
      </c>
      <c r="W485" s="119" t="e">
        <f>SUM(#REF!)</f>
        <v>#REF!</v>
      </c>
      <c r="X485" s="119" t="e">
        <f>SUM(#REF!)</f>
        <v>#REF!</v>
      </c>
      <c r="Y485" s="116" t="e">
        <f>SUM(#REF!)</f>
        <v>#REF!</v>
      </c>
      <c r="Z485" s="116" t="e">
        <f>SUM(#REF!)</f>
        <v>#REF!</v>
      </c>
      <c r="AA485" s="270">
        <f>Proyección!AE581</f>
        <v>0</v>
      </c>
      <c r="AB485" s="16"/>
    </row>
    <row r="486" spans="1:28" ht="15.6">
      <c r="A486" s="52" t="s">
        <v>148</v>
      </c>
      <c r="B486" s="245" t="e">
        <f t="shared" si="113"/>
        <v>#REF!</v>
      </c>
      <c r="C486" s="147" t="e">
        <f>SUM(Proyección!E582)</f>
        <v>#REF!</v>
      </c>
      <c r="D486" s="32" t="e">
        <f>SUM(Proyección!F582)</f>
        <v>#REF!</v>
      </c>
      <c r="E486" s="109" t="e">
        <f>SUM(#REF!)</f>
        <v>#REF!</v>
      </c>
      <c r="F486" s="119" t="e">
        <f>SUM(#REF!)</f>
        <v>#REF!</v>
      </c>
      <c r="G486" s="119" t="e">
        <f>SUM(#REF!)</f>
        <v>#REF!</v>
      </c>
      <c r="H486" s="119" t="e">
        <f>SUM(#REF!)</f>
        <v>#REF!</v>
      </c>
      <c r="I486" s="119" t="e">
        <f>SUM(#REF!)</f>
        <v>#REF!</v>
      </c>
      <c r="J486" s="119" t="e">
        <f>SUM(#REF!)</f>
        <v>#REF!</v>
      </c>
      <c r="K486" s="119" t="e">
        <f>SUM(#REF!)</f>
        <v>#REF!</v>
      </c>
      <c r="L486" s="119" t="e">
        <f>SUM(#REF!)</f>
        <v>#REF!</v>
      </c>
      <c r="M486" s="119" t="e">
        <f>SUM(#REF!)</f>
        <v>#REF!</v>
      </c>
      <c r="N486" s="119" t="e">
        <f>SUM(#REF!)</f>
        <v>#REF!</v>
      </c>
      <c r="O486" s="119" t="e">
        <f>SUM(#REF!)</f>
        <v>#REF!</v>
      </c>
      <c r="P486" s="119" t="e">
        <f>SUM(#REF!)</f>
        <v>#REF!</v>
      </c>
      <c r="Q486" s="119" t="e">
        <f>SUM(#REF!)</f>
        <v>#REF!</v>
      </c>
      <c r="R486" s="119" t="e">
        <f>SUM(#REF!)</f>
        <v>#REF!</v>
      </c>
      <c r="S486" s="327" t="e">
        <f>SUM(#REF!)</f>
        <v>#REF!</v>
      </c>
      <c r="T486" s="327" t="e">
        <f>SUM(#REF!)</f>
        <v>#REF!</v>
      </c>
      <c r="U486" s="212" t="e">
        <f>SUM(#REF!)</f>
        <v>#REF!</v>
      </c>
      <c r="V486" s="212" t="e">
        <f>SUM(#REF!)</f>
        <v>#REF!</v>
      </c>
      <c r="W486" s="119" t="e">
        <f>SUM(#REF!)</f>
        <v>#REF!</v>
      </c>
      <c r="X486" s="119" t="e">
        <f>SUM(#REF!)</f>
        <v>#REF!</v>
      </c>
      <c r="Y486" s="116" t="e">
        <f>SUM(#REF!)</f>
        <v>#REF!</v>
      </c>
      <c r="Z486" s="116" t="e">
        <f>SUM(#REF!)</f>
        <v>#REF!</v>
      </c>
      <c r="AA486" s="270">
        <f>Proyección!AE582</f>
        <v>0</v>
      </c>
      <c r="AB486" s="16"/>
    </row>
    <row r="487" spans="1:28" ht="15.6">
      <c r="A487" s="52" t="s">
        <v>149</v>
      </c>
      <c r="B487" s="245" t="e">
        <f t="shared" si="113"/>
        <v>#REF!</v>
      </c>
      <c r="C487" s="147" t="e">
        <f>SUM(Proyección!E583)</f>
        <v>#REF!</v>
      </c>
      <c r="D487" s="32" t="e">
        <f>SUM(Proyección!F583)</f>
        <v>#REF!</v>
      </c>
      <c r="E487" s="109" t="e">
        <f>SUM(#REF!)</f>
        <v>#REF!</v>
      </c>
      <c r="F487" s="119" t="e">
        <f>SUM(#REF!)</f>
        <v>#REF!</v>
      </c>
      <c r="G487" s="119" t="e">
        <f>SUM(#REF!)</f>
        <v>#REF!</v>
      </c>
      <c r="H487" s="119" t="e">
        <f>SUM(#REF!)</f>
        <v>#REF!</v>
      </c>
      <c r="I487" s="119" t="e">
        <f>SUM(#REF!)</f>
        <v>#REF!</v>
      </c>
      <c r="J487" s="119" t="e">
        <f>SUM(#REF!)</f>
        <v>#REF!</v>
      </c>
      <c r="K487" s="119" t="e">
        <f>SUM(#REF!)</f>
        <v>#REF!</v>
      </c>
      <c r="L487" s="119" t="e">
        <f>SUM(#REF!)</f>
        <v>#REF!</v>
      </c>
      <c r="M487" s="119" t="e">
        <f>SUM(#REF!)</f>
        <v>#REF!</v>
      </c>
      <c r="N487" s="119" t="e">
        <f>SUM(#REF!)</f>
        <v>#REF!</v>
      </c>
      <c r="O487" s="119" t="e">
        <f>SUM(#REF!)</f>
        <v>#REF!</v>
      </c>
      <c r="P487" s="119" t="e">
        <f>SUM(#REF!)</f>
        <v>#REF!</v>
      </c>
      <c r="Q487" s="119" t="e">
        <f>SUM(#REF!)</f>
        <v>#REF!</v>
      </c>
      <c r="R487" s="119" t="e">
        <f>SUM(#REF!)</f>
        <v>#REF!</v>
      </c>
      <c r="S487" s="327" t="e">
        <f>SUM(#REF!)</f>
        <v>#REF!</v>
      </c>
      <c r="T487" s="327" t="e">
        <f>SUM(#REF!)</f>
        <v>#REF!</v>
      </c>
      <c r="U487" s="212" t="e">
        <f>SUM(#REF!)</f>
        <v>#REF!</v>
      </c>
      <c r="V487" s="212" t="e">
        <f>SUM(#REF!)</f>
        <v>#REF!</v>
      </c>
      <c r="W487" s="119" t="e">
        <f>SUM(#REF!)</f>
        <v>#REF!</v>
      </c>
      <c r="X487" s="119" t="e">
        <f>SUM(#REF!)</f>
        <v>#REF!</v>
      </c>
      <c r="Y487" s="116" t="e">
        <f>SUM(#REF!)</f>
        <v>#REF!</v>
      </c>
      <c r="Z487" s="116" t="e">
        <f>SUM(#REF!)</f>
        <v>#REF!</v>
      </c>
      <c r="AA487" s="270">
        <f>Proyección!AE583</f>
        <v>0</v>
      </c>
      <c r="AB487" s="16"/>
    </row>
    <row r="488" spans="1:28" ht="15.6">
      <c r="A488" s="24" t="s">
        <v>429</v>
      </c>
      <c r="B488" s="246" t="e">
        <f t="shared" ref="B488:AA488" si="114">SUM(B489:B495)</f>
        <v>#REF!</v>
      </c>
      <c r="C488" s="152" t="e">
        <f t="shared" si="114"/>
        <v>#REF!</v>
      </c>
      <c r="D488" s="44" t="e">
        <f t="shared" si="114"/>
        <v>#REF!</v>
      </c>
      <c r="E488" s="126" t="e">
        <f t="shared" si="114"/>
        <v>#REF!</v>
      </c>
      <c r="F488" s="126" t="e">
        <f t="shared" si="114"/>
        <v>#REF!</v>
      </c>
      <c r="G488" s="126" t="e">
        <f t="shared" si="114"/>
        <v>#REF!</v>
      </c>
      <c r="H488" s="126" t="e">
        <f t="shared" si="114"/>
        <v>#REF!</v>
      </c>
      <c r="I488" s="126" t="e">
        <f t="shared" si="114"/>
        <v>#REF!</v>
      </c>
      <c r="J488" s="126" t="e">
        <f t="shared" si="114"/>
        <v>#REF!</v>
      </c>
      <c r="K488" s="126" t="e">
        <f t="shared" si="114"/>
        <v>#REF!</v>
      </c>
      <c r="L488" s="126" t="e">
        <f t="shared" si="114"/>
        <v>#REF!</v>
      </c>
      <c r="M488" s="126" t="e">
        <f t="shared" si="114"/>
        <v>#REF!</v>
      </c>
      <c r="N488" s="126" t="e">
        <f t="shared" si="114"/>
        <v>#REF!</v>
      </c>
      <c r="O488" s="126" t="e">
        <f t="shared" si="114"/>
        <v>#REF!</v>
      </c>
      <c r="P488" s="126" t="e">
        <f t="shared" si="114"/>
        <v>#REF!</v>
      </c>
      <c r="Q488" s="126" t="e">
        <f t="shared" si="114"/>
        <v>#REF!</v>
      </c>
      <c r="R488" s="126" t="e">
        <f t="shared" si="114"/>
        <v>#REF!</v>
      </c>
      <c r="S488" s="328" t="e">
        <f t="shared" si="114"/>
        <v>#REF!</v>
      </c>
      <c r="T488" s="328" t="e">
        <f t="shared" si="114"/>
        <v>#REF!</v>
      </c>
      <c r="U488" s="213" t="e">
        <f t="shared" si="114"/>
        <v>#REF!</v>
      </c>
      <c r="V488" s="213" t="e">
        <f t="shared" si="114"/>
        <v>#REF!</v>
      </c>
      <c r="W488" s="126" t="e">
        <f t="shared" si="114"/>
        <v>#REF!</v>
      </c>
      <c r="X488" s="126" t="e">
        <f t="shared" si="114"/>
        <v>#REF!</v>
      </c>
      <c r="Y488" s="126" t="e">
        <f t="shared" si="114"/>
        <v>#REF!</v>
      </c>
      <c r="Z488" s="126" t="e">
        <f t="shared" si="114"/>
        <v>#REF!</v>
      </c>
      <c r="AA488" s="287">
        <f t="shared" si="114"/>
        <v>15900</v>
      </c>
      <c r="AB488" s="16"/>
    </row>
    <row r="489" spans="1:28" ht="15.6">
      <c r="A489" s="24" t="s">
        <v>457</v>
      </c>
      <c r="B489" s="245" t="e">
        <f t="shared" ref="B489:B495" si="115">SUM(AA489-C489)</f>
        <v>#REF!</v>
      </c>
      <c r="C489" s="147" t="e">
        <f>SUM(Proyección!E585)</f>
        <v>#REF!</v>
      </c>
      <c r="D489" s="32" t="e">
        <f>SUM(Proyección!F585)</f>
        <v>#REF!</v>
      </c>
      <c r="E489" s="109" t="e">
        <f>SUM(#REF!)</f>
        <v>#REF!</v>
      </c>
      <c r="F489" s="119" t="e">
        <f>SUM(#REF!)</f>
        <v>#REF!</v>
      </c>
      <c r="G489" s="119" t="e">
        <f>SUM(#REF!)</f>
        <v>#REF!</v>
      </c>
      <c r="H489" s="119" t="e">
        <f>SUM(#REF!)</f>
        <v>#REF!</v>
      </c>
      <c r="I489" s="119" t="e">
        <f>SUM(#REF!)</f>
        <v>#REF!</v>
      </c>
      <c r="J489" s="119" t="e">
        <f>SUM(#REF!)</f>
        <v>#REF!</v>
      </c>
      <c r="K489" s="119" t="e">
        <f>SUM(#REF!)</f>
        <v>#REF!</v>
      </c>
      <c r="L489" s="119" t="e">
        <f>SUM(#REF!)</f>
        <v>#REF!</v>
      </c>
      <c r="M489" s="119" t="e">
        <f>SUM(#REF!)</f>
        <v>#REF!</v>
      </c>
      <c r="N489" s="119" t="e">
        <f>SUM(#REF!)</f>
        <v>#REF!</v>
      </c>
      <c r="O489" s="119" t="e">
        <f>SUM(#REF!)</f>
        <v>#REF!</v>
      </c>
      <c r="P489" s="119" t="e">
        <f>SUM(#REF!)</f>
        <v>#REF!</v>
      </c>
      <c r="Q489" s="119" t="e">
        <f>SUM(#REF!)</f>
        <v>#REF!</v>
      </c>
      <c r="R489" s="119" t="e">
        <f>SUM(#REF!)</f>
        <v>#REF!</v>
      </c>
      <c r="S489" s="327" t="e">
        <f>SUM(#REF!)</f>
        <v>#REF!</v>
      </c>
      <c r="T489" s="327" t="e">
        <f>SUM(#REF!)</f>
        <v>#REF!</v>
      </c>
      <c r="U489" s="212" t="e">
        <f>SUM(#REF!)</f>
        <v>#REF!</v>
      </c>
      <c r="V489" s="212" t="e">
        <f>SUM(#REF!)</f>
        <v>#REF!</v>
      </c>
      <c r="W489" s="119" t="e">
        <f>SUM(#REF!)</f>
        <v>#REF!</v>
      </c>
      <c r="X489" s="119" t="e">
        <f>SUM(#REF!)</f>
        <v>#REF!</v>
      </c>
      <c r="Y489" s="116" t="e">
        <f>SUM(#REF!)</f>
        <v>#REF!</v>
      </c>
      <c r="Z489" s="116" t="e">
        <f>SUM(#REF!)</f>
        <v>#REF!</v>
      </c>
      <c r="AA489" s="270">
        <f>Proyección!AE585</f>
        <v>3500</v>
      </c>
      <c r="AB489" s="16"/>
    </row>
    <row r="490" spans="1:28" ht="15.6">
      <c r="A490" s="24" t="s">
        <v>458</v>
      </c>
      <c r="B490" s="245" t="e">
        <f t="shared" si="115"/>
        <v>#REF!</v>
      </c>
      <c r="C490" s="147" t="e">
        <f>SUM(Proyección!E586)</f>
        <v>#REF!</v>
      </c>
      <c r="D490" s="32" t="e">
        <f>SUM(Proyección!F586)</f>
        <v>#REF!</v>
      </c>
      <c r="E490" s="109" t="e">
        <f>SUM(#REF!)</f>
        <v>#REF!</v>
      </c>
      <c r="F490" s="119" t="e">
        <f>SUM(#REF!)</f>
        <v>#REF!</v>
      </c>
      <c r="G490" s="119" t="e">
        <f>SUM(#REF!)</f>
        <v>#REF!</v>
      </c>
      <c r="H490" s="119" t="e">
        <f>SUM(#REF!)</f>
        <v>#REF!</v>
      </c>
      <c r="I490" s="119" t="e">
        <f>SUM(#REF!)</f>
        <v>#REF!</v>
      </c>
      <c r="J490" s="119" t="e">
        <f>SUM(#REF!)</f>
        <v>#REF!</v>
      </c>
      <c r="K490" s="119" t="e">
        <f>SUM(#REF!)</f>
        <v>#REF!</v>
      </c>
      <c r="L490" s="119" t="e">
        <f>SUM(#REF!)</f>
        <v>#REF!</v>
      </c>
      <c r="M490" s="119" t="e">
        <f>SUM(#REF!)</f>
        <v>#REF!</v>
      </c>
      <c r="N490" s="119" t="e">
        <f>SUM(#REF!)</f>
        <v>#REF!</v>
      </c>
      <c r="O490" s="119" t="e">
        <f>SUM(#REF!)</f>
        <v>#REF!</v>
      </c>
      <c r="P490" s="119" t="e">
        <f>SUM(#REF!)</f>
        <v>#REF!</v>
      </c>
      <c r="Q490" s="119" t="e">
        <f>SUM(#REF!)</f>
        <v>#REF!</v>
      </c>
      <c r="R490" s="119" t="e">
        <f>SUM(#REF!)</f>
        <v>#REF!</v>
      </c>
      <c r="S490" s="327" t="e">
        <f>SUM(#REF!)</f>
        <v>#REF!</v>
      </c>
      <c r="T490" s="327" t="e">
        <f>SUM(#REF!)</f>
        <v>#REF!</v>
      </c>
      <c r="U490" s="212" t="e">
        <f>SUM(#REF!)</f>
        <v>#REF!</v>
      </c>
      <c r="V490" s="212" t="e">
        <f>SUM(#REF!)</f>
        <v>#REF!</v>
      </c>
      <c r="W490" s="119" t="e">
        <f>SUM(#REF!)</f>
        <v>#REF!</v>
      </c>
      <c r="X490" s="119" t="e">
        <f>SUM(#REF!)</f>
        <v>#REF!</v>
      </c>
      <c r="Y490" s="116" t="e">
        <f>SUM(#REF!)</f>
        <v>#REF!</v>
      </c>
      <c r="Z490" s="116" t="e">
        <f>SUM(#REF!)</f>
        <v>#REF!</v>
      </c>
      <c r="AA490" s="270">
        <f>Proyección!AE586</f>
        <v>4000</v>
      </c>
      <c r="AB490" s="16"/>
    </row>
    <row r="491" spans="1:28" ht="15.6">
      <c r="A491" s="24" t="s">
        <v>86</v>
      </c>
      <c r="B491" s="245" t="e">
        <f t="shared" si="115"/>
        <v>#REF!</v>
      </c>
      <c r="C491" s="147" t="e">
        <f>SUM(Proyección!E587)</f>
        <v>#REF!</v>
      </c>
      <c r="D491" s="32" t="e">
        <f>SUM(Proyección!F587)</f>
        <v>#REF!</v>
      </c>
      <c r="E491" s="109" t="e">
        <f>SUM(#REF!)</f>
        <v>#REF!</v>
      </c>
      <c r="F491" s="119" t="e">
        <f>SUM(#REF!)</f>
        <v>#REF!</v>
      </c>
      <c r="G491" s="119" t="e">
        <f>SUM(#REF!)</f>
        <v>#REF!</v>
      </c>
      <c r="H491" s="119" t="e">
        <f>SUM(#REF!)</f>
        <v>#REF!</v>
      </c>
      <c r="I491" s="119" t="e">
        <f>SUM(#REF!)</f>
        <v>#REF!</v>
      </c>
      <c r="J491" s="119" t="e">
        <f>SUM(#REF!)</f>
        <v>#REF!</v>
      </c>
      <c r="K491" s="119" t="e">
        <f>SUM(#REF!)</f>
        <v>#REF!</v>
      </c>
      <c r="L491" s="119" t="e">
        <f>SUM(#REF!)</f>
        <v>#REF!</v>
      </c>
      <c r="M491" s="119" t="e">
        <f>SUM(#REF!)</f>
        <v>#REF!</v>
      </c>
      <c r="N491" s="119" t="e">
        <f>SUM(#REF!)</f>
        <v>#REF!</v>
      </c>
      <c r="O491" s="119" t="e">
        <f>SUM(#REF!)</f>
        <v>#REF!</v>
      </c>
      <c r="P491" s="119" t="e">
        <f>SUM(#REF!)</f>
        <v>#REF!</v>
      </c>
      <c r="Q491" s="119" t="e">
        <f>SUM(#REF!)</f>
        <v>#REF!</v>
      </c>
      <c r="R491" s="119" t="e">
        <f>SUM(#REF!)</f>
        <v>#REF!</v>
      </c>
      <c r="S491" s="327" t="e">
        <f>SUM(#REF!)</f>
        <v>#REF!</v>
      </c>
      <c r="T491" s="327" t="e">
        <f>SUM(#REF!)</f>
        <v>#REF!</v>
      </c>
      <c r="U491" s="212" t="e">
        <f>SUM(#REF!)</f>
        <v>#REF!</v>
      </c>
      <c r="V491" s="212" t="e">
        <f>SUM(#REF!)</f>
        <v>#REF!</v>
      </c>
      <c r="W491" s="119" t="e">
        <f>SUM(#REF!)</f>
        <v>#REF!</v>
      </c>
      <c r="X491" s="119" t="e">
        <f>SUM(#REF!)</f>
        <v>#REF!</v>
      </c>
      <c r="Y491" s="116" t="e">
        <f>SUM(#REF!)</f>
        <v>#REF!</v>
      </c>
      <c r="Z491" s="116" t="e">
        <f>SUM(#REF!)</f>
        <v>#REF!</v>
      </c>
      <c r="AA491" s="270">
        <f>Proyección!AE587</f>
        <v>8400</v>
      </c>
      <c r="AB491" s="16"/>
    </row>
    <row r="492" spans="1:28" ht="15.6">
      <c r="A492" s="24" t="s">
        <v>87</v>
      </c>
      <c r="B492" s="245" t="e">
        <f t="shared" si="115"/>
        <v>#REF!</v>
      </c>
      <c r="C492" s="147" t="e">
        <f>SUM(Proyección!E588)</f>
        <v>#REF!</v>
      </c>
      <c r="D492" s="32" t="e">
        <f>SUM(Proyección!F588)</f>
        <v>#REF!</v>
      </c>
      <c r="E492" s="109" t="e">
        <f>SUM(#REF!)</f>
        <v>#REF!</v>
      </c>
      <c r="F492" s="119" t="e">
        <f>SUM(#REF!)</f>
        <v>#REF!</v>
      </c>
      <c r="G492" s="119" t="e">
        <f>SUM(#REF!)</f>
        <v>#REF!</v>
      </c>
      <c r="H492" s="119" t="e">
        <f>SUM(#REF!)</f>
        <v>#REF!</v>
      </c>
      <c r="I492" s="119" t="e">
        <f>SUM(#REF!)</f>
        <v>#REF!</v>
      </c>
      <c r="J492" s="119" t="e">
        <f>SUM(#REF!)</f>
        <v>#REF!</v>
      </c>
      <c r="K492" s="119" t="e">
        <f>SUM(#REF!)</f>
        <v>#REF!</v>
      </c>
      <c r="L492" s="119" t="e">
        <f>SUM(#REF!)</f>
        <v>#REF!</v>
      </c>
      <c r="M492" s="119" t="e">
        <f>SUM(#REF!)</f>
        <v>#REF!</v>
      </c>
      <c r="N492" s="119" t="e">
        <f>SUM(#REF!)</f>
        <v>#REF!</v>
      </c>
      <c r="O492" s="119" t="e">
        <f>SUM(#REF!)</f>
        <v>#REF!</v>
      </c>
      <c r="P492" s="119" t="e">
        <f>SUM(#REF!)</f>
        <v>#REF!</v>
      </c>
      <c r="Q492" s="119" t="e">
        <f>SUM(#REF!)</f>
        <v>#REF!</v>
      </c>
      <c r="R492" s="119" t="e">
        <f>SUM(#REF!)</f>
        <v>#REF!</v>
      </c>
      <c r="S492" s="327" t="e">
        <f>SUM(#REF!)</f>
        <v>#REF!</v>
      </c>
      <c r="T492" s="327" t="e">
        <f>SUM(#REF!)</f>
        <v>#REF!</v>
      </c>
      <c r="U492" s="212" t="e">
        <f>SUM(#REF!)</f>
        <v>#REF!</v>
      </c>
      <c r="V492" s="212" t="e">
        <f>SUM(#REF!)</f>
        <v>#REF!</v>
      </c>
      <c r="W492" s="119" t="e">
        <f>SUM(#REF!)</f>
        <v>#REF!</v>
      </c>
      <c r="X492" s="119" t="e">
        <f>SUM(#REF!)</f>
        <v>#REF!</v>
      </c>
      <c r="Y492" s="116" t="e">
        <f>SUM(#REF!)</f>
        <v>#REF!</v>
      </c>
      <c r="Z492" s="116" t="e">
        <f>SUM(#REF!)</f>
        <v>#REF!</v>
      </c>
      <c r="AA492" s="270">
        <f>Proyección!AE588</f>
        <v>0</v>
      </c>
      <c r="AB492" s="16"/>
    </row>
    <row r="493" spans="1:28" ht="15.6">
      <c r="A493" s="24" t="s">
        <v>88</v>
      </c>
      <c r="B493" s="245" t="e">
        <f t="shared" si="115"/>
        <v>#REF!</v>
      </c>
      <c r="C493" s="147" t="e">
        <f>SUM(Proyección!E589)</f>
        <v>#REF!</v>
      </c>
      <c r="D493" s="32" t="e">
        <f>SUM(Proyección!F589)</f>
        <v>#REF!</v>
      </c>
      <c r="E493" s="109" t="e">
        <f>SUM(#REF!)</f>
        <v>#REF!</v>
      </c>
      <c r="F493" s="119" t="e">
        <f>SUM(#REF!)</f>
        <v>#REF!</v>
      </c>
      <c r="G493" s="119" t="e">
        <f>SUM(#REF!)</f>
        <v>#REF!</v>
      </c>
      <c r="H493" s="119" t="e">
        <f>SUM(#REF!)</f>
        <v>#REF!</v>
      </c>
      <c r="I493" s="119" t="e">
        <f>SUM(#REF!)</f>
        <v>#REF!</v>
      </c>
      <c r="J493" s="119" t="e">
        <f>SUM(#REF!)</f>
        <v>#REF!</v>
      </c>
      <c r="K493" s="119" t="e">
        <f>SUM(#REF!)</f>
        <v>#REF!</v>
      </c>
      <c r="L493" s="119" t="e">
        <f>SUM(#REF!)</f>
        <v>#REF!</v>
      </c>
      <c r="M493" s="119" t="e">
        <f>SUM(#REF!)</f>
        <v>#REF!</v>
      </c>
      <c r="N493" s="119" t="e">
        <f>SUM(#REF!)</f>
        <v>#REF!</v>
      </c>
      <c r="O493" s="119" t="e">
        <f>SUM(#REF!)</f>
        <v>#REF!</v>
      </c>
      <c r="P493" s="119" t="e">
        <f>SUM(#REF!)</f>
        <v>#REF!</v>
      </c>
      <c r="Q493" s="119" t="e">
        <f>SUM(#REF!)</f>
        <v>#REF!</v>
      </c>
      <c r="R493" s="119" t="e">
        <f>SUM(#REF!)</f>
        <v>#REF!</v>
      </c>
      <c r="S493" s="327" t="e">
        <f>SUM(#REF!)</f>
        <v>#REF!</v>
      </c>
      <c r="T493" s="327" t="e">
        <f>SUM(#REF!)</f>
        <v>#REF!</v>
      </c>
      <c r="U493" s="212" t="e">
        <f>SUM(#REF!)</f>
        <v>#REF!</v>
      </c>
      <c r="V493" s="212" t="e">
        <f>SUM(#REF!)</f>
        <v>#REF!</v>
      </c>
      <c r="W493" s="119" t="e">
        <f>SUM(#REF!)</f>
        <v>#REF!</v>
      </c>
      <c r="X493" s="119" t="e">
        <f>SUM(#REF!)</f>
        <v>#REF!</v>
      </c>
      <c r="Y493" s="116" t="e">
        <f>SUM(#REF!)</f>
        <v>#REF!</v>
      </c>
      <c r="Z493" s="116" t="e">
        <f>SUM(#REF!)</f>
        <v>#REF!</v>
      </c>
      <c r="AA493" s="270">
        <f>Proyección!AE589</f>
        <v>0</v>
      </c>
      <c r="AB493" s="16"/>
    </row>
    <row r="494" spans="1:28" ht="15.6">
      <c r="A494" s="24" t="s">
        <v>59</v>
      </c>
      <c r="B494" s="245" t="e">
        <f t="shared" si="115"/>
        <v>#REF!</v>
      </c>
      <c r="C494" s="147" t="e">
        <f>SUM(Proyección!E590)</f>
        <v>#REF!</v>
      </c>
      <c r="D494" s="32" t="e">
        <f>SUM(Proyección!F590)</f>
        <v>#REF!</v>
      </c>
      <c r="E494" s="109" t="e">
        <f>SUM(#REF!)</f>
        <v>#REF!</v>
      </c>
      <c r="F494" s="119" t="e">
        <f>SUM(#REF!)</f>
        <v>#REF!</v>
      </c>
      <c r="G494" s="119" t="e">
        <f>SUM(#REF!)</f>
        <v>#REF!</v>
      </c>
      <c r="H494" s="119" t="e">
        <f>SUM(#REF!)</f>
        <v>#REF!</v>
      </c>
      <c r="I494" s="119" t="e">
        <f>SUM(#REF!)</f>
        <v>#REF!</v>
      </c>
      <c r="J494" s="119" t="e">
        <f>SUM(#REF!)</f>
        <v>#REF!</v>
      </c>
      <c r="K494" s="119" t="e">
        <f>SUM(#REF!)</f>
        <v>#REF!</v>
      </c>
      <c r="L494" s="119" t="e">
        <f>SUM(#REF!)</f>
        <v>#REF!</v>
      </c>
      <c r="M494" s="119" t="e">
        <f>SUM(#REF!)</f>
        <v>#REF!</v>
      </c>
      <c r="N494" s="119" t="e">
        <f>SUM(#REF!)</f>
        <v>#REF!</v>
      </c>
      <c r="O494" s="119" t="e">
        <f>SUM(#REF!)</f>
        <v>#REF!</v>
      </c>
      <c r="P494" s="119" t="e">
        <f>SUM(#REF!)</f>
        <v>#REF!</v>
      </c>
      <c r="Q494" s="119" t="e">
        <f>SUM(#REF!)</f>
        <v>#REF!</v>
      </c>
      <c r="R494" s="119" t="e">
        <f>SUM(#REF!)</f>
        <v>#REF!</v>
      </c>
      <c r="S494" s="327" t="e">
        <f>SUM(#REF!)</f>
        <v>#REF!</v>
      </c>
      <c r="T494" s="327" t="e">
        <f>SUM(#REF!)</f>
        <v>#REF!</v>
      </c>
      <c r="U494" s="212" t="e">
        <f>SUM(#REF!)</f>
        <v>#REF!</v>
      </c>
      <c r="V494" s="212" t="e">
        <f>SUM(#REF!)</f>
        <v>#REF!</v>
      </c>
      <c r="W494" s="119" t="e">
        <f>SUM(#REF!)</f>
        <v>#REF!</v>
      </c>
      <c r="X494" s="119" t="e">
        <f>SUM(#REF!)</f>
        <v>#REF!</v>
      </c>
      <c r="Y494" s="116" t="e">
        <f>SUM(#REF!)</f>
        <v>#REF!</v>
      </c>
      <c r="Z494" s="116" t="e">
        <f>SUM(#REF!)</f>
        <v>#REF!</v>
      </c>
      <c r="AA494" s="270">
        <f>Proyección!AE590</f>
        <v>0</v>
      </c>
      <c r="AB494" s="19"/>
    </row>
    <row r="495" spans="1:28" ht="15.6">
      <c r="A495" s="24" t="s">
        <v>60</v>
      </c>
      <c r="B495" s="245" t="e">
        <f t="shared" si="115"/>
        <v>#REF!</v>
      </c>
      <c r="C495" s="147" t="e">
        <f>SUM(Proyección!E591)</f>
        <v>#REF!</v>
      </c>
      <c r="D495" s="32" t="e">
        <f>SUM(Proyección!F591)</f>
        <v>#REF!</v>
      </c>
      <c r="E495" s="109" t="e">
        <f>SUM(#REF!)</f>
        <v>#REF!</v>
      </c>
      <c r="F495" s="119" t="e">
        <f>SUM(#REF!)</f>
        <v>#REF!</v>
      </c>
      <c r="G495" s="119" t="e">
        <f>SUM(#REF!)</f>
        <v>#REF!</v>
      </c>
      <c r="H495" s="119" t="e">
        <f>SUM(#REF!)</f>
        <v>#REF!</v>
      </c>
      <c r="I495" s="119" t="e">
        <f>SUM(#REF!)</f>
        <v>#REF!</v>
      </c>
      <c r="J495" s="119" t="e">
        <f>SUM(#REF!)</f>
        <v>#REF!</v>
      </c>
      <c r="K495" s="119" t="e">
        <f>SUM(#REF!)</f>
        <v>#REF!</v>
      </c>
      <c r="L495" s="119" t="e">
        <f>SUM(#REF!)</f>
        <v>#REF!</v>
      </c>
      <c r="M495" s="119" t="e">
        <f>SUM(#REF!)</f>
        <v>#REF!</v>
      </c>
      <c r="N495" s="119" t="e">
        <f>SUM(#REF!)</f>
        <v>#REF!</v>
      </c>
      <c r="O495" s="119" t="e">
        <f>SUM(#REF!)</f>
        <v>#REF!</v>
      </c>
      <c r="P495" s="119" t="e">
        <f>SUM(#REF!)</f>
        <v>#REF!</v>
      </c>
      <c r="Q495" s="119" t="e">
        <f>SUM(#REF!)</f>
        <v>#REF!</v>
      </c>
      <c r="R495" s="119" t="e">
        <f>SUM(#REF!)</f>
        <v>#REF!</v>
      </c>
      <c r="S495" s="327" t="e">
        <f>SUM(#REF!)</f>
        <v>#REF!</v>
      </c>
      <c r="T495" s="327" t="e">
        <f>SUM(#REF!)</f>
        <v>#REF!</v>
      </c>
      <c r="U495" s="212" t="e">
        <f>SUM(#REF!)</f>
        <v>#REF!</v>
      </c>
      <c r="V495" s="212" t="e">
        <f>SUM(#REF!)</f>
        <v>#REF!</v>
      </c>
      <c r="W495" s="119" t="e">
        <f>SUM(#REF!)</f>
        <v>#REF!</v>
      </c>
      <c r="X495" s="119" t="e">
        <f>SUM(#REF!)</f>
        <v>#REF!</v>
      </c>
      <c r="Y495" s="116" t="e">
        <f>SUM(#REF!)</f>
        <v>#REF!</v>
      </c>
      <c r="Z495" s="116" t="e">
        <f>SUM(#REF!)</f>
        <v>#REF!</v>
      </c>
      <c r="AA495" s="270">
        <f>Proyección!AE591</f>
        <v>0</v>
      </c>
      <c r="AB495" s="16"/>
    </row>
    <row r="496" spans="1:28" ht="15.6">
      <c r="A496" s="24" t="s">
        <v>252</v>
      </c>
      <c r="B496" s="246" t="e">
        <f t="shared" ref="B496:AA496" si="116">SUM(B497)</f>
        <v>#REF!</v>
      </c>
      <c r="C496" s="44" t="e">
        <f t="shared" si="116"/>
        <v>#REF!</v>
      </c>
      <c r="D496" s="44" t="e">
        <f t="shared" si="116"/>
        <v>#REF!</v>
      </c>
      <c r="E496" s="225">
        <f t="shared" si="116"/>
        <v>0</v>
      </c>
      <c r="F496" s="225">
        <f t="shared" si="116"/>
        <v>0</v>
      </c>
      <c r="G496" s="225">
        <f t="shared" si="116"/>
        <v>0</v>
      </c>
      <c r="H496" s="225">
        <f t="shared" si="116"/>
        <v>0</v>
      </c>
      <c r="I496" s="225">
        <f t="shared" si="116"/>
        <v>0</v>
      </c>
      <c r="J496" s="225">
        <f t="shared" si="116"/>
        <v>0</v>
      </c>
      <c r="K496" s="225">
        <f t="shared" si="116"/>
        <v>0</v>
      </c>
      <c r="L496" s="225">
        <f t="shared" si="116"/>
        <v>0</v>
      </c>
      <c r="M496" s="225">
        <f t="shared" si="116"/>
        <v>0</v>
      </c>
      <c r="N496" s="225">
        <f t="shared" si="116"/>
        <v>0</v>
      </c>
      <c r="O496" s="225">
        <f t="shared" si="116"/>
        <v>0</v>
      </c>
      <c r="P496" s="225">
        <f t="shared" si="116"/>
        <v>0</v>
      </c>
      <c r="Q496" s="225">
        <f t="shared" si="116"/>
        <v>0</v>
      </c>
      <c r="R496" s="225">
        <f t="shared" si="116"/>
        <v>0</v>
      </c>
      <c r="S496" s="344">
        <f t="shared" si="116"/>
        <v>0</v>
      </c>
      <c r="T496" s="344">
        <f t="shared" si="116"/>
        <v>0</v>
      </c>
      <c r="U496" s="225">
        <f t="shared" si="116"/>
        <v>0</v>
      </c>
      <c r="V496" s="225">
        <f t="shared" si="116"/>
        <v>0</v>
      </c>
      <c r="W496" s="225">
        <f t="shared" si="116"/>
        <v>0</v>
      </c>
      <c r="X496" s="225">
        <f t="shared" si="116"/>
        <v>0</v>
      </c>
      <c r="Y496" s="225">
        <f t="shared" si="116"/>
        <v>0</v>
      </c>
      <c r="Z496" s="225">
        <f t="shared" si="116"/>
        <v>0</v>
      </c>
      <c r="AA496" s="273">
        <f t="shared" si="116"/>
        <v>0</v>
      </c>
      <c r="AB496" s="16"/>
    </row>
    <row r="497" spans="1:28" ht="15.6">
      <c r="A497" s="24" t="s">
        <v>253</v>
      </c>
      <c r="B497" s="245" t="e">
        <f>SUM(AA497-C497)</f>
        <v>#REF!</v>
      </c>
      <c r="C497" s="147" t="e">
        <f>SUM(Proyección!E593)</f>
        <v>#REF!</v>
      </c>
      <c r="D497" s="32" t="e">
        <f>SUM(Proyección!F593)</f>
        <v>#REF!</v>
      </c>
      <c r="E497" s="214"/>
      <c r="F497" s="215"/>
      <c r="G497" s="215"/>
      <c r="H497" s="215"/>
      <c r="I497" s="208"/>
      <c r="J497" s="208"/>
      <c r="K497" s="208"/>
      <c r="L497" s="208"/>
      <c r="M497" s="208"/>
      <c r="N497" s="208"/>
      <c r="O497" s="208"/>
      <c r="P497" s="208"/>
      <c r="Q497" s="208"/>
      <c r="R497" s="208"/>
      <c r="S497" s="325"/>
      <c r="T497" s="325"/>
      <c r="U497" s="208">
        <v>0</v>
      </c>
      <c r="V497" s="208">
        <v>0</v>
      </c>
      <c r="W497" s="93">
        <v>0</v>
      </c>
      <c r="X497" s="93">
        <v>0</v>
      </c>
      <c r="Y497" s="91">
        <v>0</v>
      </c>
      <c r="Z497" s="91">
        <v>0</v>
      </c>
      <c r="AA497" s="290">
        <f>Proyección!AE593</f>
        <v>0</v>
      </c>
      <c r="AB497" s="16"/>
    </row>
    <row r="498" spans="1:28" ht="18">
      <c r="A498" s="24"/>
      <c r="B498" s="245"/>
      <c r="C498" s="263"/>
      <c r="D498" s="302"/>
      <c r="E498" s="303"/>
      <c r="F498" s="304"/>
      <c r="G498" s="305"/>
      <c r="H498" s="304"/>
      <c r="I498" s="305"/>
      <c r="J498" s="304"/>
      <c r="K498" s="305"/>
      <c r="L498" s="304"/>
      <c r="M498" s="305"/>
      <c r="N498" s="306"/>
      <c r="O498" s="304"/>
      <c r="P498" s="306"/>
      <c r="Q498" s="304"/>
      <c r="R498" s="304"/>
      <c r="S498" s="331"/>
      <c r="T498" s="332"/>
      <c r="U498" s="312"/>
      <c r="V498" s="312"/>
      <c r="W498" s="93"/>
      <c r="X498" s="93"/>
      <c r="Y498" s="91"/>
      <c r="Z498" s="91"/>
      <c r="AA498" s="290"/>
      <c r="AB498" s="16"/>
    </row>
    <row r="499" spans="1:28" ht="15.6">
      <c r="A499" s="31" t="s">
        <v>442</v>
      </c>
      <c r="B499" s="244" t="e">
        <f t="shared" ref="B499:AA499" si="117">SUM(B500+B503+B504+B505+B510+B512+B517+B518+B511)</f>
        <v>#REF!</v>
      </c>
      <c r="C499" s="150" t="e">
        <f t="shared" si="117"/>
        <v>#REF!</v>
      </c>
      <c r="D499" s="80" t="e">
        <f t="shared" si="117"/>
        <v>#REF!</v>
      </c>
      <c r="E499" s="128" t="e">
        <f t="shared" si="117"/>
        <v>#REF!</v>
      </c>
      <c r="F499" s="128" t="e">
        <f t="shared" si="117"/>
        <v>#REF!</v>
      </c>
      <c r="G499" s="128" t="e">
        <f t="shared" si="117"/>
        <v>#REF!</v>
      </c>
      <c r="H499" s="128" t="e">
        <f t="shared" si="117"/>
        <v>#REF!</v>
      </c>
      <c r="I499" s="128" t="e">
        <f t="shared" si="117"/>
        <v>#REF!</v>
      </c>
      <c r="J499" s="128" t="e">
        <f t="shared" si="117"/>
        <v>#REF!</v>
      </c>
      <c r="K499" s="128" t="e">
        <f t="shared" si="117"/>
        <v>#REF!</v>
      </c>
      <c r="L499" s="128" t="e">
        <f t="shared" si="117"/>
        <v>#REF!</v>
      </c>
      <c r="M499" s="128" t="e">
        <f t="shared" si="117"/>
        <v>#REF!</v>
      </c>
      <c r="N499" s="128" t="e">
        <f t="shared" si="117"/>
        <v>#REF!</v>
      </c>
      <c r="O499" s="128" t="e">
        <f t="shared" si="117"/>
        <v>#REF!</v>
      </c>
      <c r="P499" s="128" t="e">
        <f t="shared" si="117"/>
        <v>#REF!</v>
      </c>
      <c r="Q499" s="128" t="e">
        <f t="shared" si="117"/>
        <v>#REF!</v>
      </c>
      <c r="R499" s="128" t="e">
        <f t="shared" si="117"/>
        <v>#REF!</v>
      </c>
      <c r="S499" s="342" t="e">
        <f t="shared" si="117"/>
        <v>#REF!</v>
      </c>
      <c r="T499" s="342" t="e">
        <f t="shared" si="117"/>
        <v>#REF!</v>
      </c>
      <c r="U499" s="226" t="e">
        <f t="shared" si="117"/>
        <v>#REF!</v>
      </c>
      <c r="V499" s="226" t="e">
        <f t="shared" si="117"/>
        <v>#REF!</v>
      </c>
      <c r="W499" s="128" t="e">
        <f t="shared" si="117"/>
        <v>#REF!</v>
      </c>
      <c r="X499" s="128" t="e">
        <f t="shared" si="117"/>
        <v>#REF!</v>
      </c>
      <c r="Y499" s="128" t="e">
        <f t="shared" si="117"/>
        <v>#REF!</v>
      </c>
      <c r="Z499" s="128" t="e">
        <f t="shared" si="117"/>
        <v>#REF!</v>
      </c>
      <c r="AA499" s="288">
        <f t="shared" si="117"/>
        <v>638493</v>
      </c>
      <c r="AB499" s="16"/>
    </row>
    <row r="500" spans="1:28" ht="15.6">
      <c r="A500" s="37" t="s">
        <v>386</v>
      </c>
      <c r="B500" s="248" t="e">
        <f t="shared" ref="B500:AA500" si="118">SUM(B501:B502)</f>
        <v>#REF!</v>
      </c>
      <c r="C500" s="148" t="e">
        <f t="shared" si="118"/>
        <v>#REF!</v>
      </c>
      <c r="D500" s="33" t="e">
        <f t="shared" si="118"/>
        <v>#REF!</v>
      </c>
      <c r="E500" s="89" t="e">
        <f t="shared" si="118"/>
        <v>#REF!</v>
      </c>
      <c r="F500" s="100" t="e">
        <f t="shared" si="118"/>
        <v>#REF!</v>
      </c>
      <c r="G500" s="100" t="e">
        <f t="shared" si="118"/>
        <v>#REF!</v>
      </c>
      <c r="H500" s="100" t="e">
        <f t="shared" si="118"/>
        <v>#REF!</v>
      </c>
      <c r="I500" s="100" t="e">
        <f t="shared" si="118"/>
        <v>#REF!</v>
      </c>
      <c r="J500" s="100" t="e">
        <f t="shared" si="118"/>
        <v>#REF!</v>
      </c>
      <c r="K500" s="100" t="e">
        <f t="shared" si="118"/>
        <v>#REF!</v>
      </c>
      <c r="L500" s="100" t="e">
        <f t="shared" si="118"/>
        <v>#REF!</v>
      </c>
      <c r="M500" s="100" t="e">
        <f t="shared" si="118"/>
        <v>#REF!</v>
      </c>
      <c r="N500" s="100" t="e">
        <f t="shared" si="118"/>
        <v>#REF!</v>
      </c>
      <c r="O500" s="100" t="e">
        <f t="shared" si="118"/>
        <v>#REF!</v>
      </c>
      <c r="P500" s="100" t="e">
        <f t="shared" si="118"/>
        <v>#REF!</v>
      </c>
      <c r="Q500" s="100" t="e">
        <f t="shared" si="118"/>
        <v>#REF!</v>
      </c>
      <c r="R500" s="100" t="e">
        <f t="shared" si="118"/>
        <v>#REF!</v>
      </c>
      <c r="S500" s="339" t="e">
        <f t="shared" si="118"/>
        <v>#REF!</v>
      </c>
      <c r="T500" s="339" t="e">
        <f t="shared" si="118"/>
        <v>#REF!</v>
      </c>
      <c r="U500" s="223" t="e">
        <f t="shared" si="118"/>
        <v>#REF!</v>
      </c>
      <c r="V500" s="223" t="e">
        <f t="shared" si="118"/>
        <v>#REF!</v>
      </c>
      <c r="W500" s="100" t="e">
        <f t="shared" si="118"/>
        <v>#REF!</v>
      </c>
      <c r="X500" s="100" t="e">
        <f t="shared" si="118"/>
        <v>#REF!</v>
      </c>
      <c r="Y500" s="100" t="e">
        <f t="shared" si="118"/>
        <v>#REF!</v>
      </c>
      <c r="Z500" s="100" t="e">
        <f t="shared" si="118"/>
        <v>#REF!</v>
      </c>
      <c r="AA500" s="271">
        <f t="shared" si="118"/>
        <v>165793</v>
      </c>
      <c r="AB500" s="16"/>
    </row>
    <row r="501" spans="1:28" ht="15.6">
      <c r="A501" s="37" t="s">
        <v>138</v>
      </c>
      <c r="B501" s="245" t="e">
        <f>SUM(AA501-C501)</f>
        <v>#REF!</v>
      </c>
      <c r="C501" s="147" t="e">
        <f>SUM(Proyección!E598)</f>
        <v>#REF!</v>
      </c>
      <c r="D501" s="32" t="e">
        <f>SUM(Proyección!F598)</f>
        <v>#REF!</v>
      </c>
      <c r="E501" s="109" t="e">
        <f>SUM(#REF!)</f>
        <v>#REF!</v>
      </c>
      <c r="F501" s="119" t="e">
        <f>SUM(#REF!)</f>
        <v>#REF!</v>
      </c>
      <c r="G501" s="119" t="e">
        <f>SUM(#REF!)</f>
        <v>#REF!</v>
      </c>
      <c r="H501" s="119" t="e">
        <f>SUM(#REF!)</f>
        <v>#REF!</v>
      </c>
      <c r="I501" s="119" t="e">
        <f>SUM(#REF!)</f>
        <v>#REF!</v>
      </c>
      <c r="J501" s="119" t="e">
        <f>SUM(#REF!)</f>
        <v>#REF!</v>
      </c>
      <c r="K501" s="119" t="e">
        <f>SUM(#REF!)</f>
        <v>#REF!</v>
      </c>
      <c r="L501" s="119" t="e">
        <f>SUM(#REF!)</f>
        <v>#REF!</v>
      </c>
      <c r="M501" s="119" t="e">
        <f>SUM(#REF!)</f>
        <v>#REF!</v>
      </c>
      <c r="N501" s="119" t="e">
        <f>SUM(#REF!)</f>
        <v>#REF!</v>
      </c>
      <c r="O501" s="119" t="e">
        <f>SUM(#REF!)</f>
        <v>#REF!</v>
      </c>
      <c r="P501" s="119" t="e">
        <f>SUM(#REF!)</f>
        <v>#REF!</v>
      </c>
      <c r="Q501" s="119" t="e">
        <f>SUM(#REF!)</f>
        <v>#REF!</v>
      </c>
      <c r="R501" s="119" t="e">
        <f>SUM(#REF!)</f>
        <v>#REF!</v>
      </c>
      <c r="S501" s="327" t="e">
        <f>SUM(#REF!)</f>
        <v>#REF!</v>
      </c>
      <c r="T501" s="327" t="e">
        <f>SUM(#REF!)</f>
        <v>#REF!</v>
      </c>
      <c r="U501" s="212" t="e">
        <f>SUM(#REF!)</f>
        <v>#REF!</v>
      </c>
      <c r="V501" s="212" t="e">
        <f>SUM(#REF!)</f>
        <v>#REF!</v>
      </c>
      <c r="W501" s="119" t="e">
        <f>SUM(#REF!)</f>
        <v>#REF!</v>
      </c>
      <c r="X501" s="119" t="e">
        <f>SUM(#REF!)</f>
        <v>#REF!</v>
      </c>
      <c r="Y501" s="116" t="e">
        <f>SUM(#REF!)</f>
        <v>#REF!</v>
      </c>
      <c r="Z501" s="116" t="e">
        <f>SUM(#REF!)</f>
        <v>#REF!</v>
      </c>
      <c r="AA501" s="270">
        <f>Proyección!AE598</f>
        <v>15000</v>
      </c>
      <c r="AB501" s="16"/>
    </row>
    <row r="502" spans="1:28" ht="15.6">
      <c r="A502" s="37" t="s">
        <v>139</v>
      </c>
      <c r="B502" s="245" t="e">
        <f>SUM(AA502-C502)</f>
        <v>#REF!</v>
      </c>
      <c r="C502" s="147" t="e">
        <f>SUM(Proyección!E599)</f>
        <v>#REF!</v>
      </c>
      <c r="D502" s="32" t="e">
        <f>SUM(Proyección!F599)</f>
        <v>#REF!</v>
      </c>
      <c r="E502" s="109" t="e">
        <f>SUM(#REF!)</f>
        <v>#REF!</v>
      </c>
      <c r="F502" s="119" t="e">
        <f>SUM(#REF!)</f>
        <v>#REF!</v>
      </c>
      <c r="G502" s="119" t="e">
        <f>SUM(#REF!)</f>
        <v>#REF!</v>
      </c>
      <c r="H502" s="119" t="e">
        <f>SUM(#REF!)</f>
        <v>#REF!</v>
      </c>
      <c r="I502" s="119" t="e">
        <f>SUM(#REF!)</f>
        <v>#REF!</v>
      </c>
      <c r="J502" s="119" t="e">
        <f>SUM(#REF!)</f>
        <v>#REF!</v>
      </c>
      <c r="K502" s="119" t="e">
        <f>SUM(#REF!)</f>
        <v>#REF!</v>
      </c>
      <c r="L502" s="119" t="e">
        <f>SUM(#REF!)</f>
        <v>#REF!</v>
      </c>
      <c r="M502" s="119" t="e">
        <f>SUM(#REF!)</f>
        <v>#REF!</v>
      </c>
      <c r="N502" s="119" t="e">
        <f>SUM(#REF!)</f>
        <v>#REF!</v>
      </c>
      <c r="O502" s="119" t="e">
        <f>SUM(#REF!)</f>
        <v>#REF!</v>
      </c>
      <c r="P502" s="119" t="e">
        <f>SUM(#REF!)</f>
        <v>#REF!</v>
      </c>
      <c r="Q502" s="119" t="e">
        <f>SUM(#REF!)</f>
        <v>#REF!</v>
      </c>
      <c r="R502" s="119" t="e">
        <f>SUM(#REF!)</f>
        <v>#REF!</v>
      </c>
      <c r="S502" s="327" t="e">
        <f>SUM(#REF!)</f>
        <v>#REF!</v>
      </c>
      <c r="T502" s="327" t="e">
        <f>SUM(#REF!)</f>
        <v>#REF!</v>
      </c>
      <c r="U502" s="212" t="e">
        <f>SUM(#REF!)</f>
        <v>#REF!</v>
      </c>
      <c r="V502" s="212" t="e">
        <f>SUM(#REF!)</f>
        <v>#REF!</v>
      </c>
      <c r="W502" s="119" t="e">
        <f>SUM(#REF!)</f>
        <v>#REF!</v>
      </c>
      <c r="X502" s="119" t="e">
        <f>SUM(#REF!)</f>
        <v>#REF!</v>
      </c>
      <c r="Y502" s="116" t="e">
        <f>SUM(#REF!)</f>
        <v>#REF!</v>
      </c>
      <c r="Z502" s="116" t="e">
        <f>SUM(#REF!)</f>
        <v>#REF!</v>
      </c>
      <c r="AA502" s="270">
        <f>Proyección!AE599</f>
        <v>150793</v>
      </c>
      <c r="AB502" s="16"/>
    </row>
    <row r="503" spans="1:28" ht="15.6">
      <c r="A503" s="37" t="s">
        <v>416</v>
      </c>
      <c r="B503" s="245" t="e">
        <f>SUM(AA503-C503)</f>
        <v>#REF!</v>
      </c>
      <c r="C503" s="147" t="e">
        <f>SUM(Proyección!E600)</f>
        <v>#REF!</v>
      </c>
      <c r="D503" s="32" t="e">
        <f>SUM(Proyección!F600)</f>
        <v>#REF!</v>
      </c>
      <c r="E503" s="109" t="e">
        <f>SUM(#REF!)</f>
        <v>#REF!</v>
      </c>
      <c r="F503" s="119" t="e">
        <f>SUM(#REF!)</f>
        <v>#REF!</v>
      </c>
      <c r="G503" s="119" t="e">
        <f>SUM(#REF!)</f>
        <v>#REF!</v>
      </c>
      <c r="H503" s="119" t="e">
        <f>SUM(#REF!)</f>
        <v>#REF!</v>
      </c>
      <c r="I503" s="119" t="e">
        <f>SUM(#REF!)</f>
        <v>#REF!</v>
      </c>
      <c r="J503" s="119" t="e">
        <f>SUM(#REF!)</f>
        <v>#REF!</v>
      </c>
      <c r="K503" s="119" t="e">
        <f>SUM(#REF!)</f>
        <v>#REF!</v>
      </c>
      <c r="L503" s="119" t="e">
        <f>SUM(#REF!)</f>
        <v>#REF!</v>
      </c>
      <c r="M503" s="119" t="e">
        <f>SUM(#REF!)</f>
        <v>#REF!</v>
      </c>
      <c r="N503" s="119" t="e">
        <f>SUM(#REF!)</f>
        <v>#REF!</v>
      </c>
      <c r="O503" s="119" t="e">
        <f>SUM(#REF!)</f>
        <v>#REF!</v>
      </c>
      <c r="P503" s="119" t="e">
        <f>SUM(#REF!)</f>
        <v>#REF!</v>
      </c>
      <c r="Q503" s="119" t="e">
        <f>SUM(#REF!)</f>
        <v>#REF!</v>
      </c>
      <c r="R503" s="119" t="e">
        <f>SUM(#REF!)</f>
        <v>#REF!</v>
      </c>
      <c r="S503" s="327" t="e">
        <f>SUM(#REF!)</f>
        <v>#REF!</v>
      </c>
      <c r="T503" s="327" t="e">
        <f>SUM(#REF!)</f>
        <v>#REF!</v>
      </c>
      <c r="U503" s="212" t="e">
        <f>SUM(#REF!)</f>
        <v>#REF!</v>
      </c>
      <c r="V503" s="212" t="e">
        <f>SUM(#REF!)</f>
        <v>#REF!</v>
      </c>
      <c r="W503" s="119" t="e">
        <f>SUM(#REF!)</f>
        <v>#REF!</v>
      </c>
      <c r="X503" s="119" t="e">
        <f>SUM(#REF!)</f>
        <v>#REF!</v>
      </c>
      <c r="Y503" s="116" t="e">
        <f>SUM(#REF!)</f>
        <v>#REF!</v>
      </c>
      <c r="Z503" s="116" t="e">
        <f>SUM(#REF!)</f>
        <v>#REF!</v>
      </c>
      <c r="AA503" s="270">
        <f>Proyección!AE600</f>
        <v>1000</v>
      </c>
      <c r="AB503" s="16"/>
    </row>
    <row r="504" spans="1:28" ht="15.6">
      <c r="A504" s="37" t="s">
        <v>580</v>
      </c>
      <c r="B504" s="245" t="e">
        <f>SUM(AA504-C504)</f>
        <v>#REF!</v>
      </c>
      <c r="C504" s="147" t="e">
        <f>SUM(Proyección!E601)</f>
        <v>#REF!</v>
      </c>
      <c r="D504" s="32" t="e">
        <f>SUM(Proyección!F601)</f>
        <v>#REF!</v>
      </c>
      <c r="E504" s="109" t="e">
        <f>SUM(#REF!)</f>
        <v>#REF!</v>
      </c>
      <c r="F504" s="119" t="e">
        <f>SUM(#REF!)</f>
        <v>#REF!</v>
      </c>
      <c r="G504" s="119" t="e">
        <f>SUM(#REF!)</f>
        <v>#REF!</v>
      </c>
      <c r="H504" s="119" t="e">
        <f>SUM(#REF!)</f>
        <v>#REF!</v>
      </c>
      <c r="I504" s="119" t="e">
        <f>SUM(#REF!)</f>
        <v>#REF!</v>
      </c>
      <c r="J504" s="119" t="e">
        <f>SUM(#REF!)</f>
        <v>#REF!</v>
      </c>
      <c r="K504" s="119" t="e">
        <f>SUM(#REF!)</f>
        <v>#REF!</v>
      </c>
      <c r="L504" s="119" t="e">
        <f>SUM(#REF!)</f>
        <v>#REF!</v>
      </c>
      <c r="M504" s="119" t="e">
        <f>SUM(#REF!)</f>
        <v>#REF!</v>
      </c>
      <c r="N504" s="119" t="e">
        <f>SUM(#REF!)</f>
        <v>#REF!</v>
      </c>
      <c r="O504" s="119" t="e">
        <f>SUM(#REF!)</f>
        <v>#REF!</v>
      </c>
      <c r="P504" s="119" t="e">
        <f>SUM(#REF!)</f>
        <v>#REF!</v>
      </c>
      <c r="Q504" s="119" t="e">
        <f>SUM(#REF!)</f>
        <v>#REF!</v>
      </c>
      <c r="R504" s="119" t="e">
        <f>SUM(#REF!)</f>
        <v>#REF!</v>
      </c>
      <c r="S504" s="327" t="e">
        <f>SUM(#REF!)</f>
        <v>#REF!</v>
      </c>
      <c r="T504" s="327" t="e">
        <f>SUM(#REF!)</f>
        <v>#REF!</v>
      </c>
      <c r="U504" s="212" t="e">
        <f>SUM(#REF!)</f>
        <v>#REF!</v>
      </c>
      <c r="V504" s="212" t="e">
        <f>SUM(#REF!)</f>
        <v>#REF!</v>
      </c>
      <c r="W504" s="119" t="e">
        <f>SUM(#REF!)</f>
        <v>#REF!</v>
      </c>
      <c r="X504" s="119" t="e">
        <f>SUM(#REF!)</f>
        <v>#REF!</v>
      </c>
      <c r="Y504" s="116" t="e">
        <f>SUM(#REF!)</f>
        <v>#REF!</v>
      </c>
      <c r="Z504" s="116" t="e">
        <f>SUM(#REF!)</f>
        <v>#REF!</v>
      </c>
      <c r="AA504" s="270">
        <f>Proyección!AE601</f>
        <v>1000</v>
      </c>
      <c r="AB504" s="2"/>
    </row>
    <row r="505" spans="1:28" ht="15.6">
      <c r="A505" s="37" t="s">
        <v>48</v>
      </c>
      <c r="B505" s="248" t="e">
        <f t="shared" ref="B505:AA505" si="119">SUM(B506:B509)</f>
        <v>#REF!</v>
      </c>
      <c r="C505" s="148" t="e">
        <f t="shared" si="119"/>
        <v>#REF!</v>
      </c>
      <c r="D505" s="33" t="e">
        <f t="shared" si="119"/>
        <v>#REF!</v>
      </c>
      <c r="E505" s="89" t="e">
        <f t="shared" si="119"/>
        <v>#REF!</v>
      </c>
      <c r="F505" s="100" t="e">
        <f t="shared" si="119"/>
        <v>#REF!</v>
      </c>
      <c r="G505" s="100" t="e">
        <f t="shared" si="119"/>
        <v>#REF!</v>
      </c>
      <c r="H505" s="100" t="e">
        <f t="shared" si="119"/>
        <v>#REF!</v>
      </c>
      <c r="I505" s="100" t="e">
        <f t="shared" si="119"/>
        <v>#REF!</v>
      </c>
      <c r="J505" s="100" t="e">
        <f t="shared" si="119"/>
        <v>#REF!</v>
      </c>
      <c r="K505" s="100" t="e">
        <f t="shared" si="119"/>
        <v>#REF!</v>
      </c>
      <c r="L505" s="100" t="e">
        <f t="shared" si="119"/>
        <v>#REF!</v>
      </c>
      <c r="M505" s="100" t="e">
        <f t="shared" si="119"/>
        <v>#REF!</v>
      </c>
      <c r="N505" s="100" t="e">
        <f t="shared" si="119"/>
        <v>#REF!</v>
      </c>
      <c r="O505" s="100" t="e">
        <f t="shared" si="119"/>
        <v>#REF!</v>
      </c>
      <c r="P505" s="100" t="e">
        <f t="shared" si="119"/>
        <v>#REF!</v>
      </c>
      <c r="Q505" s="100" t="e">
        <f t="shared" si="119"/>
        <v>#REF!</v>
      </c>
      <c r="R505" s="100" t="e">
        <f t="shared" si="119"/>
        <v>#REF!</v>
      </c>
      <c r="S505" s="339" t="e">
        <f t="shared" si="119"/>
        <v>#REF!</v>
      </c>
      <c r="T505" s="339" t="e">
        <f t="shared" si="119"/>
        <v>#REF!</v>
      </c>
      <c r="U505" s="223" t="e">
        <f t="shared" si="119"/>
        <v>#REF!</v>
      </c>
      <c r="V505" s="223" t="e">
        <f t="shared" si="119"/>
        <v>#REF!</v>
      </c>
      <c r="W505" s="100" t="e">
        <f t="shared" si="119"/>
        <v>#REF!</v>
      </c>
      <c r="X505" s="100" t="e">
        <f t="shared" si="119"/>
        <v>#REF!</v>
      </c>
      <c r="Y505" s="100" t="e">
        <f t="shared" si="119"/>
        <v>#REF!</v>
      </c>
      <c r="Z505" s="100" t="e">
        <f t="shared" si="119"/>
        <v>#REF!</v>
      </c>
      <c r="AA505" s="271">
        <f t="shared" si="119"/>
        <v>38900</v>
      </c>
      <c r="AB505" s="53"/>
    </row>
    <row r="506" spans="1:28" ht="15.6">
      <c r="A506" s="37" t="s">
        <v>201</v>
      </c>
      <c r="B506" s="245" t="e">
        <f t="shared" ref="B506:B511" si="120">SUM(AA506-C506)</f>
        <v>#REF!</v>
      </c>
      <c r="C506" s="147" t="e">
        <f>SUM(Proyección!E603)</f>
        <v>#REF!</v>
      </c>
      <c r="D506" s="32" t="e">
        <f>SUM(Proyección!F603)</f>
        <v>#REF!</v>
      </c>
      <c r="E506" s="109" t="e">
        <f>SUM(#REF!)</f>
        <v>#REF!</v>
      </c>
      <c r="F506" s="119" t="e">
        <f>SUM(#REF!)</f>
        <v>#REF!</v>
      </c>
      <c r="G506" s="119" t="e">
        <f>SUM(#REF!)</f>
        <v>#REF!</v>
      </c>
      <c r="H506" s="119" t="e">
        <f>SUM(#REF!)</f>
        <v>#REF!</v>
      </c>
      <c r="I506" s="119" t="e">
        <f>SUM(#REF!)</f>
        <v>#REF!</v>
      </c>
      <c r="J506" s="119" t="e">
        <f>SUM(#REF!)</f>
        <v>#REF!</v>
      </c>
      <c r="K506" s="119" t="e">
        <f>SUM(#REF!)</f>
        <v>#REF!</v>
      </c>
      <c r="L506" s="119" t="e">
        <f>SUM(#REF!)</f>
        <v>#REF!</v>
      </c>
      <c r="M506" s="119" t="e">
        <f>SUM(#REF!)</f>
        <v>#REF!</v>
      </c>
      <c r="N506" s="119" t="e">
        <f>SUM(#REF!)</f>
        <v>#REF!</v>
      </c>
      <c r="O506" s="119" t="e">
        <f>SUM(#REF!)</f>
        <v>#REF!</v>
      </c>
      <c r="P506" s="119" t="e">
        <f>SUM(#REF!)</f>
        <v>#REF!</v>
      </c>
      <c r="Q506" s="119" t="e">
        <f>SUM(#REF!)</f>
        <v>#REF!</v>
      </c>
      <c r="R506" s="119" t="e">
        <f>SUM(#REF!)</f>
        <v>#REF!</v>
      </c>
      <c r="S506" s="327" t="e">
        <f>SUM(#REF!)</f>
        <v>#REF!</v>
      </c>
      <c r="T506" s="327" t="e">
        <f>SUM(#REF!)</f>
        <v>#REF!</v>
      </c>
      <c r="U506" s="212" t="e">
        <f>SUM(#REF!)</f>
        <v>#REF!</v>
      </c>
      <c r="V506" s="212" t="e">
        <f>SUM(#REF!)</f>
        <v>#REF!</v>
      </c>
      <c r="W506" s="119" t="e">
        <f>SUM(#REF!)</f>
        <v>#REF!</v>
      </c>
      <c r="X506" s="119" t="e">
        <f>SUM(#REF!)</f>
        <v>#REF!</v>
      </c>
      <c r="Y506" s="116" t="e">
        <f>SUM(#REF!)</f>
        <v>#REF!</v>
      </c>
      <c r="Z506" s="116" t="e">
        <f>SUM(#REF!)</f>
        <v>#REF!</v>
      </c>
      <c r="AA506" s="270">
        <f>Proyección!AE603</f>
        <v>32000</v>
      </c>
      <c r="AB506" s="14"/>
    </row>
    <row r="507" spans="1:28" ht="15.6">
      <c r="A507" s="37" t="s">
        <v>202</v>
      </c>
      <c r="B507" s="245" t="e">
        <f t="shared" si="120"/>
        <v>#REF!</v>
      </c>
      <c r="C507" s="147" t="e">
        <f>SUM(Proyección!E604)</f>
        <v>#REF!</v>
      </c>
      <c r="D507" s="32" t="e">
        <f>SUM(Proyección!F604)</f>
        <v>#REF!</v>
      </c>
      <c r="E507" s="109" t="e">
        <f>SUM(#REF!)</f>
        <v>#REF!</v>
      </c>
      <c r="F507" s="119" t="e">
        <f>SUM(#REF!)</f>
        <v>#REF!</v>
      </c>
      <c r="G507" s="119" t="e">
        <f>SUM(#REF!)</f>
        <v>#REF!</v>
      </c>
      <c r="H507" s="119" t="e">
        <f>SUM(#REF!)</f>
        <v>#REF!</v>
      </c>
      <c r="I507" s="119" t="e">
        <f>SUM(#REF!)</f>
        <v>#REF!</v>
      </c>
      <c r="J507" s="119" t="e">
        <f>SUM(#REF!)</f>
        <v>#REF!</v>
      </c>
      <c r="K507" s="119" t="e">
        <f>SUM(#REF!)</f>
        <v>#REF!</v>
      </c>
      <c r="L507" s="119" t="e">
        <f>SUM(#REF!)</f>
        <v>#REF!</v>
      </c>
      <c r="M507" s="119" t="e">
        <f>SUM(#REF!)</f>
        <v>#REF!</v>
      </c>
      <c r="N507" s="119" t="e">
        <f>SUM(#REF!)</f>
        <v>#REF!</v>
      </c>
      <c r="O507" s="119" t="e">
        <f>SUM(#REF!)</f>
        <v>#REF!</v>
      </c>
      <c r="P507" s="119" t="e">
        <f>SUM(#REF!)</f>
        <v>#REF!</v>
      </c>
      <c r="Q507" s="119" t="e">
        <f>SUM(#REF!)</f>
        <v>#REF!</v>
      </c>
      <c r="R507" s="119" t="e">
        <f>SUM(#REF!)</f>
        <v>#REF!</v>
      </c>
      <c r="S507" s="327" t="e">
        <f>SUM(#REF!)</f>
        <v>#REF!</v>
      </c>
      <c r="T507" s="327" t="e">
        <f>SUM(#REF!)</f>
        <v>#REF!</v>
      </c>
      <c r="U507" s="212" t="e">
        <f>SUM(#REF!)</f>
        <v>#REF!</v>
      </c>
      <c r="V507" s="212" t="e">
        <f>SUM(#REF!)</f>
        <v>#REF!</v>
      </c>
      <c r="W507" s="119" t="e">
        <f>SUM(#REF!)</f>
        <v>#REF!</v>
      </c>
      <c r="X507" s="119" t="e">
        <f>SUM(#REF!)</f>
        <v>#REF!</v>
      </c>
      <c r="Y507" s="116" t="e">
        <f>SUM(#REF!)</f>
        <v>#REF!</v>
      </c>
      <c r="Z507" s="116" t="e">
        <f>SUM(#REF!)</f>
        <v>#REF!</v>
      </c>
      <c r="AA507" s="270">
        <f>Proyección!AE604</f>
        <v>1100</v>
      </c>
      <c r="AB507" s="16"/>
    </row>
    <row r="508" spans="1:28" ht="15.6">
      <c r="A508" s="37" t="s">
        <v>586</v>
      </c>
      <c r="B508" s="245" t="e">
        <f t="shared" si="120"/>
        <v>#REF!</v>
      </c>
      <c r="C508" s="147" t="e">
        <f>SUM(Proyección!E605)</f>
        <v>#REF!</v>
      </c>
      <c r="D508" s="32" t="e">
        <f>SUM(Proyección!F605)</f>
        <v>#REF!</v>
      </c>
      <c r="E508" s="109" t="e">
        <f>SUM(#REF!)</f>
        <v>#REF!</v>
      </c>
      <c r="F508" s="119" t="e">
        <f>SUM(#REF!)</f>
        <v>#REF!</v>
      </c>
      <c r="G508" s="119" t="e">
        <f>SUM(#REF!)</f>
        <v>#REF!</v>
      </c>
      <c r="H508" s="119" t="e">
        <f>SUM(#REF!)</f>
        <v>#REF!</v>
      </c>
      <c r="I508" s="119" t="e">
        <f>SUM(#REF!)</f>
        <v>#REF!</v>
      </c>
      <c r="J508" s="119" t="e">
        <f>SUM(#REF!)</f>
        <v>#REF!</v>
      </c>
      <c r="K508" s="119" t="e">
        <f>SUM(#REF!)</f>
        <v>#REF!</v>
      </c>
      <c r="L508" s="119" t="e">
        <f>SUM(#REF!)</f>
        <v>#REF!</v>
      </c>
      <c r="M508" s="119" t="e">
        <f>SUM(#REF!)</f>
        <v>#REF!</v>
      </c>
      <c r="N508" s="119" t="e">
        <f>SUM(#REF!)</f>
        <v>#REF!</v>
      </c>
      <c r="O508" s="119" t="e">
        <f>SUM(#REF!)</f>
        <v>#REF!</v>
      </c>
      <c r="P508" s="119" t="e">
        <f>SUM(#REF!)</f>
        <v>#REF!</v>
      </c>
      <c r="Q508" s="119" t="e">
        <f>SUM(#REF!)</f>
        <v>#REF!</v>
      </c>
      <c r="R508" s="119" t="e">
        <f>SUM(#REF!)</f>
        <v>#REF!</v>
      </c>
      <c r="S508" s="327" t="e">
        <f>SUM(#REF!)</f>
        <v>#REF!</v>
      </c>
      <c r="T508" s="327" t="e">
        <f>SUM(#REF!)</f>
        <v>#REF!</v>
      </c>
      <c r="U508" s="212" t="e">
        <f>SUM(#REF!)</f>
        <v>#REF!</v>
      </c>
      <c r="V508" s="212" t="e">
        <f>SUM(#REF!)</f>
        <v>#REF!</v>
      </c>
      <c r="W508" s="119" t="e">
        <f>SUM(#REF!)</f>
        <v>#REF!</v>
      </c>
      <c r="X508" s="119" t="e">
        <f>SUM(#REF!)</f>
        <v>#REF!</v>
      </c>
      <c r="Y508" s="116" t="e">
        <f>SUM(#REF!)</f>
        <v>#REF!</v>
      </c>
      <c r="Z508" s="116" t="e">
        <f>SUM(#REF!)</f>
        <v>#REF!</v>
      </c>
      <c r="AA508" s="270">
        <f>Proyección!AE605</f>
        <v>800</v>
      </c>
      <c r="AB508" s="16"/>
    </row>
    <row r="509" spans="1:28" ht="15.6">
      <c r="A509" s="37" t="s">
        <v>188</v>
      </c>
      <c r="B509" s="245" t="e">
        <f t="shared" si="120"/>
        <v>#REF!</v>
      </c>
      <c r="C509" s="147" t="e">
        <f>SUM(Proyección!E606)</f>
        <v>#REF!</v>
      </c>
      <c r="D509" s="32" t="e">
        <f>SUM(Proyección!F606)</f>
        <v>#REF!</v>
      </c>
      <c r="E509" s="109" t="e">
        <f>SUM(#REF!)</f>
        <v>#REF!</v>
      </c>
      <c r="F509" s="119" t="e">
        <f>SUM(#REF!)</f>
        <v>#REF!</v>
      </c>
      <c r="G509" s="119" t="e">
        <f>SUM(#REF!)</f>
        <v>#REF!</v>
      </c>
      <c r="H509" s="119" t="e">
        <f>SUM(#REF!)</f>
        <v>#REF!</v>
      </c>
      <c r="I509" s="119" t="e">
        <f>SUM(#REF!)</f>
        <v>#REF!</v>
      </c>
      <c r="J509" s="119" t="e">
        <f>SUM(#REF!)</f>
        <v>#REF!</v>
      </c>
      <c r="K509" s="119" t="e">
        <f>SUM(#REF!)</f>
        <v>#REF!</v>
      </c>
      <c r="L509" s="119" t="e">
        <f>SUM(#REF!)</f>
        <v>#REF!</v>
      </c>
      <c r="M509" s="119" t="e">
        <f>SUM(#REF!)</f>
        <v>#REF!</v>
      </c>
      <c r="N509" s="119" t="e">
        <f>SUM(#REF!)</f>
        <v>#REF!</v>
      </c>
      <c r="O509" s="119" t="e">
        <f>SUM(#REF!)</f>
        <v>#REF!</v>
      </c>
      <c r="P509" s="119" t="e">
        <f>SUM(#REF!)</f>
        <v>#REF!</v>
      </c>
      <c r="Q509" s="119" t="e">
        <f>SUM(#REF!)</f>
        <v>#REF!</v>
      </c>
      <c r="R509" s="119" t="e">
        <f>SUM(#REF!)</f>
        <v>#REF!</v>
      </c>
      <c r="S509" s="327" t="e">
        <f>SUM(#REF!)</f>
        <v>#REF!</v>
      </c>
      <c r="T509" s="327" t="e">
        <f>SUM(#REF!)</f>
        <v>#REF!</v>
      </c>
      <c r="U509" s="212" t="e">
        <f>SUM(#REF!)</f>
        <v>#REF!</v>
      </c>
      <c r="V509" s="212" t="e">
        <f>SUM(#REF!)</f>
        <v>#REF!</v>
      </c>
      <c r="W509" s="119" t="e">
        <f>SUM(#REF!)</f>
        <v>#REF!</v>
      </c>
      <c r="X509" s="119" t="e">
        <f>SUM(#REF!)</f>
        <v>#REF!</v>
      </c>
      <c r="Y509" s="116" t="e">
        <f>SUM(#REF!)</f>
        <v>#REF!</v>
      </c>
      <c r="Z509" s="116" t="e">
        <f>SUM(#REF!)</f>
        <v>#REF!</v>
      </c>
      <c r="AA509" s="270">
        <f>Proyección!AE606</f>
        <v>5000</v>
      </c>
      <c r="AB509" s="16"/>
    </row>
    <row r="510" spans="1:28" ht="15.6">
      <c r="A510" s="37" t="s">
        <v>49</v>
      </c>
      <c r="B510" s="245" t="e">
        <f t="shared" si="120"/>
        <v>#REF!</v>
      </c>
      <c r="C510" s="147" t="e">
        <f>SUM(Proyección!E607)</f>
        <v>#REF!</v>
      </c>
      <c r="D510" s="32" t="e">
        <f>SUM(Proyección!F607)</f>
        <v>#REF!</v>
      </c>
      <c r="E510" s="109" t="e">
        <f>SUM(#REF!)</f>
        <v>#REF!</v>
      </c>
      <c r="F510" s="119" t="e">
        <f>SUM(#REF!)</f>
        <v>#REF!</v>
      </c>
      <c r="G510" s="119" t="e">
        <f>SUM(#REF!)</f>
        <v>#REF!</v>
      </c>
      <c r="H510" s="119" t="e">
        <f>SUM(#REF!)</f>
        <v>#REF!</v>
      </c>
      <c r="I510" s="119" t="e">
        <f>SUM(#REF!)</f>
        <v>#REF!</v>
      </c>
      <c r="J510" s="119" t="e">
        <f>SUM(#REF!)</f>
        <v>#REF!</v>
      </c>
      <c r="K510" s="119" t="e">
        <f>SUM(#REF!)</f>
        <v>#REF!</v>
      </c>
      <c r="L510" s="119" t="e">
        <f>SUM(#REF!)</f>
        <v>#REF!</v>
      </c>
      <c r="M510" s="119" t="e">
        <f>SUM(#REF!)</f>
        <v>#REF!</v>
      </c>
      <c r="N510" s="119" t="e">
        <f>SUM(#REF!)</f>
        <v>#REF!</v>
      </c>
      <c r="O510" s="119" t="e">
        <f>SUM(#REF!)</f>
        <v>#REF!</v>
      </c>
      <c r="P510" s="119" t="e">
        <f>SUM(#REF!)</f>
        <v>#REF!</v>
      </c>
      <c r="Q510" s="119" t="e">
        <f>SUM(#REF!)</f>
        <v>#REF!</v>
      </c>
      <c r="R510" s="119" t="e">
        <f>SUM(#REF!)</f>
        <v>#REF!</v>
      </c>
      <c r="S510" s="327" t="e">
        <f>SUM(#REF!)</f>
        <v>#REF!</v>
      </c>
      <c r="T510" s="327" t="e">
        <f>SUM(#REF!)</f>
        <v>#REF!</v>
      </c>
      <c r="U510" s="212" t="e">
        <f>SUM(#REF!)</f>
        <v>#REF!</v>
      </c>
      <c r="V510" s="212" t="e">
        <f>SUM(#REF!)</f>
        <v>#REF!</v>
      </c>
      <c r="W510" s="119" t="e">
        <f>SUM(#REF!)</f>
        <v>#REF!</v>
      </c>
      <c r="X510" s="119" t="e">
        <f>SUM(#REF!)</f>
        <v>#REF!</v>
      </c>
      <c r="Y510" s="116" t="e">
        <f>SUM(#REF!)</f>
        <v>#REF!</v>
      </c>
      <c r="Z510" s="116" t="e">
        <f>SUM(#REF!)</f>
        <v>#REF!</v>
      </c>
      <c r="AA510" s="270">
        <f>Proyección!AE607</f>
        <v>0</v>
      </c>
      <c r="AB510" s="16"/>
    </row>
    <row r="511" spans="1:28" ht="15.6">
      <c r="A511" s="37" t="s">
        <v>755</v>
      </c>
      <c r="B511" s="245" t="e">
        <f t="shared" si="120"/>
        <v>#REF!</v>
      </c>
      <c r="C511" s="147" t="e">
        <f>SUM(Proyección!E608)</f>
        <v>#REF!</v>
      </c>
      <c r="D511" s="32" t="e">
        <f>SUM(Proyección!F608)</f>
        <v>#REF!</v>
      </c>
      <c r="E511" s="109" t="e">
        <f>SUM(#REF!)</f>
        <v>#REF!</v>
      </c>
      <c r="F511" s="119" t="e">
        <f>SUM(#REF!)</f>
        <v>#REF!</v>
      </c>
      <c r="G511" s="119" t="e">
        <f>SUM(#REF!)</f>
        <v>#REF!</v>
      </c>
      <c r="H511" s="119" t="e">
        <f>SUM(#REF!)</f>
        <v>#REF!</v>
      </c>
      <c r="I511" s="119" t="e">
        <f>SUM(#REF!)</f>
        <v>#REF!</v>
      </c>
      <c r="J511" s="119" t="e">
        <f>SUM(#REF!)</f>
        <v>#REF!</v>
      </c>
      <c r="K511" s="119" t="e">
        <f>SUM(#REF!)</f>
        <v>#REF!</v>
      </c>
      <c r="L511" s="119" t="e">
        <f>SUM(#REF!)</f>
        <v>#REF!</v>
      </c>
      <c r="M511" s="119" t="e">
        <f>SUM(#REF!)</f>
        <v>#REF!</v>
      </c>
      <c r="N511" s="119" t="e">
        <f>SUM(#REF!)</f>
        <v>#REF!</v>
      </c>
      <c r="O511" s="119" t="e">
        <f>SUM(#REF!)</f>
        <v>#REF!</v>
      </c>
      <c r="P511" s="119" t="e">
        <f>SUM(#REF!)</f>
        <v>#REF!</v>
      </c>
      <c r="Q511" s="119" t="e">
        <f>SUM(#REF!)</f>
        <v>#REF!</v>
      </c>
      <c r="R511" s="119" t="e">
        <f>SUM(#REF!)</f>
        <v>#REF!</v>
      </c>
      <c r="S511" s="327" t="e">
        <f>SUM(#REF!)</f>
        <v>#REF!</v>
      </c>
      <c r="T511" s="327" t="e">
        <f>SUM(#REF!)</f>
        <v>#REF!</v>
      </c>
      <c r="U511" s="212" t="e">
        <f>SUM(#REF!)</f>
        <v>#REF!</v>
      </c>
      <c r="V511" s="212" t="e">
        <f>SUM(#REF!)</f>
        <v>#REF!</v>
      </c>
      <c r="W511" s="119" t="e">
        <f>SUM(#REF!)</f>
        <v>#REF!</v>
      </c>
      <c r="X511" s="119" t="e">
        <f>SUM(#REF!)</f>
        <v>#REF!</v>
      </c>
      <c r="Y511" s="116" t="e">
        <f>SUM(#REF!)</f>
        <v>#REF!</v>
      </c>
      <c r="Z511" s="116" t="e">
        <f>SUM(#REF!)</f>
        <v>#REF!</v>
      </c>
      <c r="AA511" s="270">
        <f>Proyección!AE608</f>
        <v>0</v>
      </c>
      <c r="AB511" s="19"/>
    </row>
    <row r="512" spans="1:28" ht="15.6">
      <c r="A512" s="37" t="s">
        <v>189</v>
      </c>
      <c r="B512" s="257" t="e">
        <f t="shared" ref="B512:Z512" si="121">SUM(B513:B517)</f>
        <v>#REF!</v>
      </c>
      <c r="C512" s="148" t="e">
        <f t="shared" si="121"/>
        <v>#REF!</v>
      </c>
      <c r="D512" s="33" t="e">
        <f t="shared" si="121"/>
        <v>#REF!</v>
      </c>
      <c r="E512" s="50" t="e">
        <f t="shared" si="121"/>
        <v>#REF!</v>
      </c>
      <c r="F512" s="125" t="e">
        <f t="shared" si="121"/>
        <v>#REF!</v>
      </c>
      <c r="G512" s="50" t="e">
        <f t="shared" si="121"/>
        <v>#REF!</v>
      </c>
      <c r="H512" s="125" t="e">
        <f t="shared" si="121"/>
        <v>#REF!</v>
      </c>
      <c r="I512" s="50" t="e">
        <f t="shared" si="121"/>
        <v>#REF!</v>
      </c>
      <c r="J512" s="125" t="e">
        <f t="shared" si="121"/>
        <v>#REF!</v>
      </c>
      <c r="K512" s="50" t="e">
        <f t="shared" si="121"/>
        <v>#REF!</v>
      </c>
      <c r="L512" s="125" t="e">
        <f t="shared" si="121"/>
        <v>#REF!</v>
      </c>
      <c r="M512" s="50" t="e">
        <f t="shared" si="121"/>
        <v>#REF!</v>
      </c>
      <c r="N512" s="125" t="e">
        <f t="shared" si="121"/>
        <v>#REF!</v>
      </c>
      <c r="O512" s="50" t="e">
        <f t="shared" si="121"/>
        <v>#REF!</v>
      </c>
      <c r="P512" s="125" t="e">
        <f t="shared" si="121"/>
        <v>#REF!</v>
      </c>
      <c r="Q512" s="50" t="e">
        <f t="shared" si="121"/>
        <v>#REF!</v>
      </c>
      <c r="R512" s="125" t="e">
        <f t="shared" si="121"/>
        <v>#REF!</v>
      </c>
      <c r="S512" s="345" t="e">
        <f t="shared" si="121"/>
        <v>#REF!</v>
      </c>
      <c r="T512" s="346" t="e">
        <f t="shared" si="121"/>
        <v>#REF!</v>
      </c>
      <c r="U512" s="227" t="e">
        <f t="shared" si="121"/>
        <v>#REF!</v>
      </c>
      <c r="V512" s="228" t="e">
        <f t="shared" si="121"/>
        <v>#REF!</v>
      </c>
      <c r="W512" s="50" t="e">
        <f t="shared" si="121"/>
        <v>#REF!</v>
      </c>
      <c r="X512" s="125" t="e">
        <f t="shared" si="121"/>
        <v>#REF!</v>
      </c>
      <c r="Y512" s="50" t="e">
        <f t="shared" si="121"/>
        <v>#REF!</v>
      </c>
      <c r="Z512" s="125" t="e">
        <f t="shared" si="121"/>
        <v>#REF!</v>
      </c>
      <c r="AA512" s="291">
        <f>SUM(AA513:AA516)</f>
        <v>100000</v>
      </c>
      <c r="AB512" s="16"/>
    </row>
    <row r="513" spans="1:28" ht="15.6">
      <c r="A513" s="134" t="s">
        <v>480</v>
      </c>
      <c r="B513" s="245" t="e">
        <f>SUM(AA513-C513)</f>
        <v>#REF!</v>
      </c>
      <c r="C513" s="147" t="e">
        <f>SUM(Proyección!E610)</f>
        <v>#REF!</v>
      </c>
      <c r="D513" s="32" t="e">
        <f>SUM(Proyección!F610)</f>
        <v>#REF!</v>
      </c>
      <c r="E513" s="109" t="e">
        <f>SUM(#REF!)</f>
        <v>#REF!</v>
      </c>
      <c r="F513" s="119" t="e">
        <f>SUM(#REF!)</f>
        <v>#REF!</v>
      </c>
      <c r="G513" s="119" t="e">
        <f>SUM(#REF!)</f>
        <v>#REF!</v>
      </c>
      <c r="H513" s="119" t="e">
        <f>SUM(#REF!)</f>
        <v>#REF!</v>
      </c>
      <c r="I513" s="119" t="e">
        <f>SUM(#REF!)</f>
        <v>#REF!</v>
      </c>
      <c r="J513" s="119" t="e">
        <f>SUM(#REF!)</f>
        <v>#REF!</v>
      </c>
      <c r="K513" s="119" t="e">
        <f>SUM(#REF!)</f>
        <v>#REF!</v>
      </c>
      <c r="L513" s="119" t="e">
        <f>SUM(#REF!)</f>
        <v>#REF!</v>
      </c>
      <c r="M513" s="119" t="e">
        <f>SUM(#REF!)</f>
        <v>#REF!</v>
      </c>
      <c r="N513" s="119" t="e">
        <f>SUM(#REF!)</f>
        <v>#REF!</v>
      </c>
      <c r="O513" s="119" t="e">
        <f>SUM(#REF!)</f>
        <v>#REF!</v>
      </c>
      <c r="P513" s="119" t="e">
        <f>SUM(#REF!)</f>
        <v>#REF!</v>
      </c>
      <c r="Q513" s="119" t="e">
        <f>SUM(#REF!)</f>
        <v>#REF!</v>
      </c>
      <c r="R513" s="119" t="e">
        <f>SUM(#REF!)</f>
        <v>#REF!</v>
      </c>
      <c r="S513" s="327" t="e">
        <f>SUM(#REF!)</f>
        <v>#REF!</v>
      </c>
      <c r="T513" s="327" t="e">
        <f>SUM(#REF!)</f>
        <v>#REF!</v>
      </c>
      <c r="U513" s="212" t="e">
        <f>SUM(#REF!)</f>
        <v>#REF!</v>
      </c>
      <c r="V513" s="212" t="e">
        <f>SUM(#REF!)</f>
        <v>#REF!</v>
      </c>
      <c r="W513" s="119" t="e">
        <f>SUM(#REF!)</f>
        <v>#REF!</v>
      </c>
      <c r="X513" s="119" t="e">
        <f>SUM(#REF!)</f>
        <v>#REF!</v>
      </c>
      <c r="Y513" s="116" t="e">
        <f>SUM(#REF!)</f>
        <v>#REF!</v>
      </c>
      <c r="Z513" s="116" t="e">
        <f>SUM(#REF!)</f>
        <v>#REF!</v>
      </c>
      <c r="AA513" s="270">
        <f>Proyección!AE610</f>
        <v>0</v>
      </c>
      <c r="AB513" s="16"/>
    </row>
    <row r="514" spans="1:28" ht="15.6">
      <c r="A514" s="134" t="s">
        <v>323</v>
      </c>
      <c r="B514" s="245" t="e">
        <f>SUM(AA514-C514)</f>
        <v>#REF!</v>
      </c>
      <c r="C514" s="147" t="e">
        <f>SUM(Proyección!E611)</f>
        <v>#REF!</v>
      </c>
      <c r="D514" s="32" t="e">
        <f>SUM(Proyección!F611)</f>
        <v>#REF!</v>
      </c>
      <c r="E514" s="109" t="e">
        <f>SUM(#REF!)</f>
        <v>#REF!</v>
      </c>
      <c r="F514" s="119" t="e">
        <f>SUM(#REF!)</f>
        <v>#REF!</v>
      </c>
      <c r="G514" s="119" t="e">
        <f>SUM(#REF!)</f>
        <v>#REF!</v>
      </c>
      <c r="H514" s="119" t="e">
        <f>SUM(#REF!)</f>
        <v>#REF!</v>
      </c>
      <c r="I514" s="119" t="e">
        <f>SUM(#REF!)</f>
        <v>#REF!</v>
      </c>
      <c r="J514" s="119" t="e">
        <f>SUM(#REF!)</f>
        <v>#REF!</v>
      </c>
      <c r="K514" s="119" t="e">
        <f>SUM(#REF!)</f>
        <v>#REF!</v>
      </c>
      <c r="L514" s="119" t="e">
        <f>SUM(#REF!)</f>
        <v>#REF!</v>
      </c>
      <c r="M514" s="119" t="e">
        <f>SUM(#REF!)</f>
        <v>#REF!</v>
      </c>
      <c r="N514" s="119" t="e">
        <f>SUM(#REF!)</f>
        <v>#REF!</v>
      </c>
      <c r="O514" s="119" t="e">
        <f>SUM(#REF!)</f>
        <v>#REF!</v>
      </c>
      <c r="P514" s="119" t="e">
        <f>SUM(#REF!)</f>
        <v>#REF!</v>
      </c>
      <c r="Q514" s="119" t="e">
        <f>SUM(#REF!)</f>
        <v>#REF!</v>
      </c>
      <c r="R514" s="119" t="e">
        <f>SUM(#REF!)</f>
        <v>#REF!</v>
      </c>
      <c r="S514" s="327" t="e">
        <f>SUM(#REF!)</f>
        <v>#REF!</v>
      </c>
      <c r="T514" s="327" t="e">
        <f>SUM(#REF!)</f>
        <v>#REF!</v>
      </c>
      <c r="U514" s="212" t="e">
        <f>SUM(#REF!)</f>
        <v>#REF!</v>
      </c>
      <c r="V514" s="212" t="e">
        <f>SUM(#REF!)</f>
        <v>#REF!</v>
      </c>
      <c r="W514" s="119" t="e">
        <f>SUM(#REF!)</f>
        <v>#REF!</v>
      </c>
      <c r="X514" s="119" t="e">
        <f>SUM(#REF!)</f>
        <v>#REF!</v>
      </c>
      <c r="Y514" s="116" t="e">
        <f>SUM(#REF!)</f>
        <v>#REF!</v>
      </c>
      <c r="Z514" s="116" t="e">
        <f>SUM(#REF!)</f>
        <v>#REF!</v>
      </c>
      <c r="AA514" s="270">
        <f>Proyección!AE611</f>
        <v>0</v>
      </c>
      <c r="AB514" s="16"/>
    </row>
    <row r="515" spans="1:28" ht="15.6">
      <c r="A515" s="134" t="s">
        <v>324</v>
      </c>
      <c r="B515" s="245" t="e">
        <f>SUM(AA515-C515)</f>
        <v>#REF!</v>
      </c>
      <c r="C515" s="147" t="e">
        <f>SUM(Proyección!E612)</f>
        <v>#REF!</v>
      </c>
      <c r="D515" s="32" t="e">
        <f>SUM(Proyección!F612)</f>
        <v>#REF!</v>
      </c>
      <c r="E515" s="109" t="e">
        <f>SUM(#REF!)</f>
        <v>#REF!</v>
      </c>
      <c r="F515" s="119" t="e">
        <f>SUM(#REF!)</f>
        <v>#REF!</v>
      </c>
      <c r="G515" s="119" t="e">
        <f>SUM(#REF!)</f>
        <v>#REF!</v>
      </c>
      <c r="H515" s="119" t="e">
        <f>SUM(#REF!)</f>
        <v>#REF!</v>
      </c>
      <c r="I515" s="119" t="e">
        <f>SUM(#REF!)</f>
        <v>#REF!</v>
      </c>
      <c r="J515" s="119" t="e">
        <f>SUM(#REF!)</f>
        <v>#REF!</v>
      </c>
      <c r="K515" s="119" t="e">
        <f>SUM(#REF!)</f>
        <v>#REF!</v>
      </c>
      <c r="L515" s="119" t="e">
        <f>SUM(#REF!)</f>
        <v>#REF!</v>
      </c>
      <c r="M515" s="119" t="e">
        <f>SUM(#REF!)</f>
        <v>#REF!</v>
      </c>
      <c r="N515" s="119" t="e">
        <f>SUM(#REF!)</f>
        <v>#REF!</v>
      </c>
      <c r="O515" s="119" t="e">
        <f>SUM(#REF!)</f>
        <v>#REF!</v>
      </c>
      <c r="P515" s="119" t="e">
        <f>SUM(#REF!)</f>
        <v>#REF!</v>
      </c>
      <c r="Q515" s="119" t="e">
        <f>SUM(#REF!)</f>
        <v>#REF!</v>
      </c>
      <c r="R515" s="119" t="e">
        <f>SUM(#REF!)</f>
        <v>#REF!</v>
      </c>
      <c r="S515" s="327" t="e">
        <f>SUM(#REF!)</f>
        <v>#REF!</v>
      </c>
      <c r="T515" s="327" t="e">
        <f>SUM(#REF!)</f>
        <v>#REF!</v>
      </c>
      <c r="U515" s="212" t="e">
        <f>SUM(#REF!)</f>
        <v>#REF!</v>
      </c>
      <c r="V515" s="212" t="e">
        <f>SUM(#REF!)</f>
        <v>#REF!</v>
      </c>
      <c r="W515" s="119" t="e">
        <f>SUM(#REF!)</f>
        <v>#REF!</v>
      </c>
      <c r="X515" s="119" t="e">
        <f>SUM(#REF!)</f>
        <v>#REF!</v>
      </c>
      <c r="Y515" s="116" t="e">
        <f>SUM(#REF!)</f>
        <v>#REF!</v>
      </c>
      <c r="Z515" s="116" t="e">
        <f>SUM(#REF!)</f>
        <v>#REF!</v>
      </c>
      <c r="AA515" s="270">
        <f>Proyección!AE612</f>
        <v>0</v>
      </c>
      <c r="AB515" s="16"/>
    </row>
    <row r="516" spans="1:28" ht="15.6">
      <c r="A516" s="134" t="s">
        <v>633</v>
      </c>
      <c r="B516" s="245" t="e">
        <f>SUM(AA516-C516)</f>
        <v>#REF!</v>
      </c>
      <c r="C516" s="147" t="e">
        <f>SUM(Proyección!E613)</f>
        <v>#REF!</v>
      </c>
      <c r="D516" s="32" t="e">
        <f>SUM(Proyección!F613)</f>
        <v>#REF!</v>
      </c>
      <c r="E516" s="109" t="e">
        <f>SUM(#REF!)</f>
        <v>#REF!</v>
      </c>
      <c r="F516" s="119" t="e">
        <f>SUM(#REF!)</f>
        <v>#REF!</v>
      </c>
      <c r="G516" s="119" t="e">
        <f>SUM(#REF!)</f>
        <v>#REF!</v>
      </c>
      <c r="H516" s="119" t="e">
        <f>SUM(#REF!)</f>
        <v>#REF!</v>
      </c>
      <c r="I516" s="119" t="e">
        <f>SUM(#REF!)</f>
        <v>#REF!</v>
      </c>
      <c r="J516" s="119" t="e">
        <f>SUM(#REF!)</f>
        <v>#REF!</v>
      </c>
      <c r="K516" s="119" t="e">
        <f>SUM(#REF!)</f>
        <v>#REF!</v>
      </c>
      <c r="L516" s="119" t="e">
        <f>SUM(#REF!)</f>
        <v>#REF!</v>
      </c>
      <c r="M516" s="119" t="e">
        <f>SUM(#REF!)</f>
        <v>#REF!</v>
      </c>
      <c r="N516" s="119" t="e">
        <f>SUM(#REF!)</f>
        <v>#REF!</v>
      </c>
      <c r="O516" s="119" t="e">
        <f>SUM(#REF!)</f>
        <v>#REF!</v>
      </c>
      <c r="P516" s="119" t="e">
        <f>SUM(#REF!)</f>
        <v>#REF!</v>
      </c>
      <c r="Q516" s="119" t="e">
        <f>SUM(#REF!)</f>
        <v>#REF!</v>
      </c>
      <c r="R516" s="119" t="e">
        <f>SUM(#REF!)</f>
        <v>#REF!</v>
      </c>
      <c r="S516" s="327" t="e">
        <f>SUM(#REF!)</f>
        <v>#REF!</v>
      </c>
      <c r="T516" s="327" t="e">
        <f>SUM(#REF!)</f>
        <v>#REF!</v>
      </c>
      <c r="U516" s="212" t="e">
        <f>SUM(#REF!)</f>
        <v>#REF!</v>
      </c>
      <c r="V516" s="212" t="e">
        <f>SUM(#REF!)</f>
        <v>#REF!</v>
      </c>
      <c r="W516" s="119" t="e">
        <f>SUM(#REF!)</f>
        <v>#REF!</v>
      </c>
      <c r="X516" s="119" t="e">
        <f>SUM(#REF!)</f>
        <v>#REF!</v>
      </c>
      <c r="Y516" s="116" t="e">
        <f>SUM(#REF!)</f>
        <v>#REF!</v>
      </c>
      <c r="Z516" s="116" t="e">
        <f>SUM(#REF!)</f>
        <v>#REF!</v>
      </c>
      <c r="AA516" s="270">
        <f>Proyección!AE613</f>
        <v>100000</v>
      </c>
      <c r="AB516" s="16"/>
    </row>
    <row r="517" spans="1:28" ht="15.6">
      <c r="A517" s="37" t="s">
        <v>158</v>
      </c>
      <c r="B517" s="245" t="e">
        <f>SUM(AA517-C517)</f>
        <v>#REF!</v>
      </c>
      <c r="C517" s="147" t="e">
        <f>SUM(Proyección!E617)</f>
        <v>#REF!</v>
      </c>
      <c r="D517" s="32" t="e">
        <f>SUM(Proyección!F617)</f>
        <v>#REF!</v>
      </c>
      <c r="E517" s="109" t="e">
        <f>SUM(#REF!)</f>
        <v>#REF!</v>
      </c>
      <c r="F517" s="119" t="e">
        <f>SUM(#REF!)</f>
        <v>#REF!</v>
      </c>
      <c r="G517" s="119" t="e">
        <f>SUM(#REF!)</f>
        <v>#REF!</v>
      </c>
      <c r="H517" s="119" t="e">
        <f>SUM(#REF!)</f>
        <v>#REF!</v>
      </c>
      <c r="I517" s="119" t="e">
        <f>SUM(#REF!)</f>
        <v>#REF!</v>
      </c>
      <c r="J517" s="119" t="e">
        <f>SUM(#REF!)</f>
        <v>#REF!</v>
      </c>
      <c r="K517" s="119" t="e">
        <f>SUM(#REF!)</f>
        <v>#REF!</v>
      </c>
      <c r="L517" s="119" t="e">
        <f>SUM(#REF!)</f>
        <v>#REF!</v>
      </c>
      <c r="M517" s="119" t="e">
        <f>SUM(#REF!)</f>
        <v>#REF!</v>
      </c>
      <c r="N517" s="119" t="e">
        <f>SUM(#REF!)</f>
        <v>#REF!</v>
      </c>
      <c r="O517" s="119" t="e">
        <f>SUM(#REF!)</f>
        <v>#REF!</v>
      </c>
      <c r="P517" s="119" t="e">
        <f>SUM(#REF!)</f>
        <v>#REF!</v>
      </c>
      <c r="Q517" s="119" t="e">
        <f>SUM(#REF!)</f>
        <v>#REF!</v>
      </c>
      <c r="R517" s="119" t="e">
        <f>SUM(#REF!)</f>
        <v>#REF!</v>
      </c>
      <c r="S517" s="327" t="e">
        <f>SUM(#REF!)</f>
        <v>#REF!</v>
      </c>
      <c r="T517" s="327" t="e">
        <f>SUM(#REF!)</f>
        <v>#REF!</v>
      </c>
      <c r="U517" s="212" t="e">
        <f>SUM(#REF!)</f>
        <v>#REF!</v>
      </c>
      <c r="V517" s="212" t="e">
        <f>SUM(#REF!)</f>
        <v>#REF!</v>
      </c>
      <c r="W517" s="119" t="e">
        <f>SUM(#REF!)</f>
        <v>#REF!</v>
      </c>
      <c r="X517" s="119" t="e">
        <f>SUM(#REF!)</f>
        <v>#REF!</v>
      </c>
      <c r="Y517" s="116" t="e">
        <f>SUM(#REF!)</f>
        <v>#REF!</v>
      </c>
      <c r="Z517" s="116" t="e">
        <f>SUM(#REF!)</f>
        <v>#REF!</v>
      </c>
      <c r="AA517" s="270">
        <f>Proyección!AE617</f>
        <v>0</v>
      </c>
      <c r="AB517" s="16"/>
    </row>
    <row r="518" spans="1:28" ht="15.6">
      <c r="A518" s="37" t="s">
        <v>132</v>
      </c>
      <c r="B518" s="248" t="e">
        <f t="shared" ref="B518:AA518" si="122">SUM(B519:B520)</f>
        <v>#REF!</v>
      </c>
      <c r="C518" s="148" t="e">
        <f t="shared" si="122"/>
        <v>#REF!</v>
      </c>
      <c r="D518" s="33" t="e">
        <f t="shared" si="122"/>
        <v>#REF!</v>
      </c>
      <c r="E518" s="89" t="e">
        <f t="shared" si="122"/>
        <v>#REF!</v>
      </c>
      <c r="F518" s="100" t="e">
        <f t="shared" si="122"/>
        <v>#REF!</v>
      </c>
      <c r="G518" s="100" t="e">
        <f t="shared" si="122"/>
        <v>#REF!</v>
      </c>
      <c r="H518" s="100" t="e">
        <f t="shared" si="122"/>
        <v>#REF!</v>
      </c>
      <c r="I518" s="100" t="e">
        <f t="shared" si="122"/>
        <v>#REF!</v>
      </c>
      <c r="J518" s="100" t="e">
        <f t="shared" si="122"/>
        <v>#REF!</v>
      </c>
      <c r="K518" s="100" t="e">
        <f t="shared" si="122"/>
        <v>#REF!</v>
      </c>
      <c r="L518" s="100" t="e">
        <f t="shared" si="122"/>
        <v>#REF!</v>
      </c>
      <c r="M518" s="100" t="e">
        <f t="shared" si="122"/>
        <v>#REF!</v>
      </c>
      <c r="N518" s="100" t="e">
        <f t="shared" si="122"/>
        <v>#REF!</v>
      </c>
      <c r="O518" s="100" t="e">
        <f t="shared" si="122"/>
        <v>#REF!</v>
      </c>
      <c r="P518" s="100" t="e">
        <f t="shared" si="122"/>
        <v>#REF!</v>
      </c>
      <c r="Q518" s="100" t="e">
        <f t="shared" si="122"/>
        <v>#REF!</v>
      </c>
      <c r="R518" s="100" t="e">
        <f t="shared" si="122"/>
        <v>#REF!</v>
      </c>
      <c r="S518" s="339" t="e">
        <f t="shared" si="122"/>
        <v>#REF!</v>
      </c>
      <c r="T518" s="339" t="e">
        <f t="shared" si="122"/>
        <v>#REF!</v>
      </c>
      <c r="U518" s="223" t="e">
        <f t="shared" si="122"/>
        <v>#REF!</v>
      </c>
      <c r="V518" s="223" t="e">
        <f t="shared" si="122"/>
        <v>#REF!</v>
      </c>
      <c r="W518" s="100" t="e">
        <f t="shared" si="122"/>
        <v>#REF!</v>
      </c>
      <c r="X518" s="100" t="e">
        <f t="shared" si="122"/>
        <v>#REF!</v>
      </c>
      <c r="Y518" s="100" t="e">
        <f t="shared" si="122"/>
        <v>#REF!</v>
      </c>
      <c r="Z518" s="100" t="e">
        <f t="shared" si="122"/>
        <v>#REF!</v>
      </c>
      <c r="AA518" s="271">
        <f t="shared" si="122"/>
        <v>331800</v>
      </c>
      <c r="AB518" s="19"/>
    </row>
    <row r="519" spans="1:28" ht="15.6">
      <c r="A519" s="37" t="s">
        <v>345</v>
      </c>
      <c r="B519" s="245" t="e">
        <f>SUM(AA519-C519)</f>
        <v>#REF!</v>
      </c>
      <c r="C519" s="147" t="e">
        <f>SUM(Proyección!E619)</f>
        <v>#REF!</v>
      </c>
      <c r="D519" s="32" t="e">
        <f>SUM(Proyección!F619)</f>
        <v>#REF!</v>
      </c>
      <c r="E519" s="109" t="e">
        <f>SUM(#REF!)</f>
        <v>#REF!</v>
      </c>
      <c r="F519" s="119" t="e">
        <f>SUM(#REF!)</f>
        <v>#REF!</v>
      </c>
      <c r="G519" s="119" t="e">
        <f>SUM(#REF!)</f>
        <v>#REF!</v>
      </c>
      <c r="H519" s="119" t="e">
        <f>SUM(#REF!)</f>
        <v>#REF!</v>
      </c>
      <c r="I519" s="119" t="e">
        <f>SUM(#REF!)</f>
        <v>#REF!</v>
      </c>
      <c r="J519" s="119" t="e">
        <f>SUM(#REF!)</f>
        <v>#REF!</v>
      </c>
      <c r="K519" s="119" t="e">
        <f>SUM(#REF!)</f>
        <v>#REF!</v>
      </c>
      <c r="L519" s="119" t="e">
        <f>SUM(#REF!)</f>
        <v>#REF!</v>
      </c>
      <c r="M519" s="119" t="e">
        <f>SUM(#REF!)</f>
        <v>#REF!</v>
      </c>
      <c r="N519" s="119" t="e">
        <f>SUM(#REF!)</f>
        <v>#REF!</v>
      </c>
      <c r="O519" s="119" t="e">
        <f>SUM(#REF!)</f>
        <v>#REF!</v>
      </c>
      <c r="P519" s="119" t="e">
        <f>SUM(#REF!)</f>
        <v>#REF!</v>
      </c>
      <c r="Q519" s="119" t="e">
        <f>SUM(#REF!)</f>
        <v>#REF!</v>
      </c>
      <c r="R519" s="119" t="e">
        <f>SUM(#REF!)</f>
        <v>#REF!</v>
      </c>
      <c r="S519" s="327" t="e">
        <f>SUM(#REF!)</f>
        <v>#REF!</v>
      </c>
      <c r="T519" s="327" t="e">
        <f>SUM(#REF!)</f>
        <v>#REF!</v>
      </c>
      <c r="U519" s="212" t="e">
        <f>SUM(#REF!)</f>
        <v>#REF!</v>
      </c>
      <c r="V519" s="212" t="e">
        <f>SUM(#REF!)</f>
        <v>#REF!</v>
      </c>
      <c r="W519" s="119" t="e">
        <f>SUM(#REF!)</f>
        <v>#REF!</v>
      </c>
      <c r="X519" s="119" t="e">
        <f>SUM(#REF!)</f>
        <v>#REF!</v>
      </c>
      <c r="Y519" s="116" t="e">
        <f>SUM(#REF!)</f>
        <v>#REF!</v>
      </c>
      <c r="Z519" s="116" t="e">
        <f>SUM(#REF!)</f>
        <v>#REF!</v>
      </c>
      <c r="AA519" s="270">
        <f>Proyección!AE619</f>
        <v>150800</v>
      </c>
      <c r="AB519" s="16"/>
    </row>
    <row r="520" spans="1:28" ht="15.6">
      <c r="A520" s="37" t="s">
        <v>159</v>
      </c>
      <c r="B520" s="245" t="e">
        <f>SUM(AA520-C520)</f>
        <v>#REF!</v>
      </c>
      <c r="C520" s="147" t="e">
        <f>SUM(Proyección!E620)</f>
        <v>#REF!</v>
      </c>
      <c r="D520" s="32" t="e">
        <f>SUM(Proyección!F620)</f>
        <v>#REF!</v>
      </c>
      <c r="E520" s="109" t="e">
        <f>SUM(#REF!)</f>
        <v>#REF!</v>
      </c>
      <c r="F520" s="119" t="e">
        <f>SUM(#REF!)</f>
        <v>#REF!</v>
      </c>
      <c r="G520" s="119" t="e">
        <f>SUM(#REF!)</f>
        <v>#REF!</v>
      </c>
      <c r="H520" s="119" t="e">
        <f>SUM(#REF!)</f>
        <v>#REF!</v>
      </c>
      <c r="I520" s="119" t="e">
        <f>SUM(#REF!)</f>
        <v>#REF!</v>
      </c>
      <c r="J520" s="119" t="e">
        <f>SUM(#REF!)</f>
        <v>#REF!</v>
      </c>
      <c r="K520" s="119" t="e">
        <f>SUM(#REF!)</f>
        <v>#REF!</v>
      </c>
      <c r="L520" s="119" t="e">
        <f>SUM(#REF!)</f>
        <v>#REF!</v>
      </c>
      <c r="M520" s="119" t="e">
        <f>SUM(#REF!)</f>
        <v>#REF!</v>
      </c>
      <c r="N520" s="119" t="e">
        <f>SUM(#REF!)</f>
        <v>#REF!</v>
      </c>
      <c r="O520" s="119" t="e">
        <f>SUM(#REF!)</f>
        <v>#REF!</v>
      </c>
      <c r="P520" s="119" t="e">
        <f>SUM(#REF!)</f>
        <v>#REF!</v>
      </c>
      <c r="Q520" s="119" t="e">
        <f>SUM(#REF!)</f>
        <v>#REF!</v>
      </c>
      <c r="R520" s="119" t="e">
        <f>SUM(#REF!)</f>
        <v>#REF!</v>
      </c>
      <c r="S520" s="327" t="e">
        <f>SUM(#REF!)</f>
        <v>#REF!</v>
      </c>
      <c r="T520" s="327" t="e">
        <f>SUM(#REF!)</f>
        <v>#REF!</v>
      </c>
      <c r="U520" s="212" t="e">
        <f>SUM(#REF!)</f>
        <v>#REF!</v>
      </c>
      <c r="V520" s="212" t="e">
        <f>SUM(#REF!)</f>
        <v>#REF!</v>
      </c>
      <c r="W520" s="119" t="e">
        <f>SUM(#REF!)</f>
        <v>#REF!</v>
      </c>
      <c r="X520" s="119" t="e">
        <f>SUM(#REF!)</f>
        <v>#REF!</v>
      </c>
      <c r="Y520" s="116" t="e">
        <f>SUM(#REF!)</f>
        <v>#REF!</v>
      </c>
      <c r="Z520" s="116" t="e">
        <f>SUM(#REF!)</f>
        <v>#REF!</v>
      </c>
      <c r="AA520" s="270">
        <f>Proyección!AE620</f>
        <v>181000</v>
      </c>
      <c r="AB520" s="16"/>
    </row>
    <row r="521" spans="1:28" ht="15.6">
      <c r="A521" s="24"/>
      <c r="B521" s="245"/>
      <c r="C521" s="32"/>
      <c r="D521" s="156"/>
      <c r="E521" s="106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347"/>
      <c r="T521" s="347"/>
      <c r="U521" s="215"/>
      <c r="V521" s="215"/>
      <c r="W521" s="91"/>
      <c r="X521" s="91"/>
      <c r="Y521" s="91"/>
      <c r="Z521" s="91"/>
      <c r="AA521" s="271"/>
      <c r="AB521" s="16"/>
    </row>
    <row r="522" spans="1:28" ht="16.2" thickBot="1">
      <c r="A522" s="40" t="s">
        <v>50</v>
      </c>
      <c r="B522" s="258" t="e">
        <f t="shared" ref="B522:AA522" si="123">SUM(B13-B184)</f>
        <v>#REF!</v>
      </c>
      <c r="C522" s="193" t="e">
        <f t="shared" si="123"/>
        <v>#REF!</v>
      </c>
      <c r="D522" s="41" t="e">
        <f t="shared" si="123"/>
        <v>#REF!</v>
      </c>
      <c r="E522" s="113" t="e">
        <f t="shared" si="123"/>
        <v>#REF!</v>
      </c>
      <c r="F522" s="131" t="e">
        <f t="shared" si="123"/>
        <v>#REF!</v>
      </c>
      <c r="G522" s="131" t="e">
        <f t="shared" si="123"/>
        <v>#REF!</v>
      </c>
      <c r="H522" s="131" t="e">
        <f t="shared" si="123"/>
        <v>#REF!</v>
      </c>
      <c r="I522" s="131" t="e">
        <f t="shared" si="123"/>
        <v>#REF!</v>
      </c>
      <c r="J522" s="131" t="e">
        <f t="shared" si="123"/>
        <v>#REF!</v>
      </c>
      <c r="K522" s="131" t="e">
        <f t="shared" si="123"/>
        <v>#REF!</v>
      </c>
      <c r="L522" s="131" t="e">
        <f t="shared" si="123"/>
        <v>#REF!</v>
      </c>
      <c r="M522" s="131" t="e">
        <f t="shared" si="123"/>
        <v>#REF!</v>
      </c>
      <c r="N522" s="131" t="e">
        <f t="shared" si="123"/>
        <v>#REF!</v>
      </c>
      <c r="O522" s="131" t="e">
        <f t="shared" si="123"/>
        <v>#REF!</v>
      </c>
      <c r="P522" s="131" t="e">
        <f t="shared" si="123"/>
        <v>#REF!</v>
      </c>
      <c r="Q522" s="131" t="e">
        <f t="shared" si="123"/>
        <v>#REF!</v>
      </c>
      <c r="R522" s="131" t="e">
        <f t="shared" si="123"/>
        <v>#REF!</v>
      </c>
      <c r="S522" s="348" t="e">
        <f t="shared" si="123"/>
        <v>#REF!</v>
      </c>
      <c r="T522" s="348" t="e">
        <f t="shared" si="123"/>
        <v>#REF!</v>
      </c>
      <c r="U522" s="229" t="e">
        <f t="shared" si="123"/>
        <v>#REF!</v>
      </c>
      <c r="V522" s="229" t="e">
        <f t="shared" si="123"/>
        <v>#REF!</v>
      </c>
      <c r="W522" s="131" t="e">
        <f t="shared" si="123"/>
        <v>#REF!</v>
      </c>
      <c r="X522" s="131" t="e">
        <f t="shared" si="123"/>
        <v>#REF!</v>
      </c>
      <c r="Y522" s="131" t="e">
        <f t="shared" si="123"/>
        <v>#REF!</v>
      </c>
      <c r="Z522" s="131" t="e">
        <f t="shared" si="123"/>
        <v>#REF!</v>
      </c>
      <c r="AA522" s="292" t="e">
        <f t="shared" si="123"/>
        <v>#REF!</v>
      </c>
      <c r="AB522" s="16"/>
    </row>
    <row r="523" spans="1:28" ht="15.6">
      <c r="A523" s="43"/>
      <c r="B523" s="259"/>
      <c r="C523" s="43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349"/>
      <c r="T523" s="349"/>
      <c r="U523" s="231"/>
      <c r="V523" s="231"/>
      <c r="W523" s="42"/>
      <c r="X523" s="42"/>
      <c r="Y523" s="42"/>
      <c r="Z523" s="42"/>
      <c r="AA523" s="293"/>
      <c r="AB523" s="16"/>
    </row>
    <row r="524" spans="1:28" ht="15.6">
      <c r="A524" s="157" t="s">
        <v>489</v>
      </c>
      <c r="B524" s="260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294"/>
      <c r="T524" s="294"/>
      <c r="U524" s="201"/>
      <c r="V524" s="201"/>
      <c r="W524" s="12"/>
      <c r="X524" s="12"/>
      <c r="Y524" s="12"/>
      <c r="Z524" s="12"/>
      <c r="AA524" s="294"/>
      <c r="AB524" s="19"/>
    </row>
    <row r="525" spans="1:28" ht="13.2">
      <c r="A525" s="12"/>
      <c r="B525" s="260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294"/>
      <c r="T525" s="294"/>
      <c r="U525" s="201"/>
      <c r="V525" s="201"/>
      <c r="W525" s="12"/>
      <c r="X525" s="12"/>
      <c r="Y525" s="12"/>
      <c r="Z525" s="12"/>
      <c r="AA525" s="294"/>
      <c r="AB525" s="16"/>
    </row>
    <row r="526" spans="1:28" ht="15.6">
      <c r="A526" s="157" t="s">
        <v>89</v>
      </c>
      <c r="B526" s="260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294"/>
      <c r="T526" s="294"/>
      <c r="U526" s="201"/>
      <c r="V526" s="201"/>
      <c r="W526" s="12"/>
      <c r="X526" s="12"/>
      <c r="Y526" s="12"/>
      <c r="Z526" s="12"/>
      <c r="AA526" s="294"/>
      <c r="AB526" s="16"/>
    </row>
    <row r="527" spans="1:28">
      <c r="A527" s="12"/>
      <c r="B527" s="260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294"/>
      <c r="T527" s="294"/>
      <c r="U527" s="201"/>
      <c r="V527" s="201"/>
      <c r="W527" s="12"/>
      <c r="X527" s="12"/>
      <c r="Y527" s="12"/>
      <c r="Z527" s="12"/>
      <c r="AA527" s="294"/>
    </row>
    <row r="528" spans="1:28">
      <c r="A528" s="12"/>
      <c r="B528" s="260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294"/>
      <c r="T528" s="294"/>
      <c r="U528" s="201"/>
      <c r="V528" s="201"/>
      <c r="W528" s="12"/>
      <c r="X528" s="12"/>
      <c r="Y528" s="12"/>
      <c r="Z528" s="12"/>
      <c r="AA528" s="294"/>
    </row>
    <row r="529" spans="1:27">
      <c r="A529" s="12"/>
      <c r="B529" s="260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294"/>
      <c r="T529" s="294"/>
      <c r="U529" s="201"/>
      <c r="V529" s="201"/>
      <c r="W529" s="12"/>
      <c r="X529" s="12"/>
      <c r="Y529" s="12"/>
      <c r="Z529" s="12"/>
      <c r="AA529" s="294"/>
    </row>
    <row r="530" spans="1:27">
      <c r="A530" s="12"/>
      <c r="B530" s="260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294"/>
      <c r="T530" s="294"/>
      <c r="U530" s="201"/>
      <c r="V530" s="201"/>
      <c r="W530" s="12"/>
      <c r="X530" s="12"/>
      <c r="Y530" s="12"/>
      <c r="Z530" s="12"/>
      <c r="AA530" s="294"/>
    </row>
    <row r="531" spans="1:27">
      <c r="A531"/>
      <c r="B531" s="261"/>
    </row>
    <row r="532" spans="1:27">
      <c r="A532"/>
      <c r="B532" s="261"/>
    </row>
    <row r="533" spans="1:27">
      <c r="A533"/>
      <c r="B533" s="261"/>
    </row>
    <row r="534" spans="1:27">
      <c r="A534"/>
      <c r="B534" s="261"/>
    </row>
    <row r="535" spans="1:27">
      <c r="A535"/>
      <c r="B535" s="261"/>
    </row>
    <row r="536" spans="1:27">
      <c r="A536"/>
      <c r="B536" s="261"/>
    </row>
    <row r="537" spans="1:27">
      <c r="A537"/>
      <c r="B537" s="261"/>
    </row>
    <row r="538" spans="1:27">
      <c r="A538"/>
      <c r="B538" s="261"/>
    </row>
    <row r="539" spans="1:27">
      <c r="A539"/>
      <c r="B539" s="261"/>
    </row>
    <row r="540" spans="1:27">
      <c r="A540"/>
      <c r="B540" s="261"/>
    </row>
    <row r="541" spans="1:27">
      <c r="A541"/>
      <c r="B541" s="261"/>
    </row>
    <row r="542" spans="1:27">
      <c r="A542"/>
      <c r="B542" s="261"/>
    </row>
    <row r="543" spans="1:27">
      <c r="A543"/>
      <c r="B543" s="261"/>
    </row>
    <row r="544" spans="1:27">
      <c r="A544"/>
      <c r="B544" s="261"/>
    </row>
    <row r="545" spans="1:2">
      <c r="A545"/>
      <c r="B545" s="261"/>
    </row>
    <row r="546" spans="1:2">
      <c r="A546"/>
      <c r="B546" s="261"/>
    </row>
    <row r="547" spans="1:2">
      <c r="A547"/>
      <c r="B547" s="261"/>
    </row>
    <row r="548" spans="1:2">
      <c r="A548"/>
      <c r="B548" s="261"/>
    </row>
    <row r="549" spans="1:2">
      <c r="A549"/>
      <c r="B549" s="261"/>
    </row>
    <row r="550" spans="1:2">
      <c r="A550"/>
      <c r="B550" s="261"/>
    </row>
    <row r="551" spans="1:2">
      <c r="A551"/>
      <c r="B551" s="261"/>
    </row>
    <row r="552" spans="1:2">
      <c r="A552"/>
      <c r="B552" s="261"/>
    </row>
    <row r="553" spans="1:2">
      <c r="A553"/>
      <c r="B553" s="261"/>
    </row>
    <row r="554" spans="1:2">
      <c r="A554"/>
      <c r="B554" s="261"/>
    </row>
    <row r="555" spans="1:2">
      <c r="A555"/>
      <c r="B555" s="261"/>
    </row>
    <row r="556" spans="1:2">
      <c r="A556"/>
      <c r="B556" s="261"/>
    </row>
    <row r="557" spans="1:2">
      <c r="A557"/>
      <c r="B557" s="261"/>
    </row>
    <row r="558" spans="1:2">
      <c r="A558"/>
      <c r="B558" s="261"/>
    </row>
    <row r="559" spans="1:2">
      <c r="A559"/>
      <c r="B559" s="261"/>
    </row>
    <row r="560" spans="1:2">
      <c r="A560"/>
      <c r="B560" s="261"/>
    </row>
    <row r="561" spans="1:2">
      <c r="A561"/>
      <c r="B561" s="261"/>
    </row>
    <row r="562" spans="1:2">
      <c r="A562"/>
      <c r="B562" s="261"/>
    </row>
    <row r="563" spans="1:2">
      <c r="A563"/>
      <c r="B563" s="261"/>
    </row>
    <row r="564" spans="1:2">
      <c r="A564"/>
      <c r="B564" s="261"/>
    </row>
    <row r="565" spans="1:2">
      <c r="A565"/>
      <c r="B565" s="261"/>
    </row>
    <row r="566" spans="1:2">
      <c r="A566"/>
      <c r="B566" s="261"/>
    </row>
    <row r="567" spans="1:2">
      <c r="A567"/>
      <c r="B567" s="261"/>
    </row>
    <row r="568" spans="1:2">
      <c r="A568"/>
      <c r="B568" s="261"/>
    </row>
    <row r="569" spans="1:2">
      <c r="A569"/>
      <c r="B569" s="261"/>
    </row>
    <row r="570" spans="1:2">
      <c r="A570"/>
      <c r="B570" s="261"/>
    </row>
    <row r="571" spans="1:2">
      <c r="A571"/>
      <c r="B571" s="261"/>
    </row>
    <row r="572" spans="1:2">
      <c r="A572"/>
      <c r="B572" s="261"/>
    </row>
    <row r="573" spans="1:2">
      <c r="A573"/>
      <c r="B573" s="261"/>
    </row>
    <row r="574" spans="1:2">
      <c r="A574"/>
      <c r="B574" s="261"/>
    </row>
    <row r="575" spans="1:2">
      <c r="A575"/>
      <c r="B575" s="261"/>
    </row>
    <row r="576" spans="1:2">
      <c r="A576"/>
      <c r="B576" s="261"/>
    </row>
    <row r="577" spans="1:2">
      <c r="A577"/>
      <c r="B577" s="261"/>
    </row>
    <row r="578" spans="1:2">
      <c r="A578"/>
      <c r="B578" s="261"/>
    </row>
    <row r="579" spans="1:2">
      <c r="A579"/>
    </row>
    <row r="580" spans="1:2">
      <c r="A580"/>
    </row>
    <row r="581" spans="1:2">
      <c r="A581"/>
    </row>
    <row r="582" spans="1:2">
      <c r="A582"/>
    </row>
    <row r="583" spans="1:2">
      <c r="A583"/>
    </row>
    <row r="584" spans="1:2">
      <c r="A584"/>
    </row>
    <row r="585" spans="1:2">
      <c r="A585"/>
    </row>
    <row r="586" spans="1:2">
      <c r="A586"/>
    </row>
    <row r="587" spans="1:2">
      <c r="A587"/>
    </row>
    <row r="588" spans="1:2">
      <c r="A588"/>
    </row>
    <row r="589" spans="1:2">
      <c r="A589"/>
    </row>
    <row r="590" spans="1:2">
      <c r="A590"/>
    </row>
    <row r="591" spans="1:2">
      <c r="A591"/>
    </row>
    <row r="592" spans="1:2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</sheetData>
  <mergeCells count="2">
    <mergeCell ref="E7:Z7"/>
    <mergeCell ref="AA7:AA8"/>
  </mergeCells>
  <phoneticPr fontId="18" type="noConversion"/>
  <printOptions horizontalCentered="1" verticalCentered="1"/>
  <pageMargins left="0.19685039370078741" right="0.19685039370078741" top="0.23622047244094491" bottom="0.27559055118110237" header="0" footer="0"/>
  <pageSetup paperSize="120" scale="50" orientation="portrait" cellComments="asDisplayed" r:id="rId1"/>
  <headerFooter alignWithMargins="0"/>
  <rowBreaks count="1" manualBreakCount="1">
    <brk id="396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F24"/>
  <sheetViews>
    <sheetView zoomScaleNormal="100" workbookViewId="0">
      <selection activeCell="E535" sqref="E535"/>
    </sheetView>
  </sheetViews>
  <sheetFormatPr baseColWidth="10" defaultColWidth="11.44140625" defaultRowHeight="12.6"/>
  <cols>
    <col min="1" max="1" width="20.5546875" style="444" customWidth="1"/>
    <col min="2" max="2" width="42.88671875" style="444" bestFit="1" customWidth="1"/>
    <col min="3" max="3" width="14.5546875" style="444" customWidth="1"/>
    <col min="4" max="4" width="20.33203125" style="444" hidden="1" customWidth="1"/>
    <col min="5" max="5" width="14.6640625" style="444" customWidth="1"/>
    <col min="6" max="6" width="15.88671875" style="444" customWidth="1"/>
    <col min="7" max="16384" width="11.44140625" style="444"/>
  </cols>
  <sheetData>
    <row r="1" spans="1:6" ht="14.4">
      <c r="A1" s="449"/>
      <c r="B1" s="450"/>
      <c r="C1" s="450"/>
      <c r="D1" s="451"/>
      <c r="E1" s="451"/>
      <c r="F1" s="457"/>
    </row>
    <row r="2" spans="1:6" ht="13.2">
      <c r="A2" s="452"/>
      <c r="B2" s="453"/>
      <c r="C2" s="453"/>
      <c r="D2" s="453"/>
      <c r="E2" s="453"/>
      <c r="F2" s="458"/>
    </row>
    <row r="3" spans="1:6" ht="13.2">
      <c r="A3" s="627" t="s">
        <v>769</v>
      </c>
      <c r="B3" s="628"/>
      <c r="C3" s="628"/>
      <c r="D3" s="628"/>
      <c r="E3" s="628"/>
      <c r="F3" s="629"/>
    </row>
    <row r="4" spans="1:6" ht="13.2">
      <c r="A4" s="627" t="s">
        <v>768</v>
      </c>
      <c r="B4" s="628"/>
      <c r="C4" s="628"/>
      <c r="D4" s="628"/>
      <c r="E4" s="628"/>
      <c r="F4" s="629"/>
    </row>
    <row r="5" spans="1:6" ht="13.2">
      <c r="A5" s="627" t="str">
        <f>'EdoRes.(Solo)'!A3:O3</f>
        <v>AL 31 DE MARZO DE 2026</v>
      </c>
      <c r="B5" s="628"/>
      <c r="C5" s="628"/>
      <c r="D5" s="628"/>
      <c r="E5" s="628"/>
      <c r="F5" s="629"/>
    </row>
    <row r="6" spans="1:6" ht="13.2">
      <c r="A6" s="452" t="s">
        <v>711</v>
      </c>
      <c r="B6" s="453"/>
      <c r="C6" s="453"/>
      <c r="D6" s="453"/>
      <c r="E6" s="453"/>
      <c r="F6" s="458"/>
    </row>
    <row r="7" spans="1:6" ht="13.2">
      <c r="A7" s="501" t="s">
        <v>17</v>
      </c>
      <c r="B7" s="502"/>
      <c r="C7" s="502"/>
      <c r="D7" s="503"/>
      <c r="E7" s="503"/>
      <c r="F7" s="504"/>
    </row>
    <row r="8" spans="1:6" ht="13.2">
      <c r="A8" s="445"/>
      <c r="B8" s="445"/>
      <c r="C8" s="447" t="s">
        <v>270</v>
      </c>
      <c r="D8" s="447" t="s">
        <v>707</v>
      </c>
      <c r="E8" s="447" t="s">
        <v>707</v>
      </c>
      <c r="F8" s="447"/>
    </row>
    <row r="9" spans="1:6" ht="13.2">
      <c r="A9" s="448"/>
      <c r="B9" s="448"/>
      <c r="C9" s="448" t="s">
        <v>597</v>
      </c>
      <c r="D9" s="448" t="s">
        <v>111</v>
      </c>
      <c r="E9" s="448" t="s">
        <v>784</v>
      </c>
      <c r="F9" s="448" t="s">
        <v>785</v>
      </c>
    </row>
    <row r="10" spans="1:6" ht="13.2">
      <c r="A10" s="448" t="s">
        <v>434</v>
      </c>
      <c r="B10" s="448" t="s">
        <v>218</v>
      </c>
      <c r="C10" s="448" t="s">
        <v>435</v>
      </c>
      <c r="D10" s="448" t="s">
        <v>787</v>
      </c>
      <c r="E10" s="448" t="e">
        <f>#REF!</f>
        <v>#REF!</v>
      </c>
      <c r="F10" s="448" t="s">
        <v>786</v>
      </c>
    </row>
    <row r="11" spans="1:6" ht="13.2">
      <c r="A11" s="448"/>
      <c r="B11" s="448"/>
      <c r="C11" s="448">
        <v>2013</v>
      </c>
      <c r="D11" s="448">
        <v>2012</v>
      </c>
      <c r="E11" s="448">
        <v>2013</v>
      </c>
      <c r="F11" s="448"/>
    </row>
    <row r="12" spans="1:6" ht="13.2">
      <c r="A12" s="446"/>
      <c r="B12" s="446"/>
      <c r="C12" s="446"/>
      <c r="D12" s="446"/>
      <c r="E12" s="446"/>
      <c r="F12" s="446"/>
    </row>
    <row r="13" spans="1:6" ht="13.2">
      <c r="A13" s="454"/>
      <c r="B13" s="464"/>
      <c r="C13" s="484"/>
      <c r="D13" s="459"/>
      <c r="E13" s="459"/>
      <c r="F13" s="459"/>
    </row>
    <row r="14" spans="1:6" ht="13.2">
      <c r="A14" s="455" t="s">
        <v>762</v>
      </c>
      <c r="B14" s="465" t="s">
        <v>219</v>
      </c>
      <c r="C14" s="467" t="e">
        <f>SUM(C15:C16)</f>
        <v>#REF!</v>
      </c>
      <c r="D14" s="467" t="e">
        <f>SUM(D15:D16)</f>
        <v>#REF!</v>
      </c>
      <c r="E14" s="467" t="e">
        <f>SUM(E15:E16)</f>
        <v>#REF!</v>
      </c>
      <c r="F14" s="467" t="e">
        <f>SUM(F15:F16)</f>
        <v>#REF!</v>
      </c>
    </row>
    <row r="15" spans="1:6" ht="13.2">
      <c r="A15" s="455" t="s">
        <v>763</v>
      </c>
      <c r="B15" s="465" t="s">
        <v>216</v>
      </c>
      <c r="C15" s="460" t="e">
        <f>#REF!</f>
        <v>#REF!</v>
      </c>
      <c r="D15" s="460" t="e">
        <f>#REF!</f>
        <v>#REF!</v>
      </c>
      <c r="E15" s="460" t="e">
        <f>#REF!</f>
        <v>#REF!</v>
      </c>
      <c r="F15" s="460" t="e">
        <f>#REF!</f>
        <v>#REF!</v>
      </c>
    </row>
    <row r="16" spans="1:6" ht="13.2">
      <c r="A16" s="455" t="s">
        <v>764</v>
      </c>
      <c r="B16" s="465" t="s">
        <v>215</v>
      </c>
      <c r="C16" s="460" t="e">
        <f>#REF!</f>
        <v>#REF!</v>
      </c>
      <c r="D16" s="460" t="e">
        <f>#REF!</f>
        <v>#REF!</v>
      </c>
      <c r="E16" s="460" t="e">
        <f>#REF!</f>
        <v>#REF!</v>
      </c>
      <c r="F16" s="460" t="e">
        <f>#REF!</f>
        <v>#REF!</v>
      </c>
    </row>
    <row r="17" spans="1:6" ht="13.2">
      <c r="A17" s="455"/>
      <c r="B17" s="465"/>
      <c r="C17" s="465"/>
      <c r="D17" s="460"/>
      <c r="E17" s="460"/>
      <c r="F17" s="460"/>
    </row>
    <row r="18" spans="1:6" ht="13.2">
      <c r="A18" s="456"/>
      <c r="B18" s="466"/>
      <c r="C18" s="466"/>
      <c r="D18" s="461"/>
      <c r="E18" s="461"/>
      <c r="F18" s="461"/>
    </row>
    <row r="19" spans="1:6">
      <c r="D19" s="451"/>
      <c r="E19" s="451"/>
      <c r="F19" s="451"/>
    </row>
    <row r="20" spans="1:6">
      <c r="A20" s="462" t="s">
        <v>770</v>
      </c>
    </row>
    <row r="21" spans="1:6">
      <c r="A21" s="462" t="s">
        <v>771</v>
      </c>
    </row>
    <row r="22" spans="1:6">
      <c r="A22" s="462"/>
    </row>
    <row r="23" spans="1:6">
      <c r="A23" s="463" t="s">
        <v>767</v>
      </c>
    </row>
    <row r="24" spans="1:6">
      <c r="A24" s="463" t="s">
        <v>766</v>
      </c>
    </row>
  </sheetData>
  <mergeCells count="3"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indexed="15"/>
  </sheetPr>
  <dimension ref="A1:E30"/>
  <sheetViews>
    <sheetView workbookViewId="0">
      <selection activeCell="E535" sqref="E535"/>
    </sheetView>
  </sheetViews>
  <sheetFormatPr baseColWidth="10" defaultRowHeight="12.6"/>
  <cols>
    <col min="1" max="1" width="32.44140625" customWidth="1"/>
    <col min="2" max="2" width="12.6640625" customWidth="1"/>
    <col min="3" max="3" width="14.44140625" customWidth="1"/>
    <col min="4" max="4" width="13.6640625" customWidth="1"/>
    <col min="5" max="5" width="15" customWidth="1"/>
  </cols>
  <sheetData>
    <row r="1" spans="1:5" ht="15.6">
      <c r="A1" s="179" t="s">
        <v>651</v>
      </c>
      <c r="B1" s="162"/>
      <c r="C1" s="162"/>
    </row>
    <row r="2" spans="1:5" ht="13.2">
      <c r="A2" s="163"/>
      <c r="B2" s="163"/>
      <c r="C2" s="162"/>
      <c r="D2" s="164" t="s">
        <v>405</v>
      </c>
      <c r="E2" s="177">
        <v>2010</v>
      </c>
    </row>
    <row r="3" spans="1:5" ht="13.2">
      <c r="A3" s="162" t="s">
        <v>406</v>
      </c>
      <c r="B3" s="162"/>
      <c r="C3" s="162"/>
      <c r="D3" s="162"/>
      <c r="E3" s="162"/>
    </row>
    <row r="4" spans="1:5" ht="13.8" thickBot="1">
      <c r="A4" s="162"/>
      <c r="B4" s="162"/>
      <c r="C4" s="162"/>
      <c r="D4" s="162"/>
      <c r="E4" s="162"/>
    </row>
    <row r="5" spans="1:5" ht="13.8" thickTop="1">
      <c r="A5" s="165" t="s">
        <v>407</v>
      </c>
      <c r="B5" s="166" t="s">
        <v>408</v>
      </c>
      <c r="C5" s="166" t="s">
        <v>409</v>
      </c>
      <c r="D5" s="166" t="s">
        <v>410</v>
      </c>
      <c r="E5" s="166" t="s">
        <v>411</v>
      </c>
    </row>
    <row r="6" spans="1:5" ht="13.2">
      <c r="A6" s="167"/>
      <c r="B6" s="168" t="s">
        <v>266</v>
      </c>
      <c r="C6" s="168"/>
      <c r="D6" s="168"/>
      <c r="E6" s="168"/>
    </row>
    <row r="7" spans="1:5">
      <c r="A7" s="169"/>
      <c r="B7" s="170"/>
      <c r="C7" s="170"/>
      <c r="D7" s="170"/>
      <c r="E7" s="171"/>
    </row>
    <row r="8" spans="1:5" ht="13.2">
      <c r="A8" s="63" t="s">
        <v>267</v>
      </c>
      <c r="B8" s="172"/>
      <c r="C8" s="9">
        <f>SUM(C9:C14)</f>
        <v>0</v>
      </c>
      <c r="D8" s="9">
        <f>SUM(D9:D14)</f>
        <v>0</v>
      </c>
      <c r="E8" s="173"/>
    </row>
    <row r="9" spans="1:5" ht="13.2">
      <c r="A9" s="63" t="s">
        <v>268</v>
      </c>
      <c r="B9" s="178"/>
      <c r="C9" s="8"/>
      <c r="D9" s="8"/>
      <c r="E9" s="173"/>
    </row>
    <row r="10" spans="1:5" ht="13.2">
      <c r="A10" s="63" t="s">
        <v>269</v>
      </c>
      <c r="B10" s="178"/>
      <c r="C10" s="8"/>
      <c r="D10" s="8"/>
      <c r="E10" s="173"/>
    </row>
    <row r="11" spans="1:5" ht="13.2">
      <c r="A11" s="63" t="s">
        <v>647</v>
      </c>
      <c r="B11" s="178"/>
      <c r="C11" s="8"/>
      <c r="D11" s="8"/>
      <c r="E11" s="173"/>
    </row>
    <row r="12" spans="1:5" ht="13.2">
      <c r="A12" s="63" t="s">
        <v>648</v>
      </c>
      <c r="B12" s="178"/>
      <c r="C12" s="8"/>
      <c r="D12" s="8"/>
      <c r="E12" s="173"/>
    </row>
    <row r="13" spans="1:5" ht="13.2">
      <c r="A13" s="63" t="s">
        <v>649</v>
      </c>
      <c r="B13" s="178"/>
      <c r="C13" s="8"/>
      <c r="D13" s="8"/>
      <c r="E13" s="173"/>
    </row>
    <row r="14" spans="1:5" ht="13.2">
      <c r="A14" s="63" t="s">
        <v>650</v>
      </c>
      <c r="B14" s="178"/>
      <c r="C14" s="8"/>
      <c r="D14" s="8"/>
      <c r="E14" s="173"/>
    </row>
    <row r="15" spans="1:5">
      <c r="A15" s="174"/>
      <c r="B15" s="175"/>
      <c r="C15" s="175"/>
      <c r="D15" s="175"/>
      <c r="E15" s="176"/>
    </row>
    <row r="17" spans="1:5" ht="13.2">
      <c r="A17" s="162" t="s">
        <v>389</v>
      </c>
      <c r="B17" s="162"/>
      <c r="C17" s="162"/>
      <c r="D17" s="162"/>
      <c r="E17" s="162"/>
    </row>
    <row r="18" spans="1:5" ht="13.8" thickBot="1">
      <c r="A18" s="162"/>
      <c r="B18" s="162"/>
      <c r="C18" s="162"/>
      <c r="D18" s="162"/>
      <c r="E18" s="162"/>
    </row>
    <row r="19" spans="1:5" ht="13.8" thickTop="1">
      <c r="A19" s="165" t="s">
        <v>407</v>
      </c>
      <c r="B19" s="166" t="s">
        <v>408</v>
      </c>
      <c r="C19" s="166" t="s">
        <v>409</v>
      </c>
      <c r="D19" s="166" t="s">
        <v>410</v>
      </c>
      <c r="E19" s="166" t="s">
        <v>411</v>
      </c>
    </row>
    <row r="20" spans="1:5" ht="13.2">
      <c r="A20" s="167"/>
      <c r="B20" s="168" t="s">
        <v>266</v>
      </c>
      <c r="C20" s="168"/>
      <c r="D20" s="168"/>
      <c r="E20" s="168"/>
    </row>
    <row r="21" spans="1:5">
      <c r="A21" s="169"/>
      <c r="B21" s="170"/>
      <c r="C21" s="170"/>
      <c r="D21" s="170"/>
      <c r="E21" s="171"/>
    </row>
    <row r="22" spans="1:5" ht="13.2">
      <c r="A22" s="63" t="s">
        <v>390</v>
      </c>
      <c r="B22" s="172"/>
      <c r="C22" s="9">
        <f>SUM(C23+C26)</f>
        <v>0</v>
      </c>
      <c r="D22" s="9">
        <f>SUM(D23+D26)</f>
        <v>0</v>
      </c>
      <c r="E22" s="173"/>
    </row>
    <row r="23" spans="1:5" ht="13.2">
      <c r="A23" s="63" t="s">
        <v>461</v>
      </c>
      <c r="B23" s="178"/>
      <c r="C23" s="13">
        <f>SUM(C24:C25)</f>
        <v>0</v>
      </c>
      <c r="D23" s="13">
        <f>SUM(D24:D25)</f>
        <v>0</v>
      </c>
      <c r="E23" s="173"/>
    </row>
    <row r="24" spans="1:5" ht="13.2">
      <c r="A24" s="63" t="s">
        <v>391</v>
      </c>
      <c r="B24" s="178"/>
      <c r="C24" s="8"/>
      <c r="D24" s="8"/>
      <c r="E24" s="173"/>
    </row>
    <row r="25" spans="1:5" ht="13.2">
      <c r="A25" s="63" t="s">
        <v>392</v>
      </c>
      <c r="B25" s="178"/>
      <c r="C25" s="8"/>
      <c r="D25" s="8"/>
      <c r="E25" s="173"/>
    </row>
    <row r="26" spans="1:5" ht="13.2">
      <c r="A26" s="63" t="s">
        <v>393</v>
      </c>
      <c r="B26" s="178"/>
      <c r="C26" s="13">
        <f>SUM(C27:C29)</f>
        <v>0</v>
      </c>
      <c r="D26" s="13">
        <f>SUM(D27:D29)</f>
        <v>0</v>
      </c>
      <c r="E26" s="173"/>
    </row>
    <row r="27" spans="1:5" ht="13.2">
      <c r="A27" s="63" t="s">
        <v>394</v>
      </c>
      <c r="B27" s="178"/>
      <c r="C27" s="8"/>
      <c r="D27" s="8"/>
      <c r="E27" s="173"/>
    </row>
    <row r="28" spans="1:5" ht="13.2">
      <c r="A28" s="63" t="s">
        <v>395</v>
      </c>
      <c r="B28" s="178"/>
      <c r="C28" s="8"/>
      <c r="D28" s="8"/>
      <c r="E28" s="173"/>
    </row>
    <row r="29" spans="1:5" ht="13.2">
      <c r="A29" s="63" t="s">
        <v>396</v>
      </c>
      <c r="B29" s="178"/>
      <c r="C29" s="8"/>
      <c r="D29" s="8"/>
      <c r="E29" s="173"/>
    </row>
    <row r="30" spans="1:5">
      <c r="A30" s="174"/>
      <c r="B30" s="175"/>
      <c r="C30" s="175"/>
      <c r="D30" s="175"/>
      <c r="E30" s="176"/>
    </row>
  </sheetData>
  <phoneticPr fontId="18" type="noConversion"/>
  <pageMargins left="0.75" right="0.75" top="1" bottom="1" header="0" footer="0"/>
  <pageSetup paperSize="11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4">
    <tabColor rgb="FF00B0F0"/>
  </sheetPr>
  <dimension ref="A1:AV803"/>
  <sheetViews>
    <sheetView showGridLines="0" zoomScale="70" zoomScaleNormal="70" zoomScaleSheetLayoutView="70" workbookViewId="0">
      <pane xSplit="3" ySplit="9" topLeftCell="D99" activePane="bottomRight" state="frozen"/>
      <selection activeCell="E535" sqref="E535"/>
      <selection pane="topRight" activeCell="E535" sqref="E535"/>
      <selection pane="bottomLeft" activeCell="E535" sqref="E535"/>
      <selection pane="bottomRight" activeCell="E535" sqref="E535"/>
    </sheetView>
  </sheetViews>
  <sheetFormatPr baseColWidth="10" defaultRowHeight="15.6"/>
  <cols>
    <col min="1" max="1" width="31.109375" style="91" bestFit="1" customWidth="1"/>
    <col min="2" max="2" width="8.44140625" style="95" customWidth="1"/>
    <col min="3" max="3" width="87.5546875" style="10" customWidth="1"/>
    <col min="4" max="4" width="20.109375" customWidth="1"/>
    <col min="5" max="6" width="24.109375" customWidth="1"/>
    <col min="7" max="7" width="21.109375" hidden="1" customWidth="1"/>
    <col min="8" max="8" width="21.5546875" hidden="1" customWidth="1"/>
    <col min="9" max="9" width="20.6640625" hidden="1" customWidth="1"/>
    <col min="10" max="10" width="20.44140625" hidden="1" customWidth="1"/>
    <col min="11" max="11" width="19.33203125" hidden="1" customWidth="1"/>
    <col min="12" max="12" width="22.33203125" hidden="1" customWidth="1"/>
    <col min="13" max="13" width="22.44140625" customWidth="1"/>
    <col min="14" max="14" width="22.33203125" customWidth="1"/>
    <col min="15" max="15" width="19.33203125" hidden="1" customWidth="1"/>
    <col min="16" max="16" width="22.109375" hidden="1" customWidth="1"/>
    <col min="17" max="17" width="18.109375" hidden="1" customWidth="1"/>
    <col min="18" max="18" width="21.44140625" hidden="1" customWidth="1"/>
    <col min="19" max="19" width="19.33203125" hidden="1" customWidth="1"/>
    <col min="20" max="20" width="21.33203125" hidden="1" customWidth="1"/>
    <col min="21" max="21" width="19.33203125" hidden="1" customWidth="1"/>
    <col min="22" max="22" width="22.6640625" hidden="1" customWidth="1"/>
    <col min="23" max="23" width="18.33203125" hidden="1" customWidth="1"/>
    <col min="24" max="24" width="21.5546875" hidden="1" customWidth="1"/>
    <col min="25" max="25" width="18.33203125" hidden="1" customWidth="1"/>
    <col min="26" max="26" width="22.33203125" hidden="1" customWidth="1"/>
    <col min="27" max="27" width="18.44140625" hidden="1" customWidth="1"/>
    <col min="28" max="28" width="21.5546875" hidden="1" customWidth="1"/>
    <col min="29" max="29" width="17.5546875" hidden="1" customWidth="1"/>
    <col min="30" max="30" width="21.33203125" hidden="1" customWidth="1"/>
    <col min="31" max="31" width="22.5546875" customWidth="1"/>
    <col min="32" max="32" width="23.6640625" customWidth="1"/>
    <col min="33" max="33" width="20.109375" customWidth="1"/>
    <col min="34" max="34" width="24.109375" customWidth="1"/>
    <col min="35" max="35" width="18.88671875" hidden="1" customWidth="1"/>
    <col min="36" max="36" width="21.6640625" hidden="1" customWidth="1"/>
    <col min="37" max="37" width="18.88671875" hidden="1" customWidth="1"/>
    <col min="38" max="38" width="22.109375" customWidth="1"/>
    <col min="39" max="39" width="18.33203125" style="203" hidden="1" customWidth="1"/>
    <col min="40" max="42" width="17.6640625" style="203" hidden="1" customWidth="1"/>
    <col min="43" max="44" width="18.33203125" style="203" hidden="1" customWidth="1"/>
    <col min="45" max="45" width="17.6640625" style="203" hidden="1" customWidth="1"/>
    <col min="46" max="46" width="18.33203125" style="203" hidden="1" customWidth="1"/>
    <col min="47" max="52" width="11.44140625" customWidth="1"/>
  </cols>
  <sheetData>
    <row r="1" spans="1:46">
      <c r="A1" s="514"/>
      <c r="B1" s="515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421"/>
      <c r="AH1" s="421"/>
      <c r="AI1" s="421"/>
      <c r="AJ1" s="421"/>
      <c r="AK1" s="421"/>
      <c r="AL1" s="421"/>
      <c r="AM1" s="234"/>
      <c r="AN1" s="234"/>
      <c r="AO1" s="234"/>
      <c r="AP1" s="234"/>
      <c r="AQ1" s="234"/>
      <c r="AR1" s="234"/>
      <c r="AS1" s="234"/>
      <c r="AT1" s="236"/>
    </row>
    <row r="2" spans="1:46"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422"/>
      <c r="AH2" s="422"/>
      <c r="AI2" s="300"/>
      <c r="AJ2" s="300"/>
      <c r="AK2" s="300"/>
      <c r="AL2" s="300"/>
      <c r="AM2" s="310"/>
      <c r="AN2" s="310"/>
      <c r="AO2" s="310"/>
      <c r="AP2" s="300"/>
      <c r="AQ2" s="300"/>
      <c r="AR2" s="300"/>
      <c r="AS2" s="300"/>
      <c r="AT2" s="300"/>
    </row>
    <row r="3" spans="1:46">
      <c r="C3" s="630" t="s">
        <v>227</v>
      </c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  <c r="AL3" s="630"/>
      <c r="AM3" s="630"/>
      <c r="AN3" s="630"/>
      <c r="AO3" s="630"/>
      <c r="AP3" s="630"/>
      <c r="AQ3" s="630"/>
      <c r="AR3" s="630"/>
      <c r="AS3" s="630"/>
      <c r="AT3" s="630"/>
    </row>
    <row r="4" spans="1:46">
      <c r="C4" s="630" t="s">
        <v>1495</v>
      </c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  <c r="AM4" s="630"/>
      <c r="AN4" s="630"/>
      <c r="AO4" s="630"/>
      <c r="AP4" s="630"/>
      <c r="AQ4" s="630"/>
      <c r="AR4" s="630"/>
      <c r="AS4" s="630"/>
      <c r="AT4" s="630"/>
    </row>
    <row r="5" spans="1:46">
      <c r="C5" s="630" t="s">
        <v>92</v>
      </c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30"/>
      <c r="O5" s="630"/>
      <c r="P5" s="630"/>
      <c r="Q5" s="630"/>
      <c r="R5" s="630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  <c r="AF5" s="630"/>
      <c r="AG5" s="630"/>
      <c r="AH5" s="630"/>
      <c r="AI5" s="630"/>
      <c r="AJ5" s="630"/>
      <c r="AK5" s="630"/>
      <c r="AL5" s="630"/>
      <c r="AM5" s="630"/>
      <c r="AN5" s="630"/>
      <c r="AO5" s="630"/>
      <c r="AP5" s="630"/>
      <c r="AQ5" s="630"/>
      <c r="AR5" s="630"/>
      <c r="AS5" s="630"/>
      <c r="AT5" s="630"/>
    </row>
    <row r="6" spans="1:46" ht="16.2" thickBot="1"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3"/>
      <c r="AA6" s="633"/>
      <c r="AB6" s="633"/>
      <c r="AC6" s="633"/>
      <c r="AD6" s="633"/>
      <c r="AE6" s="633"/>
      <c r="AF6" s="633"/>
      <c r="AG6" s="21"/>
      <c r="AH6" s="21"/>
      <c r="AI6" s="21"/>
      <c r="AJ6" s="21"/>
      <c r="AK6" s="21"/>
      <c r="AL6" s="21"/>
      <c r="AM6" s="235"/>
      <c r="AN6" s="235"/>
      <c r="AO6" s="235"/>
      <c r="AP6" s="235"/>
      <c r="AQ6" s="235"/>
      <c r="AR6" s="235"/>
      <c r="AS6" s="235"/>
      <c r="AT6" s="237"/>
    </row>
    <row r="7" spans="1:46" ht="16.5" customHeight="1" thickBot="1">
      <c r="C7" s="22"/>
      <c r="D7" s="634" t="s">
        <v>1455</v>
      </c>
      <c r="E7" s="381" t="s">
        <v>707</v>
      </c>
      <c r="F7" s="381" t="s">
        <v>270</v>
      </c>
      <c r="G7" s="623" t="s">
        <v>111</v>
      </c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624"/>
      <c r="AD7" s="646"/>
      <c r="AE7" s="637" t="s">
        <v>708</v>
      </c>
      <c r="AF7" s="631" t="s">
        <v>270</v>
      </c>
      <c r="AG7" s="381" t="s">
        <v>707</v>
      </c>
      <c r="AH7" s="631" t="s">
        <v>645</v>
      </c>
      <c r="AI7" s="640" t="s">
        <v>709</v>
      </c>
      <c r="AJ7" s="641"/>
      <c r="AK7" s="641"/>
      <c r="AL7" s="641"/>
      <c r="AM7" s="641"/>
      <c r="AN7" s="641"/>
      <c r="AO7" s="641"/>
      <c r="AP7" s="641"/>
      <c r="AQ7" s="641"/>
      <c r="AR7" s="641"/>
      <c r="AS7" s="641"/>
      <c r="AT7" s="642"/>
    </row>
    <row r="8" spans="1:46" ht="16.5" customHeight="1" thickBot="1">
      <c r="C8" s="24"/>
      <c r="D8" s="635"/>
      <c r="E8" s="424" t="s">
        <v>182</v>
      </c>
      <c r="F8" s="424" t="s">
        <v>181</v>
      </c>
      <c r="G8" s="26" t="s">
        <v>707</v>
      </c>
      <c r="H8" s="27" t="s">
        <v>270</v>
      </c>
      <c r="I8" s="26" t="s">
        <v>707</v>
      </c>
      <c r="J8" s="27" t="s">
        <v>270</v>
      </c>
      <c r="K8" s="26" t="s">
        <v>707</v>
      </c>
      <c r="L8" s="27" t="s">
        <v>270</v>
      </c>
      <c r="M8" s="26" t="s">
        <v>707</v>
      </c>
      <c r="N8" s="27" t="s">
        <v>270</v>
      </c>
      <c r="O8" s="26" t="s">
        <v>707</v>
      </c>
      <c r="P8" s="27" t="s">
        <v>270</v>
      </c>
      <c r="Q8" s="26" t="s">
        <v>707</v>
      </c>
      <c r="R8" s="27" t="s">
        <v>270</v>
      </c>
      <c r="S8" s="26" t="s">
        <v>707</v>
      </c>
      <c r="T8" s="27" t="s">
        <v>270</v>
      </c>
      <c r="U8" s="26" t="s">
        <v>707</v>
      </c>
      <c r="V8" s="27" t="s">
        <v>270</v>
      </c>
      <c r="W8" s="26" t="s">
        <v>707</v>
      </c>
      <c r="X8" s="27" t="s">
        <v>270</v>
      </c>
      <c r="Y8" s="26" t="s">
        <v>707</v>
      </c>
      <c r="Z8" s="27" t="s">
        <v>270</v>
      </c>
      <c r="AA8" s="26" t="s">
        <v>707</v>
      </c>
      <c r="AB8" s="27" t="s">
        <v>270</v>
      </c>
      <c r="AC8" s="26" t="s">
        <v>707</v>
      </c>
      <c r="AD8" s="27" t="s">
        <v>270</v>
      </c>
      <c r="AE8" s="638"/>
      <c r="AF8" s="639"/>
      <c r="AG8" s="382" t="s">
        <v>435</v>
      </c>
      <c r="AH8" s="632"/>
      <c r="AI8" s="643"/>
      <c r="AJ8" s="644"/>
      <c r="AK8" s="644"/>
      <c r="AL8" s="644"/>
      <c r="AM8" s="644"/>
      <c r="AN8" s="644"/>
      <c r="AO8" s="644"/>
      <c r="AP8" s="644"/>
      <c r="AQ8" s="644"/>
      <c r="AR8" s="644"/>
      <c r="AS8" s="644"/>
      <c r="AT8" s="645"/>
    </row>
    <row r="9" spans="1:46" ht="28.5" customHeight="1" thickBot="1">
      <c r="C9" s="24" t="s">
        <v>567</v>
      </c>
      <c r="D9" s="636"/>
      <c r="E9" s="384" t="s">
        <v>1472</v>
      </c>
      <c r="F9" s="384" t="s">
        <v>1472</v>
      </c>
      <c r="G9" s="86" t="s">
        <v>1468</v>
      </c>
      <c r="H9" s="86" t="s">
        <v>1468</v>
      </c>
      <c r="I9" s="86" t="s">
        <v>1469</v>
      </c>
      <c r="J9" s="86" t="s">
        <v>1469</v>
      </c>
      <c r="K9" s="86" t="s">
        <v>1470</v>
      </c>
      <c r="L9" s="86" t="s">
        <v>1470</v>
      </c>
      <c r="M9" s="86" t="s">
        <v>1471</v>
      </c>
      <c r="N9" s="86" t="s">
        <v>1471</v>
      </c>
      <c r="O9" s="86" t="s">
        <v>1472</v>
      </c>
      <c r="P9" s="86" t="s">
        <v>1472</v>
      </c>
      <c r="Q9" s="86" t="s">
        <v>1484</v>
      </c>
      <c r="R9" s="86" t="s">
        <v>1484</v>
      </c>
      <c r="S9" s="86" t="s">
        <v>1485</v>
      </c>
      <c r="T9" s="86" t="s">
        <v>1485</v>
      </c>
      <c r="U9" s="86" t="s">
        <v>1486</v>
      </c>
      <c r="V9" s="86" t="s">
        <v>1486</v>
      </c>
      <c r="W9" s="86" t="s">
        <v>1487</v>
      </c>
      <c r="X9" s="86" t="s">
        <v>1487</v>
      </c>
      <c r="Y9" s="86" t="s">
        <v>1483</v>
      </c>
      <c r="Z9" s="86" t="s">
        <v>1483</v>
      </c>
      <c r="AA9" s="86" t="s">
        <v>1476</v>
      </c>
      <c r="AB9" s="86" t="s">
        <v>1476</v>
      </c>
      <c r="AC9" s="86" t="s">
        <v>798</v>
      </c>
      <c r="AD9" s="86" t="s">
        <v>798</v>
      </c>
      <c r="AE9" s="383" t="s">
        <v>1488</v>
      </c>
      <c r="AF9" s="383" t="s">
        <v>1489</v>
      </c>
      <c r="AG9" s="384" t="s">
        <v>1490</v>
      </c>
      <c r="AH9" s="86" t="s">
        <v>792</v>
      </c>
      <c r="AI9" s="86" t="s">
        <v>1491</v>
      </c>
      <c r="AJ9" s="86" t="s">
        <v>1492</v>
      </c>
      <c r="AK9" s="86" t="s">
        <v>1493</v>
      </c>
      <c r="AL9" s="86" t="s">
        <v>1494</v>
      </c>
      <c r="AM9" s="86" t="s">
        <v>792</v>
      </c>
      <c r="AN9" s="86" t="s">
        <v>793</v>
      </c>
      <c r="AO9" s="86" t="s">
        <v>794</v>
      </c>
      <c r="AP9" s="86" t="s">
        <v>795</v>
      </c>
      <c r="AQ9" s="86" t="s">
        <v>796</v>
      </c>
      <c r="AR9" s="86" t="s">
        <v>797</v>
      </c>
      <c r="AS9" s="385" t="s">
        <v>1480</v>
      </c>
      <c r="AT9" s="386" t="s">
        <v>1481</v>
      </c>
    </row>
    <row r="10" spans="1:46">
      <c r="A10" s="471"/>
      <c r="C10" s="24"/>
      <c r="D10" s="523"/>
      <c r="E10" s="425"/>
      <c r="F10" s="381"/>
      <c r="G10" s="387"/>
      <c r="H10" s="90"/>
      <c r="I10" s="141"/>
      <c r="J10" s="90"/>
      <c r="K10" s="141"/>
      <c r="L10" s="90"/>
      <c r="M10" s="141"/>
      <c r="N10" s="90"/>
      <c r="O10" s="141"/>
      <c r="P10" s="388"/>
      <c r="Q10" s="90"/>
      <c r="R10" s="388"/>
      <c r="S10" s="90"/>
      <c r="T10" s="90"/>
      <c r="U10" s="141"/>
      <c r="V10" s="388"/>
      <c r="W10" s="90"/>
      <c r="X10" s="90"/>
      <c r="Y10" s="141"/>
      <c r="Z10" s="90"/>
      <c r="AA10" s="137"/>
      <c r="AB10" s="114"/>
      <c r="AC10" s="137"/>
      <c r="AD10" s="114"/>
      <c r="AE10" s="114"/>
      <c r="AF10" s="137"/>
      <c r="AG10" s="389"/>
      <c r="AH10" s="141"/>
      <c r="AI10" s="390"/>
      <c r="AJ10" s="90"/>
      <c r="AK10" s="90"/>
      <c r="AL10" s="90"/>
      <c r="AM10" s="90"/>
      <c r="AN10" s="90"/>
      <c r="AO10" s="90"/>
      <c r="AP10" s="90"/>
      <c r="AQ10" s="90"/>
      <c r="AR10" s="90"/>
      <c r="AS10" s="469"/>
      <c r="AT10" s="469"/>
    </row>
    <row r="11" spans="1:46">
      <c r="A11" s="471"/>
      <c r="C11" s="29" t="s">
        <v>619</v>
      </c>
      <c r="D11" s="546" t="e">
        <f t="shared" ref="D11:AT11" si="0">SUM(D13+D137+D213)</f>
        <v>#REF!</v>
      </c>
      <c r="E11" s="426" t="e">
        <f t="shared" si="0"/>
        <v>#REF!</v>
      </c>
      <c r="F11" s="427" t="e">
        <f t="shared" si="0"/>
        <v>#REF!</v>
      </c>
      <c r="G11" s="102" t="e">
        <f t="shared" si="0"/>
        <v>#REF!</v>
      </c>
      <c r="H11" s="115" t="e">
        <f t="shared" si="0"/>
        <v>#REF!</v>
      </c>
      <c r="I11" s="115" t="e">
        <f t="shared" si="0"/>
        <v>#REF!</v>
      </c>
      <c r="J11" s="115" t="e">
        <f t="shared" si="0"/>
        <v>#REF!</v>
      </c>
      <c r="K11" s="115" t="e">
        <f t="shared" si="0"/>
        <v>#REF!</v>
      </c>
      <c r="L11" s="115" t="e">
        <f t="shared" si="0"/>
        <v>#REF!</v>
      </c>
      <c r="M11" s="115" t="e">
        <f t="shared" si="0"/>
        <v>#REF!</v>
      </c>
      <c r="N11" s="115" t="e">
        <f t="shared" si="0"/>
        <v>#REF!</v>
      </c>
      <c r="O11" s="115" t="e">
        <f t="shared" si="0"/>
        <v>#REF!</v>
      </c>
      <c r="P11" s="115" t="e">
        <f t="shared" si="0"/>
        <v>#REF!</v>
      </c>
      <c r="Q11" s="115" t="e">
        <f t="shared" si="0"/>
        <v>#REF!</v>
      </c>
      <c r="R11" s="115" t="e">
        <f t="shared" si="0"/>
        <v>#REF!</v>
      </c>
      <c r="S11" s="115" t="e">
        <f t="shared" si="0"/>
        <v>#REF!</v>
      </c>
      <c r="T11" s="115" t="e">
        <f t="shared" si="0"/>
        <v>#REF!</v>
      </c>
      <c r="U11" s="115" t="e">
        <f t="shared" si="0"/>
        <v>#REF!</v>
      </c>
      <c r="V11" s="115" t="e">
        <f t="shared" si="0"/>
        <v>#REF!</v>
      </c>
      <c r="W11" s="115" t="e">
        <f t="shared" si="0"/>
        <v>#REF!</v>
      </c>
      <c r="X11" s="115" t="e">
        <f t="shared" si="0"/>
        <v>#REF!</v>
      </c>
      <c r="Y11" s="115" t="e">
        <f t="shared" si="0"/>
        <v>#REF!</v>
      </c>
      <c r="Z11" s="115" t="e">
        <f t="shared" si="0"/>
        <v>#REF!</v>
      </c>
      <c r="AA11" s="115" t="e">
        <f t="shared" si="0"/>
        <v>#REF!</v>
      </c>
      <c r="AB11" s="115" t="e">
        <f t="shared" si="0"/>
        <v>#REF!</v>
      </c>
      <c r="AC11" s="115" t="e">
        <f t="shared" si="0"/>
        <v>#REF!</v>
      </c>
      <c r="AD11" s="115" t="e">
        <f t="shared" si="0"/>
        <v>#REF!</v>
      </c>
      <c r="AE11" s="136">
        <f t="shared" si="0"/>
        <v>315312000</v>
      </c>
      <c r="AF11" s="92">
        <f t="shared" si="0"/>
        <v>315312000</v>
      </c>
      <c r="AG11" s="508">
        <f t="shared" si="0"/>
        <v>333743380</v>
      </c>
      <c r="AH11" s="391" t="e">
        <f t="shared" si="0"/>
        <v>#REF!</v>
      </c>
      <c r="AI11" s="392" t="e">
        <f t="shared" si="0"/>
        <v>#REF!</v>
      </c>
      <c r="AJ11" s="115" t="e">
        <f t="shared" si="0"/>
        <v>#REF!</v>
      </c>
      <c r="AK11" s="115" t="e">
        <f t="shared" si="0"/>
        <v>#REF!</v>
      </c>
      <c r="AL11" s="115" t="e">
        <f t="shared" si="0"/>
        <v>#REF!</v>
      </c>
      <c r="AM11" s="115" t="e">
        <f t="shared" si="0"/>
        <v>#REF!</v>
      </c>
      <c r="AN11" s="92" t="e">
        <f t="shared" si="0"/>
        <v>#REF!</v>
      </c>
      <c r="AO11" s="92" t="e">
        <f t="shared" si="0"/>
        <v>#REF!</v>
      </c>
      <c r="AP11" s="92" t="e">
        <f t="shared" si="0"/>
        <v>#REF!</v>
      </c>
      <c r="AQ11" s="92" t="e">
        <f t="shared" si="0"/>
        <v>#REF!</v>
      </c>
      <c r="AR11" s="92" t="e">
        <f t="shared" si="0"/>
        <v>#REF!</v>
      </c>
      <c r="AS11" s="185" t="e">
        <f t="shared" si="0"/>
        <v>#REF!</v>
      </c>
      <c r="AT11" s="185" t="e">
        <f t="shared" si="0"/>
        <v>#REF!</v>
      </c>
    </row>
    <row r="12" spans="1:46">
      <c r="A12" s="471"/>
      <c r="C12" s="24"/>
      <c r="D12" s="524"/>
      <c r="E12" s="426"/>
      <c r="F12" s="427"/>
      <c r="G12" s="87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393"/>
      <c r="AD12" s="393"/>
      <c r="AE12" s="52"/>
      <c r="AF12" s="91"/>
      <c r="AG12" s="24"/>
      <c r="AH12" s="394"/>
      <c r="AI12" s="110"/>
      <c r="AJ12" s="93"/>
      <c r="AK12" s="93"/>
      <c r="AL12" s="93"/>
      <c r="AM12" s="93"/>
      <c r="AN12" s="91"/>
      <c r="AO12" s="91"/>
      <c r="AP12" s="91"/>
      <c r="AQ12" s="91"/>
      <c r="AR12" s="91"/>
      <c r="AS12" s="471"/>
      <c r="AT12" s="471"/>
    </row>
    <row r="13" spans="1:46">
      <c r="A13" s="471"/>
      <c r="C13" s="29" t="s">
        <v>620</v>
      </c>
      <c r="D13" s="546" t="e">
        <f>D15+D54+D59+D79+D82+D85+D92+D100+D97</f>
        <v>#REF!</v>
      </c>
      <c r="E13" s="426" t="e">
        <f>E15+E54+E59+E79+E82+E85+E92+E100+E97</f>
        <v>#REF!</v>
      </c>
      <c r="F13" s="427" t="e">
        <f>F15+F54+F59+F79+F82+F85+F92+F100+F97</f>
        <v>#REF!</v>
      </c>
      <c r="G13" s="88" t="e">
        <f t="shared" ref="G13:AT13" si="1">G15+G54+G59+G79+G82+G85+G92+G100</f>
        <v>#REF!</v>
      </c>
      <c r="H13" s="98" t="e">
        <f t="shared" si="1"/>
        <v>#REF!</v>
      </c>
      <c r="I13" s="98" t="e">
        <f t="shared" si="1"/>
        <v>#REF!</v>
      </c>
      <c r="J13" s="98" t="e">
        <f t="shared" si="1"/>
        <v>#REF!</v>
      </c>
      <c r="K13" s="98" t="e">
        <f t="shared" si="1"/>
        <v>#REF!</v>
      </c>
      <c r="L13" s="98" t="e">
        <f t="shared" si="1"/>
        <v>#REF!</v>
      </c>
      <c r="M13" s="98" t="e">
        <f t="shared" si="1"/>
        <v>#REF!</v>
      </c>
      <c r="N13" s="98" t="e">
        <f t="shared" si="1"/>
        <v>#REF!</v>
      </c>
      <c r="O13" s="98" t="e">
        <f t="shared" si="1"/>
        <v>#REF!</v>
      </c>
      <c r="P13" s="98" t="e">
        <f t="shared" si="1"/>
        <v>#REF!</v>
      </c>
      <c r="Q13" s="98" t="e">
        <f t="shared" si="1"/>
        <v>#REF!</v>
      </c>
      <c r="R13" s="98" t="e">
        <f t="shared" si="1"/>
        <v>#REF!</v>
      </c>
      <c r="S13" s="98" t="e">
        <f t="shared" si="1"/>
        <v>#REF!</v>
      </c>
      <c r="T13" s="98" t="e">
        <f t="shared" si="1"/>
        <v>#REF!</v>
      </c>
      <c r="U13" s="98" t="e">
        <f t="shared" si="1"/>
        <v>#REF!</v>
      </c>
      <c r="V13" s="98" t="e">
        <f t="shared" si="1"/>
        <v>#REF!</v>
      </c>
      <c r="W13" s="98" t="e">
        <f t="shared" si="1"/>
        <v>#REF!</v>
      </c>
      <c r="X13" s="98" t="e">
        <f t="shared" si="1"/>
        <v>#REF!</v>
      </c>
      <c r="Y13" s="98" t="e">
        <f t="shared" si="1"/>
        <v>#REF!</v>
      </c>
      <c r="Z13" s="98" t="e">
        <f t="shared" si="1"/>
        <v>#REF!</v>
      </c>
      <c r="AA13" s="98" t="e">
        <f t="shared" si="1"/>
        <v>#REF!</v>
      </c>
      <c r="AB13" s="98" t="e">
        <f t="shared" si="1"/>
        <v>#REF!</v>
      </c>
      <c r="AC13" s="98" t="e">
        <f t="shared" si="1"/>
        <v>#REF!</v>
      </c>
      <c r="AD13" s="98" t="e">
        <f t="shared" si="1"/>
        <v>#REF!</v>
      </c>
      <c r="AE13" s="136">
        <f t="shared" si="1"/>
        <v>290802700</v>
      </c>
      <c r="AF13" s="92">
        <f t="shared" si="1"/>
        <v>290802700</v>
      </c>
      <c r="AG13" s="508">
        <f t="shared" si="1"/>
        <v>273204498</v>
      </c>
      <c r="AH13" s="92" t="e">
        <f t="shared" si="1"/>
        <v>#REF!</v>
      </c>
      <c r="AI13" s="135" t="e">
        <f t="shared" si="1"/>
        <v>#REF!</v>
      </c>
      <c r="AJ13" s="98" t="e">
        <f t="shared" si="1"/>
        <v>#REF!</v>
      </c>
      <c r="AK13" s="98" t="e">
        <f t="shared" si="1"/>
        <v>#REF!</v>
      </c>
      <c r="AL13" s="98" t="e">
        <f t="shared" si="1"/>
        <v>#REF!</v>
      </c>
      <c r="AM13" s="404" t="e">
        <f t="shared" si="1"/>
        <v>#REF!</v>
      </c>
      <c r="AN13" s="92" t="e">
        <f t="shared" si="1"/>
        <v>#REF!</v>
      </c>
      <c r="AO13" s="92" t="e">
        <f t="shared" si="1"/>
        <v>#REF!</v>
      </c>
      <c r="AP13" s="92" t="e">
        <f t="shared" si="1"/>
        <v>#REF!</v>
      </c>
      <c r="AQ13" s="92" t="e">
        <f t="shared" si="1"/>
        <v>#REF!</v>
      </c>
      <c r="AR13" s="92" t="e">
        <f t="shared" si="1"/>
        <v>#REF!</v>
      </c>
      <c r="AS13" s="185" t="e">
        <f t="shared" si="1"/>
        <v>#REF!</v>
      </c>
      <c r="AT13" s="185" t="e">
        <f t="shared" si="1"/>
        <v>#REF!</v>
      </c>
    </row>
    <row r="14" spans="1:46">
      <c r="A14" s="471"/>
      <c r="C14" s="24"/>
      <c r="D14" s="524"/>
      <c r="E14" s="426"/>
      <c r="F14" s="427"/>
      <c r="G14" s="103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93"/>
      <c r="V14" s="93"/>
      <c r="W14" s="93"/>
      <c r="X14" s="93"/>
      <c r="Y14" s="93"/>
      <c r="Z14" s="93"/>
      <c r="AA14" s="93"/>
      <c r="AB14" s="93"/>
      <c r="AC14" s="393"/>
      <c r="AD14" s="482"/>
      <c r="AE14" s="93"/>
      <c r="AF14" s="395"/>
      <c r="AG14" s="441"/>
      <c r="AH14" s="93"/>
      <c r="AI14" s="103"/>
      <c r="AJ14" s="118"/>
      <c r="AK14" s="118"/>
      <c r="AL14" s="118"/>
      <c r="AM14" s="409"/>
      <c r="AN14" s="93"/>
      <c r="AO14" s="93"/>
      <c r="AP14" s="93"/>
      <c r="AQ14" s="187"/>
      <c r="AR14" s="93"/>
      <c r="AS14" s="110"/>
      <c r="AT14" s="187"/>
    </row>
    <row r="15" spans="1:46">
      <c r="A15" s="471"/>
      <c r="C15" s="31" t="s">
        <v>622</v>
      </c>
      <c r="D15" s="546" t="e">
        <f>SUM(D16+D17+D18+D22+D23+D24+D29+D30+D31+D34+D35+D36+D37+D38+D39+D40+D41+D42+D43+D44+D45+D46)</f>
        <v>#REF!</v>
      </c>
      <c r="E15" s="426" t="e">
        <f>SUM(E16+E17+E18+E22+E23+E24+E29+E30+E31+E34+E35+E36+E37+E38+E39+E40+E41+E42+E43+E44+E45+E46)</f>
        <v>#REF!</v>
      </c>
      <c r="F15" s="426" t="e">
        <f>SUM(F16+F17+F18+F22+F23+F24+F29+F30+F31+F34+F35+F36+F37+F38+F39+F40+F41+F42+F43+F44+F45+F46)</f>
        <v>#REF!</v>
      </c>
      <c r="G15" s="426" t="e">
        <f>SUM(G16+G17+G18+G22+G23+G24+G29+G30+G31+G34+G35+G36+G37+G38+G39+G40+G41+G42+G43+G44+G45+G46)</f>
        <v>#REF!</v>
      </c>
      <c r="H15" s="118" t="e">
        <f>SUM(H16+H17+H18+H22+H23+H24+H29+H30+H31+H34+H35+H36+H37+H38+H39+H40+H41+H42+H43+H44+H45+H46)</f>
        <v>#REF!</v>
      </c>
      <c r="I15" s="118" t="e">
        <f t="shared" ref="I15:AT15" si="2">SUM(I16+I17+I18+I22+I23+I24+I29+I30+I31+I34+I35+I36+I37+I38+I39+I40+I41+I42+I43+I44+I45+I46)</f>
        <v>#REF!</v>
      </c>
      <c r="J15" s="118" t="e">
        <f t="shared" si="2"/>
        <v>#REF!</v>
      </c>
      <c r="K15" s="118" t="e">
        <f t="shared" si="2"/>
        <v>#REF!</v>
      </c>
      <c r="L15" s="118" t="e">
        <f t="shared" si="2"/>
        <v>#REF!</v>
      </c>
      <c r="M15" s="118" t="e">
        <f t="shared" si="2"/>
        <v>#REF!</v>
      </c>
      <c r="N15" s="118" t="e">
        <f t="shared" si="2"/>
        <v>#REF!</v>
      </c>
      <c r="O15" s="118" t="e">
        <f t="shared" si="2"/>
        <v>#REF!</v>
      </c>
      <c r="P15" s="118" t="e">
        <f t="shared" si="2"/>
        <v>#REF!</v>
      </c>
      <c r="Q15" s="118" t="e">
        <f t="shared" si="2"/>
        <v>#REF!</v>
      </c>
      <c r="R15" s="118" t="e">
        <f t="shared" si="2"/>
        <v>#REF!</v>
      </c>
      <c r="S15" s="118" t="e">
        <f t="shared" si="2"/>
        <v>#REF!</v>
      </c>
      <c r="T15" s="118" t="e">
        <f t="shared" si="2"/>
        <v>#REF!</v>
      </c>
      <c r="U15" s="118" t="e">
        <f t="shared" si="2"/>
        <v>#REF!</v>
      </c>
      <c r="V15" s="118" t="e">
        <f t="shared" si="2"/>
        <v>#REF!</v>
      </c>
      <c r="W15" s="118" t="e">
        <f t="shared" si="2"/>
        <v>#REF!</v>
      </c>
      <c r="X15" s="118" t="e">
        <f t="shared" si="2"/>
        <v>#REF!</v>
      </c>
      <c r="Y15" s="118" t="e">
        <f t="shared" si="2"/>
        <v>#REF!</v>
      </c>
      <c r="Z15" s="118" t="e">
        <f t="shared" si="2"/>
        <v>#REF!</v>
      </c>
      <c r="AA15" s="118" t="e">
        <f t="shared" si="2"/>
        <v>#REF!</v>
      </c>
      <c r="AB15" s="118" t="e">
        <f t="shared" si="2"/>
        <v>#REF!</v>
      </c>
      <c r="AC15" s="118" t="e">
        <f t="shared" si="2"/>
        <v>#REF!</v>
      </c>
      <c r="AD15" s="118" t="e">
        <f t="shared" si="2"/>
        <v>#REF!</v>
      </c>
      <c r="AE15" s="118">
        <f t="shared" si="2"/>
        <v>9121014</v>
      </c>
      <c r="AF15" s="118">
        <f t="shared" si="2"/>
        <v>9121014</v>
      </c>
      <c r="AG15" s="118">
        <f t="shared" si="2"/>
        <v>9553275</v>
      </c>
      <c r="AH15" s="118" t="e">
        <f t="shared" si="2"/>
        <v>#REF!</v>
      </c>
      <c r="AI15" s="118" t="e">
        <f t="shared" si="2"/>
        <v>#REF!</v>
      </c>
      <c r="AJ15" s="118" t="e">
        <f t="shared" si="2"/>
        <v>#REF!</v>
      </c>
      <c r="AK15" s="118" t="e">
        <f t="shared" si="2"/>
        <v>#REF!</v>
      </c>
      <c r="AL15" s="118" t="e">
        <f t="shared" si="2"/>
        <v>#REF!</v>
      </c>
      <c r="AM15" s="118" t="e">
        <f t="shared" si="2"/>
        <v>#REF!</v>
      </c>
      <c r="AN15" s="118" t="e">
        <f t="shared" si="2"/>
        <v>#REF!</v>
      </c>
      <c r="AO15" s="118" t="e">
        <f t="shared" si="2"/>
        <v>#REF!</v>
      </c>
      <c r="AP15" s="118" t="e">
        <f t="shared" si="2"/>
        <v>#REF!</v>
      </c>
      <c r="AQ15" s="118" t="e">
        <f t="shared" si="2"/>
        <v>#REF!</v>
      </c>
      <c r="AR15" s="118" t="e">
        <f t="shared" si="2"/>
        <v>#REF!</v>
      </c>
      <c r="AS15" s="118" t="e">
        <f t="shared" si="2"/>
        <v>#REF!</v>
      </c>
      <c r="AT15" s="118" t="e">
        <f t="shared" si="2"/>
        <v>#REF!</v>
      </c>
    </row>
    <row r="16" spans="1:46">
      <c r="A16" s="518" t="s">
        <v>839</v>
      </c>
      <c r="B16" s="95">
        <v>111</v>
      </c>
      <c r="C16" s="52" t="s">
        <v>955</v>
      </c>
      <c r="D16" s="525" t="e">
        <f>E16/9*12</f>
        <v>#REF!</v>
      </c>
      <c r="E16" s="106" t="e">
        <f>AC16+AA16+Y16+W16+U16+S16+Q16+O16+M16+K16+I16+G16</f>
        <v>#REF!</v>
      </c>
      <c r="F16" s="428" t="e">
        <f>AD16+AB16+Z16+X16+V16+T16+R16+P16+N16+L16+J16+H16</f>
        <v>#REF!</v>
      </c>
      <c r="G16" s="396" t="e">
        <f>SUM(#REF!)</f>
        <v>#REF!</v>
      </c>
      <c r="H16" s="396" t="e">
        <f>SUM(#REF!)</f>
        <v>#REF!</v>
      </c>
      <c r="I16" s="396" t="e">
        <f>SUM(#REF!)</f>
        <v>#REF!</v>
      </c>
      <c r="J16" s="396" t="e">
        <f>SUM(#REF!)</f>
        <v>#REF!</v>
      </c>
      <c r="K16" s="396" t="e">
        <f>SUM(#REF!)</f>
        <v>#REF!</v>
      </c>
      <c r="L16" s="396" t="e">
        <f>SUM(#REF!)</f>
        <v>#REF!</v>
      </c>
      <c r="M16" s="396" t="e">
        <f>SUM(#REF!)</f>
        <v>#REF!</v>
      </c>
      <c r="N16" s="396" t="e">
        <f>SUM(#REF!)</f>
        <v>#REF!</v>
      </c>
      <c r="O16" s="396" t="e">
        <f>SUM(#REF!)</f>
        <v>#REF!</v>
      </c>
      <c r="P16" s="396" t="e">
        <f>SUM(#REF!)</f>
        <v>#REF!</v>
      </c>
      <c r="Q16" s="396" t="e">
        <f>SUM(#REF!)</f>
        <v>#REF!</v>
      </c>
      <c r="R16" s="396" t="e">
        <f>SUM(#REF!)</f>
        <v>#REF!</v>
      </c>
      <c r="S16" s="396" t="e">
        <f>SUM(#REF!)</f>
        <v>#REF!</v>
      </c>
      <c r="T16" s="396" t="e">
        <f>SUM(#REF!)</f>
        <v>#REF!</v>
      </c>
      <c r="U16" s="396" t="e">
        <f>SUM(#REF!)</f>
        <v>#REF!</v>
      </c>
      <c r="V16" s="396" t="e">
        <f>SUM(#REF!)</f>
        <v>#REF!</v>
      </c>
      <c r="W16" s="396" t="e">
        <f>SUM(#REF!)</f>
        <v>#REF!</v>
      </c>
      <c r="X16" s="396" t="e">
        <f>SUM(#REF!)</f>
        <v>#REF!</v>
      </c>
      <c r="Y16" s="396" t="e">
        <f>SUM(#REF!)</f>
        <v>#REF!</v>
      </c>
      <c r="Z16" s="396" t="e">
        <f>SUM(#REF!)</f>
        <v>#REF!</v>
      </c>
      <c r="AA16" s="443" t="e">
        <f>SUM(#REF!)</f>
        <v>#REF!</v>
      </c>
      <c r="AB16" s="393" t="e">
        <f>SUM(#REF!)</f>
        <v>#REF!</v>
      </c>
      <c r="AC16" s="393" t="e">
        <f>SUM(#REF!)</f>
        <v>#REF!</v>
      </c>
      <c r="AD16" s="482" t="e">
        <f>SUM(#REF!)</f>
        <v>#REF!</v>
      </c>
      <c r="AE16" s="393">
        <v>200990</v>
      </c>
      <c r="AF16" s="393">
        <v>200990</v>
      </c>
      <c r="AG16" s="441">
        <v>150541</v>
      </c>
      <c r="AH16" s="93" t="e">
        <f>SUM(AI16:AT16)</f>
        <v>#REF!</v>
      </c>
      <c r="AI16" s="110" t="e">
        <f>#REF!</f>
        <v>#REF!</v>
      </c>
      <c r="AJ16" s="93" t="e">
        <f>#REF!</f>
        <v>#REF!</v>
      </c>
      <c r="AK16" s="93" t="e">
        <f>#REF!</f>
        <v>#REF!</v>
      </c>
      <c r="AL16" s="93" t="e">
        <f>#REF!</f>
        <v>#REF!</v>
      </c>
      <c r="AM16" s="395" t="e">
        <f>#REF!</f>
        <v>#REF!</v>
      </c>
      <c r="AN16" s="93" t="e">
        <f>#REF!</f>
        <v>#REF!</v>
      </c>
      <c r="AO16" s="93" t="e">
        <f>#REF!</f>
        <v>#REF!</v>
      </c>
      <c r="AP16" s="93" t="e">
        <f>#REF!</f>
        <v>#REF!</v>
      </c>
      <c r="AQ16" s="187" t="e">
        <f>#REF!</f>
        <v>#REF!</v>
      </c>
      <c r="AR16" s="93" t="e">
        <f>#REF!</f>
        <v>#REF!</v>
      </c>
      <c r="AS16" s="110" t="e">
        <f>#REF!</f>
        <v>#REF!</v>
      </c>
      <c r="AT16" s="187" t="e">
        <f>#REF!</f>
        <v>#REF!</v>
      </c>
    </row>
    <row r="17" spans="1:46">
      <c r="A17" s="518" t="s">
        <v>840</v>
      </c>
      <c r="B17" s="95">
        <v>112</v>
      </c>
      <c r="C17" s="52" t="s">
        <v>962</v>
      </c>
      <c r="D17" s="525" t="e">
        <f>E17/9*12</f>
        <v>#REF!</v>
      </c>
      <c r="E17" s="106" t="e">
        <f>AC17+AA17+Y17+W17+U17+S17+Q17+O17+M17+K17+I17+G17</f>
        <v>#REF!</v>
      </c>
      <c r="F17" s="428" t="e">
        <f>AD17+AB17+Z17+X17+V17+T17+R17+P17+N17+L17+J17+H17</f>
        <v>#REF!</v>
      </c>
      <c r="G17" s="397" t="e">
        <f>SUM(#REF!)</f>
        <v>#REF!</v>
      </c>
      <c r="H17" s="396" t="e">
        <f>SUM(#REF!)</f>
        <v>#REF!</v>
      </c>
      <c r="I17" s="396" t="e">
        <f>SUM(#REF!)</f>
        <v>#REF!</v>
      </c>
      <c r="J17" s="396" t="e">
        <f>SUM(#REF!)</f>
        <v>#REF!</v>
      </c>
      <c r="K17" s="396" t="e">
        <f>SUM(#REF!)</f>
        <v>#REF!</v>
      </c>
      <c r="L17" s="396" t="e">
        <f>SUM(#REF!)</f>
        <v>#REF!</v>
      </c>
      <c r="M17" s="396" t="e">
        <f>SUM(#REF!)</f>
        <v>#REF!</v>
      </c>
      <c r="N17" s="396" t="e">
        <f>SUM(#REF!)</f>
        <v>#REF!</v>
      </c>
      <c r="O17" s="396" t="e">
        <f>SUM(#REF!)</f>
        <v>#REF!</v>
      </c>
      <c r="P17" s="396" t="e">
        <f>SUM(#REF!)</f>
        <v>#REF!</v>
      </c>
      <c r="Q17" s="396" t="e">
        <f>SUM(#REF!)</f>
        <v>#REF!</v>
      </c>
      <c r="R17" s="396" t="e">
        <f>SUM(#REF!)</f>
        <v>#REF!</v>
      </c>
      <c r="S17" s="396" t="e">
        <f>SUM(#REF!)</f>
        <v>#REF!</v>
      </c>
      <c r="T17" s="396" t="e">
        <f>SUM(#REF!)</f>
        <v>#REF!</v>
      </c>
      <c r="U17" s="396" t="e">
        <f>SUM(#REF!)</f>
        <v>#REF!</v>
      </c>
      <c r="V17" s="396" t="e">
        <f>SUM(#REF!)</f>
        <v>#REF!</v>
      </c>
      <c r="W17" s="396" t="e">
        <f>SUM(#REF!)</f>
        <v>#REF!</v>
      </c>
      <c r="X17" s="396" t="e">
        <f>SUM(#REF!)</f>
        <v>#REF!</v>
      </c>
      <c r="Y17" s="396" t="e">
        <f>SUM(#REF!)</f>
        <v>#REF!</v>
      </c>
      <c r="Z17" s="396" t="e">
        <f>SUM(#REF!)</f>
        <v>#REF!</v>
      </c>
      <c r="AA17" s="393" t="e">
        <f>SUM(#REF!)</f>
        <v>#REF!</v>
      </c>
      <c r="AB17" s="393" t="e">
        <f>SUM(#REF!)</f>
        <v>#REF!</v>
      </c>
      <c r="AC17" s="393" t="e">
        <f>SUM(#REF!)</f>
        <v>#REF!</v>
      </c>
      <c r="AD17" s="393" t="e">
        <f>SUM(#REF!)</f>
        <v>#REF!</v>
      </c>
      <c r="AE17" s="393">
        <v>120000</v>
      </c>
      <c r="AF17" s="393">
        <v>120000</v>
      </c>
      <c r="AG17" s="378">
        <v>89194</v>
      </c>
      <c r="AH17" s="93" t="e">
        <f>SUM(AI17:AT17)</f>
        <v>#REF!</v>
      </c>
      <c r="AI17" s="110" t="e">
        <f>#REF!</f>
        <v>#REF!</v>
      </c>
      <c r="AJ17" s="93" t="e">
        <f>#REF!</f>
        <v>#REF!</v>
      </c>
      <c r="AK17" s="93" t="e">
        <f>#REF!</f>
        <v>#REF!</v>
      </c>
      <c r="AL17" s="93" t="e">
        <f>#REF!</f>
        <v>#REF!</v>
      </c>
      <c r="AM17" s="395" t="e">
        <f>#REF!</f>
        <v>#REF!</v>
      </c>
      <c r="AN17" s="93" t="e">
        <f>#REF!</f>
        <v>#REF!</v>
      </c>
      <c r="AO17" s="93" t="e">
        <f>#REF!</f>
        <v>#REF!</v>
      </c>
      <c r="AP17" s="93" t="e">
        <f>#REF!</f>
        <v>#REF!</v>
      </c>
      <c r="AQ17" s="187" t="e">
        <f>#REF!</f>
        <v>#REF!</v>
      </c>
      <c r="AR17" s="93" t="e">
        <f>#REF!</f>
        <v>#REF!</v>
      </c>
      <c r="AS17" s="187" t="e">
        <f>#REF!</f>
        <v>#REF!</v>
      </c>
      <c r="AT17" s="187" t="e">
        <f>#REF!</f>
        <v>#REF!</v>
      </c>
    </row>
    <row r="18" spans="1:46">
      <c r="A18" s="518">
        <v>4102010100300000</v>
      </c>
      <c r="B18" s="95">
        <v>113</v>
      </c>
      <c r="C18" s="52" t="s">
        <v>956</v>
      </c>
      <c r="D18" s="526" t="e">
        <f t="shared" ref="D18:AT18" si="3">SUM(D19:D21)</f>
        <v>#REF!</v>
      </c>
      <c r="E18" s="429" t="e">
        <f t="shared" si="3"/>
        <v>#REF!</v>
      </c>
      <c r="F18" s="430" t="e">
        <f t="shared" si="3"/>
        <v>#REF!</v>
      </c>
      <c r="G18" s="47" t="e">
        <f t="shared" ref="G18:L18" si="4">SUM(G19:G21)</f>
        <v>#REF!</v>
      </c>
      <c r="H18" s="96" t="e">
        <f t="shared" si="4"/>
        <v>#REF!</v>
      </c>
      <c r="I18" s="96" t="e">
        <f t="shared" si="4"/>
        <v>#REF!</v>
      </c>
      <c r="J18" s="96" t="e">
        <f t="shared" si="4"/>
        <v>#REF!</v>
      </c>
      <c r="K18" s="120" t="e">
        <f t="shared" si="4"/>
        <v>#REF!</v>
      </c>
      <c r="L18" s="120" t="e">
        <f t="shared" si="4"/>
        <v>#REF!</v>
      </c>
      <c r="M18" s="120" t="e">
        <f t="shared" si="3"/>
        <v>#REF!</v>
      </c>
      <c r="N18" s="120" t="e">
        <f>SUM(N19:N21)</f>
        <v>#REF!</v>
      </c>
      <c r="O18" s="120" t="e">
        <f t="shared" si="3"/>
        <v>#REF!</v>
      </c>
      <c r="P18" s="120" t="e">
        <f t="shared" si="3"/>
        <v>#REF!</v>
      </c>
      <c r="Q18" s="120" t="e">
        <f t="shared" si="3"/>
        <v>#REF!</v>
      </c>
      <c r="R18" s="120" t="e">
        <f t="shared" si="3"/>
        <v>#REF!</v>
      </c>
      <c r="S18" s="120" t="e">
        <f t="shared" si="3"/>
        <v>#REF!</v>
      </c>
      <c r="T18" s="120" t="e">
        <f t="shared" si="3"/>
        <v>#REF!</v>
      </c>
      <c r="U18" s="120" t="e">
        <f t="shared" si="3"/>
        <v>#REF!</v>
      </c>
      <c r="V18" s="120" t="e">
        <f t="shared" si="3"/>
        <v>#REF!</v>
      </c>
      <c r="W18" s="120" t="e">
        <f t="shared" si="3"/>
        <v>#REF!</v>
      </c>
      <c r="X18" s="120" t="e">
        <f t="shared" si="3"/>
        <v>#REF!</v>
      </c>
      <c r="Y18" s="120" t="e">
        <f t="shared" si="3"/>
        <v>#REF!</v>
      </c>
      <c r="Z18" s="120" t="e">
        <f t="shared" si="3"/>
        <v>#REF!</v>
      </c>
      <c r="AA18" s="96" t="e">
        <f t="shared" si="3"/>
        <v>#REF!</v>
      </c>
      <c r="AB18" s="96" t="e">
        <f t="shared" si="3"/>
        <v>#REF!</v>
      </c>
      <c r="AC18" s="96" t="e">
        <f t="shared" si="3"/>
        <v>#REF!</v>
      </c>
      <c r="AD18" s="96" t="e">
        <f t="shared" si="3"/>
        <v>#REF!</v>
      </c>
      <c r="AE18" s="94">
        <f>SUM(AE19:AE21)</f>
        <v>8438923</v>
      </c>
      <c r="AF18" s="34">
        <f>SUM(AF19:AF21)</f>
        <v>8438923</v>
      </c>
      <c r="AG18" s="376">
        <f t="shared" ref="AG18:AL18" si="5">SUM(AG19:AG21)</f>
        <v>8615403</v>
      </c>
      <c r="AH18" s="94" t="e">
        <f t="shared" si="5"/>
        <v>#REF!</v>
      </c>
      <c r="AI18" s="36" t="e">
        <f t="shared" si="5"/>
        <v>#REF!</v>
      </c>
      <c r="AJ18" s="96" t="e">
        <f t="shared" si="5"/>
        <v>#REF!</v>
      </c>
      <c r="AK18" s="96" t="e">
        <f t="shared" si="5"/>
        <v>#REF!</v>
      </c>
      <c r="AL18" s="96" t="e">
        <f t="shared" si="5"/>
        <v>#REF!</v>
      </c>
      <c r="AM18" s="406" t="e">
        <f t="shared" si="3"/>
        <v>#REF!</v>
      </c>
      <c r="AN18" s="94" t="e">
        <f>SUM(AN19:AN21)</f>
        <v>#REF!</v>
      </c>
      <c r="AO18" s="94" t="e">
        <f>SUM(AO19:AO21)</f>
        <v>#REF!</v>
      </c>
      <c r="AP18" s="94" t="e">
        <f t="shared" si="3"/>
        <v>#REF!</v>
      </c>
      <c r="AQ18" s="94" t="e">
        <f t="shared" si="3"/>
        <v>#REF!</v>
      </c>
      <c r="AR18" s="94" t="e">
        <f>SUM(AR19:AR21)</f>
        <v>#REF!</v>
      </c>
      <c r="AS18" s="182" t="e">
        <f t="shared" si="3"/>
        <v>#REF!</v>
      </c>
      <c r="AT18" s="182" t="e">
        <f t="shared" si="3"/>
        <v>#REF!</v>
      </c>
    </row>
    <row r="19" spans="1:46">
      <c r="A19" s="518">
        <v>4102010100300100</v>
      </c>
      <c r="B19" s="95" t="s">
        <v>1376</v>
      </c>
      <c r="C19" s="52" t="s">
        <v>1496</v>
      </c>
      <c r="D19" s="525" t="e">
        <f>E19/9*12</f>
        <v>#REF!</v>
      </c>
      <c r="E19" s="106" t="e">
        <f t="shared" ref="E19:F23" si="6">AC19+AA19+Y19+W19+U19+S19+Q19+O19+M19+K19+I19+G19</f>
        <v>#REF!</v>
      </c>
      <c r="F19" s="428" t="e">
        <f t="shared" si="6"/>
        <v>#REF!</v>
      </c>
      <c r="G19" s="397" t="e">
        <f>SUM(#REF!)</f>
        <v>#REF!</v>
      </c>
      <c r="H19" s="396" t="e">
        <f>SUM(#REF!)</f>
        <v>#REF!</v>
      </c>
      <c r="I19" s="396" t="e">
        <f>SUM(#REF!)</f>
        <v>#REF!</v>
      </c>
      <c r="J19" s="396" t="e">
        <f>SUM(#REF!)</f>
        <v>#REF!</v>
      </c>
      <c r="K19" s="396" t="e">
        <f>SUM(#REF!)</f>
        <v>#REF!</v>
      </c>
      <c r="L19" s="396" t="e">
        <f>SUM(#REF!)</f>
        <v>#REF!</v>
      </c>
      <c r="M19" s="396" t="e">
        <f>SUM(#REF!)</f>
        <v>#REF!</v>
      </c>
      <c r="N19" s="396" t="e">
        <f>SUM(#REF!)</f>
        <v>#REF!</v>
      </c>
      <c r="O19" s="396" t="e">
        <f>SUM(#REF!)</f>
        <v>#REF!</v>
      </c>
      <c r="P19" s="396" t="e">
        <f>SUM(#REF!)</f>
        <v>#REF!</v>
      </c>
      <c r="Q19" s="396" t="e">
        <f>SUM(#REF!)</f>
        <v>#REF!</v>
      </c>
      <c r="R19" s="396" t="e">
        <f>SUM(#REF!)</f>
        <v>#REF!</v>
      </c>
      <c r="S19" s="396" t="e">
        <f>SUM(#REF!)</f>
        <v>#REF!</v>
      </c>
      <c r="T19" s="396" t="e">
        <f>SUM(#REF!)</f>
        <v>#REF!</v>
      </c>
      <c r="U19" s="396" t="e">
        <f>SUM(#REF!)</f>
        <v>#REF!</v>
      </c>
      <c r="V19" s="396" t="e">
        <f>SUM(#REF!)</f>
        <v>#REF!</v>
      </c>
      <c r="W19" s="396" t="e">
        <f>SUM(#REF!)</f>
        <v>#REF!</v>
      </c>
      <c r="X19" s="396" t="e">
        <f>SUM(#REF!)</f>
        <v>#REF!</v>
      </c>
      <c r="Y19" s="396" t="e">
        <f>SUM(#REF!)</f>
        <v>#REF!</v>
      </c>
      <c r="Z19" s="396" t="e">
        <f>SUM(#REF!)</f>
        <v>#REF!</v>
      </c>
      <c r="AA19" s="393" t="e">
        <f>SUM(#REF!)</f>
        <v>#REF!</v>
      </c>
      <c r="AB19" s="393" t="e">
        <f>SUM(#REF!)</f>
        <v>#REF!</v>
      </c>
      <c r="AC19" s="393" t="e">
        <f>SUM(#REF!)</f>
        <v>#REF!</v>
      </c>
      <c r="AD19" s="393" t="e">
        <f>SUM(#REF!)</f>
        <v>#REF!</v>
      </c>
      <c r="AE19" s="110">
        <v>8204909</v>
      </c>
      <c r="AF19" s="187">
        <v>8204909</v>
      </c>
      <c r="AG19" s="378">
        <v>8377811</v>
      </c>
      <c r="AH19" s="395" t="e">
        <f>SUM(AI19:AT19)</f>
        <v>#REF!</v>
      </c>
      <c r="AI19" s="110" t="e">
        <f>#REF!</f>
        <v>#REF!</v>
      </c>
      <c r="AJ19" s="93" t="e">
        <f>#REF!</f>
        <v>#REF!</v>
      </c>
      <c r="AK19" s="93" t="e">
        <f>#REF!</f>
        <v>#REF!</v>
      </c>
      <c r="AL19" s="93" t="e">
        <f>#REF!</f>
        <v>#REF!</v>
      </c>
      <c r="AM19" s="395" t="e">
        <f>#REF!</f>
        <v>#REF!</v>
      </c>
      <c r="AN19" s="93" t="e">
        <f>#REF!</f>
        <v>#REF!</v>
      </c>
      <c r="AO19" s="93" t="e">
        <f>#REF!</f>
        <v>#REF!</v>
      </c>
      <c r="AP19" s="93" t="e">
        <f>#REF!</f>
        <v>#REF!</v>
      </c>
      <c r="AQ19" s="93" t="e">
        <f>#REF!</f>
        <v>#REF!</v>
      </c>
      <c r="AR19" s="93" t="e">
        <f>#REF!</f>
        <v>#REF!</v>
      </c>
      <c r="AS19" s="187" t="e">
        <f>#REF!</f>
        <v>#REF!</v>
      </c>
      <c r="AT19" s="187" t="e">
        <f>#REF!</f>
        <v>#REF!</v>
      </c>
    </row>
    <row r="20" spans="1:46">
      <c r="A20" s="518">
        <v>4102010100300200</v>
      </c>
      <c r="B20" s="95" t="s">
        <v>1308</v>
      </c>
      <c r="C20" s="52" t="s">
        <v>1497</v>
      </c>
      <c r="D20" s="525" t="e">
        <f t="shared" ref="D20:D46" si="7">E20/9*12</f>
        <v>#REF!</v>
      </c>
      <c r="E20" s="106" t="e">
        <f t="shared" si="6"/>
        <v>#REF!</v>
      </c>
      <c r="F20" s="428" t="e">
        <f t="shared" si="6"/>
        <v>#REF!</v>
      </c>
      <c r="G20" s="397" t="e">
        <f>SUM(#REF!)</f>
        <v>#REF!</v>
      </c>
      <c r="H20" s="396" t="e">
        <f>SUM(#REF!)</f>
        <v>#REF!</v>
      </c>
      <c r="I20" s="396" t="e">
        <f>SUM(#REF!)</f>
        <v>#REF!</v>
      </c>
      <c r="J20" s="396" t="e">
        <f>SUM(#REF!)</f>
        <v>#REF!</v>
      </c>
      <c r="K20" s="396" t="e">
        <f>SUM(#REF!)</f>
        <v>#REF!</v>
      </c>
      <c r="L20" s="396" t="e">
        <f>SUM(#REF!)</f>
        <v>#REF!</v>
      </c>
      <c r="M20" s="396" t="e">
        <f>SUM(#REF!)</f>
        <v>#REF!</v>
      </c>
      <c r="N20" s="396" t="e">
        <f>SUM(#REF!)</f>
        <v>#REF!</v>
      </c>
      <c r="O20" s="396" t="e">
        <f>SUM(#REF!)</f>
        <v>#REF!</v>
      </c>
      <c r="P20" s="396" t="e">
        <f>SUM(#REF!)</f>
        <v>#REF!</v>
      </c>
      <c r="Q20" s="396" t="e">
        <f>SUM(#REF!)</f>
        <v>#REF!</v>
      </c>
      <c r="R20" s="396" t="e">
        <f>SUM(#REF!)</f>
        <v>#REF!</v>
      </c>
      <c r="S20" s="396" t="e">
        <f>SUM(#REF!)</f>
        <v>#REF!</v>
      </c>
      <c r="T20" s="396" t="e">
        <f>SUM(#REF!)</f>
        <v>#REF!</v>
      </c>
      <c r="U20" s="396" t="e">
        <f>SUM(#REF!)</f>
        <v>#REF!</v>
      </c>
      <c r="V20" s="396" t="e">
        <f>SUM(#REF!)</f>
        <v>#REF!</v>
      </c>
      <c r="W20" s="396" t="e">
        <f>SUM(#REF!)</f>
        <v>#REF!</v>
      </c>
      <c r="X20" s="396" t="e">
        <f>SUM(#REF!)</f>
        <v>#REF!</v>
      </c>
      <c r="Y20" s="396" t="e">
        <f>SUM(#REF!)</f>
        <v>#REF!</v>
      </c>
      <c r="Z20" s="396" t="e">
        <f>SUM(#REF!)</f>
        <v>#REF!</v>
      </c>
      <c r="AA20" s="393" t="e">
        <f>SUM(#REF!)</f>
        <v>#REF!</v>
      </c>
      <c r="AB20" s="393" t="e">
        <f>SUM(#REF!)</f>
        <v>#REF!</v>
      </c>
      <c r="AC20" s="393" t="e">
        <f>SUM(#REF!)</f>
        <v>#REF!</v>
      </c>
      <c r="AD20" s="393" t="e">
        <f>SUM(#REF!)</f>
        <v>#REF!</v>
      </c>
      <c r="AE20" s="187">
        <v>800</v>
      </c>
      <c r="AF20" s="187">
        <v>800</v>
      </c>
      <c r="AG20" s="378">
        <v>270</v>
      </c>
      <c r="AH20" s="395" t="e">
        <f>SUM(AI20:AT20)</f>
        <v>#REF!</v>
      </c>
      <c r="AI20" s="110" t="e">
        <f>#REF!</f>
        <v>#REF!</v>
      </c>
      <c r="AJ20" s="93" t="e">
        <f>#REF!</f>
        <v>#REF!</v>
      </c>
      <c r="AK20" s="93" t="e">
        <f>#REF!</f>
        <v>#REF!</v>
      </c>
      <c r="AL20" s="93" t="e">
        <f>#REF!</f>
        <v>#REF!</v>
      </c>
      <c r="AM20" s="395" t="e">
        <f>#REF!</f>
        <v>#REF!</v>
      </c>
      <c r="AN20" s="93" t="e">
        <f>#REF!</f>
        <v>#REF!</v>
      </c>
      <c r="AO20" s="93" t="e">
        <f>#REF!</f>
        <v>#REF!</v>
      </c>
      <c r="AP20" s="93" t="e">
        <f>#REF!</f>
        <v>#REF!</v>
      </c>
      <c r="AQ20" s="93" t="e">
        <f>#REF!</f>
        <v>#REF!</v>
      </c>
      <c r="AR20" s="93" t="e">
        <f>#REF!</f>
        <v>#REF!</v>
      </c>
      <c r="AS20" s="187" t="e">
        <f>#REF!</f>
        <v>#REF!</v>
      </c>
      <c r="AT20" s="187" t="e">
        <f>#REF!</f>
        <v>#REF!</v>
      </c>
    </row>
    <row r="21" spans="1:46">
      <c r="A21" s="518">
        <v>4102010100300300</v>
      </c>
      <c r="B21" s="95" t="s">
        <v>1309</v>
      </c>
      <c r="C21" s="52" t="s">
        <v>1498</v>
      </c>
      <c r="D21" s="525" t="e">
        <f t="shared" si="7"/>
        <v>#REF!</v>
      </c>
      <c r="E21" s="106" t="e">
        <f t="shared" si="6"/>
        <v>#REF!</v>
      </c>
      <c r="F21" s="428" t="e">
        <f t="shared" si="6"/>
        <v>#REF!</v>
      </c>
      <c r="G21" s="397" t="e">
        <f>SUM(#REF!)</f>
        <v>#REF!</v>
      </c>
      <c r="H21" s="396" t="e">
        <f>SUM(#REF!)</f>
        <v>#REF!</v>
      </c>
      <c r="I21" s="396" t="e">
        <f>SUM(#REF!)</f>
        <v>#REF!</v>
      </c>
      <c r="J21" s="396" t="e">
        <f>SUM(#REF!)</f>
        <v>#REF!</v>
      </c>
      <c r="K21" s="396" t="e">
        <f>SUM(#REF!)</f>
        <v>#REF!</v>
      </c>
      <c r="L21" s="396" t="e">
        <f>SUM(#REF!)</f>
        <v>#REF!</v>
      </c>
      <c r="M21" s="396" t="e">
        <f>SUM(#REF!)</f>
        <v>#REF!</v>
      </c>
      <c r="N21" s="396" t="e">
        <f>SUM(#REF!)</f>
        <v>#REF!</v>
      </c>
      <c r="O21" s="396" t="e">
        <f>SUM(#REF!)</f>
        <v>#REF!</v>
      </c>
      <c r="P21" s="396" t="e">
        <f>SUM(#REF!)</f>
        <v>#REF!</v>
      </c>
      <c r="Q21" s="396" t="e">
        <f>SUM(#REF!)</f>
        <v>#REF!</v>
      </c>
      <c r="R21" s="396" t="e">
        <f>SUM(#REF!)</f>
        <v>#REF!</v>
      </c>
      <c r="S21" s="396" t="e">
        <f>SUM(#REF!)</f>
        <v>#REF!</v>
      </c>
      <c r="T21" s="396" t="e">
        <f>SUM(#REF!)</f>
        <v>#REF!</v>
      </c>
      <c r="U21" s="396" t="e">
        <f>SUM(#REF!)</f>
        <v>#REF!</v>
      </c>
      <c r="V21" s="396" t="e">
        <f>SUM(#REF!)</f>
        <v>#REF!</v>
      </c>
      <c r="W21" s="396" t="e">
        <f>SUM(#REF!)</f>
        <v>#REF!</v>
      </c>
      <c r="X21" s="396" t="e">
        <f>SUM(#REF!)</f>
        <v>#REF!</v>
      </c>
      <c r="Y21" s="396" t="e">
        <f>SUM(#REF!)</f>
        <v>#REF!</v>
      </c>
      <c r="Z21" s="396" t="e">
        <f>SUM(#REF!)</f>
        <v>#REF!</v>
      </c>
      <c r="AA21" s="393" t="e">
        <f>SUM(#REF!)</f>
        <v>#REF!</v>
      </c>
      <c r="AB21" s="393" t="e">
        <f>SUM(#REF!)</f>
        <v>#REF!</v>
      </c>
      <c r="AC21" s="393" t="e">
        <f>SUM(#REF!)</f>
        <v>#REF!</v>
      </c>
      <c r="AD21" s="393" t="e">
        <f>SUM(#REF!)</f>
        <v>#REF!</v>
      </c>
      <c r="AE21" s="187">
        <v>233214</v>
      </c>
      <c r="AF21" s="187">
        <v>233214</v>
      </c>
      <c r="AG21" s="378">
        <v>237322</v>
      </c>
      <c r="AH21" s="395" t="e">
        <f>SUM(AI21:AT21)</f>
        <v>#REF!</v>
      </c>
      <c r="AI21" s="110" t="e">
        <f>#REF!</f>
        <v>#REF!</v>
      </c>
      <c r="AJ21" s="93" t="e">
        <f>#REF!</f>
        <v>#REF!</v>
      </c>
      <c r="AK21" s="93" t="e">
        <f>#REF!</f>
        <v>#REF!</v>
      </c>
      <c r="AL21" s="93" t="e">
        <f>#REF!</f>
        <v>#REF!</v>
      </c>
      <c r="AM21" s="395" t="e">
        <f>#REF!</f>
        <v>#REF!</v>
      </c>
      <c r="AN21" s="93" t="e">
        <f>#REF!</f>
        <v>#REF!</v>
      </c>
      <c r="AO21" s="93" t="e">
        <f>#REF!</f>
        <v>#REF!</v>
      </c>
      <c r="AP21" s="93" t="e">
        <f>#REF!</f>
        <v>#REF!</v>
      </c>
      <c r="AQ21" s="93" t="e">
        <f>#REF!</f>
        <v>#REF!</v>
      </c>
      <c r="AR21" s="93" t="e">
        <f>#REF!</f>
        <v>#REF!</v>
      </c>
      <c r="AS21" s="187" t="e">
        <f>#REF!</f>
        <v>#REF!</v>
      </c>
      <c r="AT21" s="187" t="e">
        <f>#REF!</f>
        <v>#REF!</v>
      </c>
    </row>
    <row r="22" spans="1:46">
      <c r="A22" s="518" t="s">
        <v>841</v>
      </c>
      <c r="B22" s="95">
        <v>114</v>
      </c>
      <c r="C22" s="52" t="s">
        <v>957</v>
      </c>
      <c r="D22" s="525" t="e">
        <f t="shared" si="7"/>
        <v>#REF!</v>
      </c>
      <c r="E22" s="106" t="e">
        <f t="shared" si="6"/>
        <v>#REF!</v>
      </c>
      <c r="F22" s="428" t="e">
        <f t="shared" si="6"/>
        <v>#REF!</v>
      </c>
      <c r="G22" s="397" t="e">
        <f>SUM(#REF!)</f>
        <v>#REF!</v>
      </c>
      <c r="H22" s="396" t="e">
        <f>SUM(#REF!)</f>
        <v>#REF!</v>
      </c>
      <c r="I22" s="396" t="e">
        <f>SUM(#REF!)</f>
        <v>#REF!</v>
      </c>
      <c r="J22" s="396" t="e">
        <f>SUM(#REF!)</f>
        <v>#REF!</v>
      </c>
      <c r="K22" s="396" t="e">
        <f>SUM(#REF!)</f>
        <v>#REF!</v>
      </c>
      <c r="L22" s="396" t="e">
        <f>SUM(#REF!)</f>
        <v>#REF!</v>
      </c>
      <c r="M22" s="396" t="e">
        <f>SUM(#REF!)</f>
        <v>#REF!</v>
      </c>
      <c r="N22" s="396" t="e">
        <f>SUM(#REF!)</f>
        <v>#REF!</v>
      </c>
      <c r="O22" s="396" t="e">
        <f>SUM(#REF!)</f>
        <v>#REF!</v>
      </c>
      <c r="P22" s="396" t="e">
        <f>SUM(#REF!)</f>
        <v>#REF!</v>
      </c>
      <c r="Q22" s="396" t="e">
        <f>SUM(#REF!)</f>
        <v>#REF!</v>
      </c>
      <c r="R22" s="396" t="e">
        <f>SUM(#REF!)</f>
        <v>#REF!</v>
      </c>
      <c r="S22" s="396" t="e">
        <f>SUM(#REF!)</f>
        <v>#REF!</v>
      </c>
      <c r="T22" s="396" t="e">
        <f>SUM(#REF!)</f>
        <v>#REF!</v>
      </c>
      <c r="U22" s="396" t="e">
        <f>SUM(#REF!)</f>
        <v>#REF!</v>
      </c>
      <c r="V22" s="396" t="e">
        <f>SUM(#REF!)</f>
        <v>#REF!</v>
      </c>
      <c r="W22" s="396" t="e">
        <f>SUM(#REF!)</f>
        <v>#REF!</v>
      </c>
      <c r="X22" s="396" t="e">
        <f>SUM(#REF!)</f>
        <v>#REF!</v>
      </c>
      <c r="Y22" s="396" t="e">
        <f>SUM(#REF!)</f>
        <v>#REF!</v>
      </c>
      <c r="Z22" s="396" t="e">
        <f>SUM(#REF!)</f>
        <v>#REF!</v>
      </c>
      <c r="AA22" s="393" t="e">
        <f>SUM(#REF!)</f>
        <v>#REF!</v>
      </c>
      <c r="AB22" s="393" t="e">
        <f>SUM(#REF!)</f>
        <v>#REF!</v>
      </c>
      <c r="AC22" s="393" t="e">
        <f>SUM(#REF!)</f>
        <v>#REF!</v>
      </c>
      <c r="AD22" s="393" t="e">
        <f>SUM(#REF!)</f>
        <v>#REF!</v>
      </c>
      <c r="AE22" s="187">
        <v>0</v>
      </c>
      <c r="AF22" s="187">
        <v>0</v>
      </c>
      <c r="AG22" s="378">
        <v>0</v>
      </c>
      <c r="AH22" s="395" t="e">
        <f>SUM(AI22:AT22)</f>
        <v>#REF!</v>
      </c>
      <c r="AI22" s="110" t="e">
        <f>#REF!</f>
        <v>#REF!</v>
      </c>
      <c r="AJ22" s="93" t="e">
        <f>#REF!</f>
        <v>#REF!</v>
      </c>
      <c r="AK22" s="93" t="e">
        <f>#REF!</f>
        <v>#REF!</v>
      </c>
      <c r="AL22" s="93" t="e">
        <f>#REF!</f>
        <v>#REF!</v>
      </c>
      <c r="AM22" s="395" t="e">
        <f>#REF!</f>
        <v>#REF!</v>
      </c>
      <c r="AN22" s="93" t="e">
        <f>#REF!</f>
        <v>#REF!</v>
      </c>
      <c r="AO22" s="93" t="e">
        <f>#REF!</f>
        <v>#REF!</v>
      </c>
      <c r="AP22" s="93" t="e">
        <f>#REF!</f>
        <v>#REF!</v>
      </c>
      <c r="AQ22" s="93" t="e">
        <f>#REF!</f>
        <v>#REF!</v>
      </c>
      <c r="AR22" s="93" t="e">
        <f>#REF!</f>
        <v>#REF!</v>
      </c>
      <c r="AS22" s="187" t="e">
        <f>#REF!</f>
        <v>#REF!</v>
      </c>
      <c r="AT22" s="187" t="e">
        <f>#REF!</f>
        <v>#REF!</v>
      </c>
    </row>
    <row r="23" spans="1:46">
      <c r="A23" s="518" t="s">
        <v>842</v>
      </c>
      <c r="B23" s="95">
        <v>115</v>
      </c>
      <c r="C23" s="52" t="s">
        <v>958</v>
      </c>
      <c r="D23" s="525" t="e">
        <f t="shared" si="7"/>
        <v>#REF!</v>
      </c>
      <c r="E23" s="106" t="e">
        <f t="shared" si="6"/>
        <v>#REF!</v>
      </c>
      <c r="F23" s="428" t="e">
        <f t="shared" si="6"/>
        <v>#REF!</v>
      </c>
      <c r="G23" s="397" t="e">
        <f>SUM(#REF!)</f>
        <v>#REF!</v>
      </c>
      <c r="H23" s="396" t="e">
        <f>SUM(#REF!)</f>
        <v>#REF!</v>
      </c>
      <c r="I23" s="396" t="e">
        <f>SUM(#REF!)</f>
        <v>#REF!</v>
      </c>
      <c r="J23" s="396" t="e">
        <f>SUM(#REF!)</f>
        <v>#REF!</v>
      </c>
      <c r="K23" s="396" t="e">
        <f>SUM(#REF!)</f>
        <v>#REF!</v>
      </c>
      <c r="L23" s="396" t="e">
        <f>SUM(#REF!)</f>
        <v>#REF!</v>
      </c>
      <c r="M23" s="396" t="e">
        <f>SUM(#REF!)</f>
        <v>#REF!</v>
      </c>
      <c r="N23" s="396" t="e">
        <f>SUM(#REF!)</f>
        <v>#REF!</v>
      </c>
      <c r="O23" s="396" t="e">
        <f>SUM(#REF!)</f>
        <v>#REF!</v>
      </c>
      <c r="P23" s="396" t="e">
        <f>SUM(#REF!)</f>
        <v>#REF!</v>
      </c>
      <c r="Q23" s="396" t="e">
        <f>SUM(#REF!)</f>
        <v>#REF!</v>
      </c>
      <c r="R23" s="396" t="e">
        <f>SUM(#REF!)</f>
        <v>#REF!</v>
      </c>
      <c r="S23" s="396" t="e">
        <f>SUM(#REF!)</f>
        <v>#REF!</v>
      </c>
      <c r="T23" s="396" t="e">
        <f>SUM(#REF!)</f>
        <v>#REF!</v>
      </c>
      <c r="U23" s="396" t="e">
        <f>SUM(#REF!)</f>
        <v>#REF!</v>
      </c>
      <c r="V23" s="396" t="e">
        <f>SUM(#REF!)</f>
        <v>#REF!</v>
      </c>
      <c r="W23" s="396" t="e">
        <f>SUM(#REF!)</f>
        <v>#REF!</v>
      </c>
      <c r="X23" s="396" t="e">
        <f>SUM(#REF!)</f>
        <v>#REF!</v>
      </c>
      <c r="Y23" s="396" t="e">
        <f>SUM(#REF!)</f>
        <v>#REF!</v>
      </c>
      <c r="Z23" s="396" t="e">
        <f>SUM(#REF!)</f>
        <v>#REF!</v>
      </c>
      <c r="AA23" s="393" t="e">
        <f>SUM(#REF!)</f>
        <v>#REF!</v>
      </c>
      <c r="AB23" s="393" t="e">
        <f>SUM(#REF!)</f>
        <v>#REF!</v>
      </c>
      <c r="AC23" s="393" t="e">
        <f>SUM(#REF!)</f>
        <v>#REF!</v>
      </c>
      <c r="AD23" s="393" t="e">
        <f>SUM(#REF!)</f>
        <v>#REF!</v>
      </c>
      <c r="AE23" s="187">
        <v>0</v>
      </c>
      <c r="AF23" s="187">
        <v>0</v>
      </c>
      <c r="AG23" s="378">
        <v>0</v>
      </c>
      <c r="AH23" s="395" t="e">
        <f>SUM(AI23:AT23)</f>
        <v>#REF!</v>
      </c>
      <c r="AI23" s="110" t="e">
        <f>#REF!</f>
        <v>#REF!</v>
      </c>
      <c r="AJ23" s="93" t="e">
        <f>#REF!</f>
        <v>#REF!</v>
      </c>
      <c r="AK23" s="93" t="e">
        <f>#REF!</f>
        <v>#REF!</v>
      </c>
      <c r="AL23" s="93" t="e">
        <f>#REF!</f>
        <v>#REF!</v>
      </c>
      <c r="AM23" s="395" t="e">
        <f>#REF!</f>
        <v>#REF!</v>
      </c>
      <c r="AN23" s="93" t="e">
        <f>#REF!</f>
        <v>#REF!</v>
      </c>
      <c r="AO23" s="93" t="e">
        <f>#REF!</f>
        <v>#REF!</v>
      </c>
      <c r="AP23" s="93" t="e">
        <f>#REF!</f>
        <v>#REF!</v>
      </c>
      <c r="AQ23" s="93" t="e">
        <f>#REF!</f>
        <v>#REF!</v>
      </c>
      <c r="AR23" s="93" t="e">
        <f>#REF!</f>
        <v>#REF!</v>
      </c>
      <c r="AS23" s="187" t="e">
        <f>#REF!</f>
        <v>#REF!</v>
      </c>
      <c r="AT23" s="187" t="e">
        <f>#REF!</f>
        <v>#REF!</v>
      </c>
    </row>
    <row r="24" spans="1:46">
      <c r="A24" s="518" t="s">
        <v>838</v>
      </c>
      <c r="B24" s="95">
        <v>116</v>
      </c>
      <c r="C24" s="52" t="s">
        <v>1464</v>
      </c>
      <c r="D24" s="526" t="e">
        <f t="shared" ref="D24:AT24" si="8">SUM(D25:D28)</f>
        <v>#REF!</v>
      </c>
      <c r="E24" s="429" t="e">
        <f t="shared" si="8"/>
        <v>#REF!</v>
      </c>
      <c r="F24" s="430" t="e">
        <f>SUM(F25:F28)</f>
        <v>#REF!</v>
      </c>
      <c r="G24" s="47" t="e">
        <f t="shared" ref="G24:L24" si="9">SUM(G25:G28)</f>
        <v>#REF!</v>
      </c>
      <c r="H24" s="96" t="e">
        <f t="shared" si="9"/>
        <v>#REF!</v>
      </c>
      <c r="I24" s="96" t="e">
        <f t="shared" si="9"/>
        <v>#REF!</v>
      </c>
      <c r="J24" s="96" t="e">
        <f t="shared" si="9"/>
        <v>#REF!</v>
      </c>
      <c r="K24" s="120" t="e">
        <f t="shared" si="9"/>
        <v>#REF!</v>
      </c>
      <c r="L24" s="120" t="e">
        <f t="shared" si="9"/>
        <v>#REF!</v>
      </c>
      <c r="M24" s="120" t="e">
        <f t="shared" si="8"/>
        <v>#REF!</v>
      </c>
      <c r="N24" s="120" t="e">
        <f t="shared" si="8"/>
        <v>#REF!</v>
      </c>
      <c r="O24" s="120" t="e">
        <f t="shared" si="8"/>
        <v>#REF!</v>
      </c>
      <c r="P24" s="120" t="e">
        <f t="shared" si="8"/>
        <v>#REF!</v>
      </c>
      <c r="Q24" s="120" t="e">
        <f t="shared" si="8"/>
        <v>#REF!</v>
      </c>
      <c r="R24" s="120" t="e">
        <f t="shared" si="8"/>
        <v>#REF!</v>
      </c>
      <c r="S24" s="120" t="e">
        <f t="shared" si="8"/>
        <v>#REF!</v>
      </c>
      <c r="T24" s="120" t="e">
        <f t="shared" si="8"/>
        <v>#REF!</v>
      </c>
      <c r="U24" s="120" t="e">
        <f t="shared" si="8"/>
        <v>#REF!</v>
      </c>
      <c r="V24" s="120" t="e">
        <f t="shared" si="8"/>
        <v>#REF!</v>
      </c>
      <c r="W24" s="120" t="e">
        <f t="shared" si="8"/>
        <v>#REF!</v>
      </c>
      <c r="X24" s="120" t="e">
        <f t="shared" si="8"/>
        <v>#REF!</v>
      </c>
      <c r="Y24" s="120" t="e">
        <f t="shared" si="8"/>
        <v>#REF!</v>
      </c>
      <c r="Z24" s="120" t="e">
        <f t="shared" si="8"/>
        <v>#REF!</v>
      </c>
      <c r="AA24" s="96" t="e">
        <f t="shared" si="8"/>
        <v>#REF!</v>
      </c>
      <c r="AB24" s="96" t="e">
        <f t="shared" si="8"/>
        <v>#REF!</v>
      </c>
      <c r="AC24" s="96" t="e">
        <f t="shared" si="8"/>
        <v>#REF!</v>
      </c>
      <c r="AD24" s="96" t="e">
        <f t="shared" si="8"/>
        <v>#REF!</v>
      </c>
      <c r="AE24" s="400">
        <f>SUM(AE25:AE28)</f>
        <v>54000</v>
      </c>
      <c r="AF24" s="400">
        <f>SUM(AF25:AF28)</f>
        <v>54000</v>
      </c>
      <c r="AG24" s="399">
        <f t="shared" ref="AG24:AL24" si="10">SUM(AG25:AG28)</f>
        <v>0</v>
      </c>
      <c r="AH24" s="398" t="e">
        <f t="shared" si="10"/>
        <v>#REF!</v>
      </c>
      <c r="AI24" s="36" t="e">
        <f t="shared" si="10"/>
        <v>#REF!</v>
      </c>
      <c r="AJ24" s="96" t="e">
        <f t="shared" si="10"/>
        <v>#REF!</v>
      </c>
      <c r="AK24" s="96" t="e">
        <f t="shared" si="10"/>
        <v>#REF!</v>
      </c>
      <c r="AL24" s="96" t="e">
        <f t="shared" si="10"/>
        <v>#REF!</v>
      </c>
      <c r="AM24" s="406" t="e">
        <f t="shared" si="8"/>
        <v>#REF!</v>
      </c>
      <c r="AN24" s="96" t="e">
        <f t="shared" si="8"/>
        <v>#REF!</v>
      </c>
      <c r="AO24" s="96" t="e">
        <f t="shared" si="8"/>
        <v>#REF!</v>
      </c>
      <c r="AP24" s="96" t="e">
        <f t="shared" si="8"/>
        <v>#REF!</v>
      </c>
      <c r="AQ24" s="96" t="e">
        <f t="shared" si="8"/>
        <v>#REF!</v>
      </c>
      <c r="AR24" s="96" t="e">
        <f>SUM(AR25:AR28)</f>
        <v>#REF!</v>
      </c>
      <c r="AS24" s="400" t="e">
        <f t="shared" si="8"/>
        <v>#REF!</v>
      </c>
      <c r="AT24" s="400" t="e">
        <f t="shared" si="8"/>
        <v>#REF!</v>
      </c>
    </row>
    <row r="25" spans="1:46">
      <c r="A25" s="518" t="s">
        <v>834</v>
      </c>
      <c r="B25" s="95" t="s">
        <v>1401</v>
      </c>
      <c r="C25" s="52" t="s">
        <v>1499</v>
      </c>
      <c r="D25" s="525" t="e">
        <f t="shared" si="7"/>
        <v>#REF!</v>
      </c>
      <c r="E25" s="106" t="e">
        <f t="shared" ref="E25:F42" si="11">AC25+AA25+Y25+W25+U25+S25+Q25+O25+M25+K25+I25+G25</f>
        <v>#REF!</v>
      </c>
      <c r="F25" s="428" t="e">
        <f t="shared" si="11"/>
        <v>#REF!</v>
      </c>
      <c r="G25" s="397" t="e">
        <f>SUM(#REF!)</f>
        <v>#REF!</v>
      </c>
      <c r="H25" s="396" t="e">
        <f>SUM(#REF!)</f>
        <v>#REF!</v>
      </c>
      <c r="I25" s="396" t="e">
        <f>SUM(#REF!)</f>
        <v>#REF!</v>
      </c>
      <c r="J25" s="396" t="e">
        <f>SUM(#REF!)</f>
        <v>#REF!</v>
      </c>
      <c r="K25" s="396" t="e">
        <f>SUM(#REF!)</f>
        <v>#REF!</v>
      </c>
      <c r="L25" s="396" t="e">
        <f>SUM(#REF!)</f>
        <v>#REF!</v>
      </c>
      <c r="M25" s="396" t="e">
        <f>SUM(#REF!)</f>
        <v>#REF!</v>
      </c>
      <c r="N25" s="396" t="e">
        <f>SUM(#REF!)</f>
        <v>#REF!</v>
      </c>
      <c r="O25" s="396" t="e">
        <f>SUM(#REF!)</f>
        <v>#REF!</v>
      </c>
      <c r="P25" s="396" t="e">
        <f>SUM(#REF!)</f>
        <v>#REF!</v>
      </c>
      <c r="Q25" s="396" t="e">
        <f>SUM(#REF!)</f>
        <v>#REF!</v>
      </c>
      <c r="R25" s="396" t="e">
        <f>SUM(#REF!)</f>
        <v>#REF!</v>
      </c>
      <c r="S25" s="396" t="e">
        <f>SUM(#REF!)</f>
        <v>#REF!</v>
      </c>
      <c r="T25" s="396" t="e">
        <f>SUM(#REF!)</f>
        <v>#REF!</v>
      </c>
      <c r="U25" s="396" t="e">
        <f>SUM(#REF!)</f>
        <v>#REF!</v>
      </c>
      <c r="V25" s="396" t="e">
        <f>SUM(#REF!)</f>
        <v>#REF!</v>
      </c>
      <c r="W25" s="396" t="e">
        <f>SUM(#REF!)</f>
        <v>#REF!</v>
      </c>
      <c r="X25" s="396" t="e">
        <f>SUM(#REF!)</f>
        <v>#REF!</v>
      </c>
      <c r="Y25" s="396" t="e">
        <f>SUM(#REF!)</f>
        <v>#REF!</v>
      </c>
      <c r="Z25" s="396" t="e">
        <f>SUM(#REF!)</f>
        <v>#REF!</v>
      </c>
      <c r="AA25" s="393" t="e">
        <f>SUM(#REF!)</f>
        <v>#REF!</v>
      </c>
      <c r="AB25" s="393" t="e">
        <f>SUM(#REF!)</f>
        <v>#REF!</v>
      </c>
      <c r="AC25" s="393" t="e">
        <f>SUM(#REF!)</f>
        <v>#REF!</v>
      </c>
      <c r="AD25" s="393" t="e">
        <f>SUM(#REF!)</f>
        <v>#REF!</v>
      </c>
      <c r="AE25" s="187">
        <v>0</v>
      </c>
      <c r="AF25" s="187">
        <v>0</v>
      </c>
      <c r="AG25" s="378">
        <v>0</v>
      </c>
      <c r="AH25" s="395" t="e">
        <f t="shared" ref="AH25:AH32" si="12">SUM(AI25:AT25)</f>
        <v>#REF!</v>
      </c>
      <c r="AI25" s="110" t="e">
        <f>#REF!</f>
        <v>#REF!</v>
      </c>
      <c r="AJ25" s="93" t="e">
        <f>#REF!</f>
        <v>#REF!</v>
      </c>
      <c r="AK25" s="93" t="e">
        <f>#REF!</f>
        <v>#REF!</v>
      </c>
      <c r="AL25" s="93" t="e">
        <f>#REF!</f>
        <v>#REF!</v>
      </c>
      <c r="AM25" s="395" t="e">
        <f>#REF!</f>
        <v>#REF!</v>
      </c>
      <c r="AN25" s="93" t="e">
        <f>#REF!</f>
        <v>#REF!</v>
      </c>
      <c r="AO25" s="93" t="e">
        <f>#REF!</f>
        <v>#REF!</v>
      </c>
      <c r="AP25" s="93" t="e">
        <f>#REF!</f>
        <v>#REF!</v>
      </c>
      <c r="AQ25" s="93" t="e">
        <f>#REF!</f>
        <v>#REF!</v>
      </c>
      <c r="AR25" s="93" t="e">
        <f>#REF!</f>
        <v>#REF!</v>
      </c>
      <c r="AS25" s="187" t="e">
        <f>#REF!</f>
        <v>#REF!</v>
      </c>
      <c r="AT25" s="187" t="e">
        <f>#REF!</f>
        <v>#REF!</v>
      </c>
    </row>
    <row r="26" spans="1:46">
      <c r="A26" s="518" t="s">
        <v>835</v>
      </c>
      <c r="B26" s="95" t="s">
        <v>1402</v>
      </c>
      <c r="C26" s="52" t="s">
        <v>1500</v>
      </c>
      <c r="D26" s="525" t="e">
        <f t="shared" si="7"/>
        <v>#REF!</v>
      </c>
      <c r="E26" s="106" t="e">
        <f t="shared" si="11"/>
        <v>#REF!</v>
      </c>
      <c r="F26" s="428" t="e">
        <f t="shared" si="11"/>
        <v>#REF!</v>
      </c>
      <c r="G26" s="397" t="e">
        <f>SUM(#REF!)</f>
        <v>#REF!</v>
      </c>
      <c r="H26" s="396" t="e">
        <f>SUM(#REF!)</f>
        <v>#REF!</v>
      </c>
      <c r="I26" s="396" t="e">
        <f>SUM(#REF!)</f>
        <v>#REF!</v>
      </c>
      <c r="J26" s="396" t="e">
        <f>SUM(#REF!)</f>
        <v>#REF!</v>
      </c>
      <c r="K26" s="396" t="e">
        <f>SUM(#REF!)</f>
        <v>#REF!</v>
      </c>
      <c r="L26" s="396" t="e">
        <f>SUM(#REF!)</f>
        <v>#REF!</v>
      </c>
      <c r="M26" s="396" t="e">
        <f>SUM(#REF!)</f>
        <v>#REF!</v>
      </c>
      <c r="N26" s="396" t="e">
        <f>SUM(#REF!)</f>
        <v>#REF!</v>
      </c>
      <c r="O26" s="396" t="e">
        <f>SUM(#REF!)</f>
        <v>#REF!</v>
      </c>
      <c r="P26" s="396" t="e">
        <f>SUM(#REF!)</f>
        <v>#REF!</v>
      </c>
      <c r="Q26" s="396" t="e">
        <f>SUM(#REF!)</f>
        <v>#REF!</v>
      </c>
      <c r="R26" s="396" t="e">
        <f>SUM(#REF!)</f>
        <v>#REF!</v>
      </c>
      <c r="S26" s="396" t="e">
        <f>SUM(#REF!)</f>
        <v>#REF!</v>
      </c>
      <c r="T26" s="396" t="e">
        <f>SUM(#REF!)</f>
        <v>#REF!</v>
      </c>
      <c r="U26" s="396" t="e">
        <f>SUM(#REF!)</f>
        <v>#REF!</v>
      </c>
      <c r="V26" s="396" t="e">
        <f>SUM(#REF!)</f>
        <v>#REF!</v>
      </c>
      <c r="W26" s="396" t="e">
        <f>SUM(#REF!)</f>
        <v>#REF!</v>
      </c>
      <c r="X26" s="396" t="e">
        <f>SUM(#REF!)</f>
        <v>#REF!</v>
      </c>
      <c r="Y26" s="396" t="e">
        <f>SUM(#REF!)</f>
        <v>#REF!</v>
      </c>
      <c r="Z26" s="396" t="e">
        <f>SUM(#REF!)</f>
        <v>#REF!</v>
      </c>
      <c r="AA26" s="393" t="e">
        <f>SUM(#REF!)</f>
        <v>#REF!</v>
      </c>
      <c r="AB26" s="393" t="e">
        <f>SUM(#REF!)</f>
        <v>#REF!</v>
      </c>
      <c r="AC26" s="393" t="e">
        <f>SUM(#REF!)</f>
        <v>#REF!</v>
      </c>
      <c r="AD26" s="393" t="e">
        <f>SUM(#REF!)</f>
        <v>#REF!</v>
      </c>
      <c r="AE26" s="187">
        <v>0</v>
      </c>
      <c r="AF26" s="187">
        <v>0</v>
      </c>
      <c r="AG26" s="378">
        <v>0</v>
      </c>
      <c r="AH26" s="395" t="e">
        <f>SUM(AI26:AT26)</f>
        <v>#REF!</v>
      </c>
      <c r="AI26" s="110" t="e">
        <f>#REF!</f>
        <v>#REF!</v>
      </c>
      <c r="AJ26" s="93" t="e">
        <f>#REF!</f>
        <v>#REF!</v>
      </c>
      <c r="AK26" s="93" t="e">
        <f>#REF!</f>
        <v>#REF!</v>
      </c>
      <c r="AL26" s="93" t="e">
        <f>#REF!</f>
        <v>#REF!</v>
      </c>
      <c r="AM26" s="395" t="e">
        <f>#REF!</f>
        <v>#REF!</v>
      </c>
      <c r="AN26" s="93" t="e">
        <f>#REF!</f>
        <v>#REF!</v>
      </c>
      <c r="AO26" s="93" t="e">
        <f>#REF!</f>
        <v>#REF!</v>
      </c>
      <c r="AP26" s="93" t="e">
        <f>#REF!</f>
        <v>#REF!</v>
      </c>
      <c r="AQ26" s="93" t="e">
        <f>#REF!</f>
        <v>#REF!</v>
      </c>
      <c r="AR26" s="93" t="e">
        <f>#REF!</f>
        <v>#REF!</v>
      </c>
      <c r="AS26" s="187" t="e">
        <f>#REF!</f>
        <v>#REF!</v>
      </c>
      <c r="AT26" s="187" t="e">
        <f>#REF!</f>
        <v>#REF!</v>
      </c>
    </row>
    <row r="27" spans="1:46">
      <c r="A27" s="518" t="s">
        <v>836</v>
      </c>
      <c r="B27" s="95" t="s">
        <v>959</v>
      </c>
      <c r="C27" s="52" t="s">
        <v>1501</v>
      </c>
      <c r="D27" s="525" t="e">
        <f t="shared" si="7"/>
        <v>#REF!</v>
      </c>
      <c r="E27" s="106" t="e">
        <f t="shared" si="11"/>
        <v>#REF!</v>
      </c>
      <c r="F27" s="428" t="e">
        <f t="shared" si="11"/>
        <v>#REF!</v>
      </c>
      <c r="G27" s="397" t="e">
        <f>SUM(#REF!)</f>
        <v>#REF!</v>
      </c>
      <c r="H27" s="396" t="e">
        <f>SUM(#REF!)</f>
        <v>#REF!</v>
      </c>
      <c r="I27" s="396" t="e">
        <f>SUM(#REF!)</f>
        <v>#REF!</v>
      </c>
      <c r="J27" s="396" t="e">
        <f>SUM(#REF!)</f>
        <v>#REF!</v>
      </c>
      <c r="K27" s="396" t="e">
        <f>SUM(#REF!)</f>
        <v>#REF!</v>
      </c>
      <c r="L27" s="396" t="e">
        <f>SUM(#REF!)</f>
        <v>#REF!</v>
      </c>
      <c r="M27" s="396" t="e">
        <f>SUM(#REF!)</f>
        <v>#REF!</v>
      </c>
      <c r="N27" s="396" t="e">
        <f>SUM(#REF!)</f>
        <v>#REF!</v>
      </c>
      <c r="O27" s="396" t="e">
        <f>SUM(#REF!)</f>
        <v>#REF!</v>
      </c>
      <c r="P27" s="396" t="e">
        <f>SUM(#REF!)</f>
        <v>#REF!</v>
      </c>
      <c r="Q27" s="396" t="e">
        <f>SUM(#REF!)</f>
        <v>#REF!</v>
      </c>
      <c r="R27" s="396" t="e">
        <f>SUM(#REF!)</f>
        <v>#REF!</v>
      </c>
      <c r="S27" s="396" t="e">
        <f>SUM(#REF!)</f>
        <v>#REF!</v>
      </c>
      <c r="T27" s="396" t="e">
        <f>SUM(#REF!)</f>
        <v>#REF!</v>
      </c>
      <c r="U27" s="396" t="e">
        <f>SUM(#REF!)</f>
        <v>#REF!</v>
      </c>
      <c r="V27" s="396" t="e">
        <f>SUM(#REF!)</f>
        <v>#REF!</v>
      </c>
      <c r="W27" s="396" t="e">
        <f>SUM(#REF!)</f>
        <v>#REF!</v>
      </c>
      <c r="X27" s="396" t="e">
        <f>SUM(#REF!)</f>
        <v>#REF!</v>
      </c>
      <c r="Y27" s="396" t="e">
        <f>SUM(#REF!)</f>
        <v>#REF!</v>
      </c>
      <c r="Z27" s="396" t="e">
        <f>SUM(#REF!)</f>
        <v>#REF!</v>
      </c>
      <c r="AA27" s="393" t="e">
        <f>SUM(#REF!)</f>
        <v>#REF!</v>
      </c>
      <c r="AB27" s="393" t="e">
        <f>SUM(#REF!)</f>
        <v>#REF!</v>
      </c>
      <c r="AC27" s="393" t="e">
        <f>SUM(#REF!)</f>
        <v>#REF!</v>
      </c>
      <c r="AD27" s="393" t="e">
        <f>SUM(#REF!)</f>
        <v>#REF!</v>
      </c>
      <c r="AE27" s="187">
        <v>0</v>
      </c>
      <c r="AF27" s="187">
        <v>0</v>
      </c>
      <c r="AG27" s="378">
        <v>0</v>
      </c>
      <c r="AH27" s="395" t="e">
        <f t="shared" si="12"/>
        <v>#REF!</v>
      </c>
      <c r="AI27" s="110" t="e">
        <f>#REF!</f>
        <v>#REF!</v>
      </c>
      <c r="AJ27" s="93" t="e">
        <f>#REF!</f>
        <v>#REF!</v>
      </c>
      <c r="AK27" s="93" t="e">
        <f>#REF!</f>
        <v>#REF!</v>
      </c>
      <c r="AL27" s="93" t="e">
        <f>#REF!</f>
        <v>#REF!</v>
      </c>
      <c r="AM27" s="93" t="e">
        <f>#REF!</f>
        <v>#REF!</v>
      </c>
      <c r="AN27" s="93" t="e">
        <f>#REF!</f>
        <v>#REF!</v>
      </c>
      <c r="AO27" s="93" t="e">
        <f>#REF!</f>
        <v>#REF!</v>
      </c>
      <c r="AP27" s="93" t="e">
        <f>#REF!</f>
        <v>#REF!</v>
      </c>
      <c r="AQ27" s="93" t="e">
        <f>#REF!</f>
        <v>#REF!</v>
      </c>
      <c r="AR27" s="93" t="e">
        <f>#REF!</f>
        <v>#REF!</v>
      </c>
      <c r="AS27" s="187" t="e">
        <f>#REF!</f>
        <v>#REF!</v>
      </c>
      <c r="AT27" s="187" t="e">
        <f>#REF!</f>
        <v>#REF!</v>
      </c>
    </row>
    <row r="28" spans="1:46">
      <c r="A28" s="518" t="s">
        <v>837</v>
      </c>
      <c r="B28" s="95" t="s">
        <v>1403</v>
      </c>
      <c r="C28" s="52" t="s">
        <v>1502</v>
      </c>
      <c r="D28" s="525" t="e">
        <f t="shared" si="7"/>
        <v>#REF!</v>
      </c>
      <c r="E28" s="106" t="e">
        <f>AC28+AA28+Y28+W28+U28+S28+Q28+O28+M28+K28+I28+G28</f>
        <v>#REF!</v>
      </c>
      <c r="F28" s="428" t="e">
        <f t="shared" si="11"/>
        <v>#REF!</v>
      </c>
      <c r="G28" s="397" t="e">
        <f>SUM(#REF!)</f>
        <v>#REF!</v>
      </c>
      <c r="H28" s="396" t="e">
        <f>SUM(#REF!)</f>
        <v>#REF!</v>
      </c>
      <c r="I28" s="396" t="e">
        <f>SUM(#REF!)</f>
        <v>#REF!</v>
      </c>
      <c r="J28" s="396" t="e">
        <f>SUM(#REF!)</f>
        <v>#REF!</v>
      </c>
      <c r="K28" s="396" t="e">
        <f>SUM(#REF!)</f>
        <v>#REF!</v>
      </c>
      <c r="L28" s="396" t="e">
        <f>SUM(#REF!)</f>
        <v>#REF!</v>
      </c>
      <c r="M28" s="396" t="e">
        <f>SUM(#REF!)</f>
        <v>#REF!</v>
      </c>
      <c r="N28" s="396" t="e">
        <f>SUM(#REF!)</f>
        <v>#REF!</v>
      </c>
      <c r="O28" s="396" t="e">
        <f>SUM(#REF!)</f>
        <v>#REF!</v>
      </c>
      <c r="P28" s="396" t="e">
        <f>SUM(#REF!)</f>
        <v>#REF!</v>
      </c>
      <c r="Q28" s="396" t="e">
        <f>SUM(#REF!)</f>
        <v>#REF!</v>
      </c>
      <c r="R28" s="396" t="e">
        <f>SUM(#REF!)</f>
        <v>#REF!</v>
      </c>
      <c r="S28" s="396" t="e">
        <f>SUM(#REF!)</f>
        <v>#REF!</v>
      </c>
      <c r="T28" s="396" t="e">
        <f>SUM(#REF!)</f>
        <v>#REF!</v>
      </c>
      <c r="U28" s="396" t="e">
        <f>SUM(#REF!)</f>
        <v>#REF!</v>
      </c>
      <c r="V28" s="396" t="e">
        <f>SUM(#REF!)</f>
        <v>#REF!</v>
      </c>
      <c r="W28" s="396" t="e">
        <f>SUM(#REF!)</f>
        <v>#REF!</v>
      </c>
      <c r="X28" s="396" t="e">
        <f>SUM(#REF!)</f>
        <v>#REF!</v>
      </c>
      <c r="Y28" s="396" t="e">
        <f>SUM(#REF!)</f>
        <v>#REF!</v>
      </c>
      <c r="Z28" s="396" t="e">
        <f>SUM(#REF!)</f>
        <v>#REF!</v>
      </c>
      <c r="AA28" s="393" t="e">
        <f>SUM(#REF!)</f>
        <v>#REF!</v>
      </c>
      <c r="AB28" s="393" t="e">
        <f>SUM(#REF!)</f>
        <v>#REF!</v>
      </c>
      <c r="AC28" s="393" t="e">
        <f>SUM(#REF!)</f>
        <v>#REF!</v>
      </c>
      <c r="AD28" s="393" t="e">
        <f>SUM(#REF!)</f>
        <v>#REF!</v>
      </c>
      <c r="AE28" s="187">
        <v>54000</v>
      </c>
      <c r="AF28" s="187">
        <v>54000</v>
      </c>
      <c r="AG28" s="378">
        <v>0</v>
      </c>
      <c r="AH28" s="395" t="e">
        <f>SUM(AI28:AT28)</f>
        <v>#REF!</v>
      </c>
      <c r="AI28" s="110" t="e">
        <f>#REF!</f>
        <v>#REF!</v>
      </c>
      <c r="AJ28" s="93" t="e">
        <f>#REF!</f>
        <v>#REF!</v>
      </c>
      <c r="AK28" s="93" t="e">
        <f>#REF!</f>
        <v>#REF!</v>
      </c>
      <c r="AL28" s="93" t="e">
        <f>#REF!</f>
        <v>#REF!</v>
      </c>
      <c r="AM28" s="93" t="e">
        <f>#REF!</f>
        <v>#REF!</v>
      </c>
      <c r="AN28" s="93" t="e">
        <f>#REF!</f>
        <v>#REF!</v>
      </c>
      <c r="AO28" s="93" t="e">
        <f>#REF!</f>
        <v>#REF!</v>
      </c>
      <c r="AP28" s="93" t="e">
        <f>#REF!</f>
        <v>#REF!</v>
      </c>
      <c r="AQ28" s="93" t="e">
        <f>#REF!</f>
        <v>#REF!</v>
      </c>
      <c r="AR28" s="93" t="e">
        <f>#REF!</f>
        <v>#REF!</v>
      </c>
      <c r="AS28" s="187" t="e">
        <f>#REF!</f>
        <v>#REF!</v>
      </c>
      <c r="AT28" s="187" t="e">
        <f>#REF!</f>
        <v>#REF!</v>
      </c>
    </row>
    <row r="29" spans="1:46">
      <c r="A29" s="518" t="s">
        <v>843</v>
      </c>
      <c r="B29" s="95">
        <v>117</v>
      </c>
      <c r="C29" s="52" t="s">
        <v>960</v>
      </c>
      <c r="D29" s="525" t="e">
        <f t="shared" si="7"/>
        <v>#REF!</v>
      </c>
      <c r="E29" s="106" t="e">
        <f t="shared" si="11"/>
        <v>#REF!</v>
      </c>
      <c r="F29" s="428" t="e">
        <f t="shared" si="11"/>
        <v>#REF!</v>
      </c>
      <c r="G29" s="397" t="e">
        <f>SUM(#REF!)</f>
        <v>#REF!</v>
      </c>
      <c r="H29" s="396" t="e">
        <f>SUM(#REF!)</f>
        <v>#REF!</v>
      </c>
      <c r="I29" s="396" t="e">
        <f>SUM(#REF!)</f>
        <v>#REF!</v>
      </c>
      <c r="J29" s="396" t="e">
        <f>SUM(#REF!)</f>
        <v>#REF!</v>
      </c>
      <c r="K29" s="396" t="e">
        <f>SUM(#REF!)</f>
        <v>#REF!</v>
      </c>
      <c r="L29" s="396" t="e">
        <f>SUM(#REF!)</f>
        <v>#REF!</v>
      </c>
      <c r="M29" s="396" t="e">
        <f>SUM(#REF!)</f>
        <v>#REF!</v>
      </c>
      <c r="N29" s="396" t="e">
        <f>SUM(#REF!)</f>
        <v>#REF!</v>
      </c>
      <c r="O29" s="396" t="e">
        <f>SUM(#REF!)</f>
        <v>#REF!</v>
      </c>
      <c r="P29" s="396" t="e">
        <f>SUM(#REF!)</f>
        <v>#REF!</v>
      </c>
      <c r="Q29" s="396" t="e">
        <f>SUM(#REF!)</f>
        <v>#REF!</v>
      </c>
      <c r="R29" s="396" t="e">
        <f>SUM(#REF!)</f>
        <v>#REF!</v>
      </c>
      <c r="S29" s="396" t="e">
        <f>SUM(#REF!)</f>
        <v>#REF!</v>
      </c>
      <c r="T29" s="396" t="e">
        <f>SUM(#REF!)</f>
        <v>#REF!</v>
      </c>
      <c r="U29" s="396" t="e">
        <f>SUM(#REF!)</f>
        <v>#REF!</v>
      </c>
      <c r="V29" s="396" t="e">
        <f>SUM(#REF!)</f>
        <v>#REF!</v>
      </c>
      <c r="W29" s="396" t="e">
        <f>SUM(#REF!)</f>
        <v>#REF!</v>
      </c>
      <c r="X29" s="396" t="e">
        <f>SUM(#REF!)</f>
        <v>#REF!</v>
      </c>
      <c r="Y29" s="396" t="e">
        <f>SUM(#REF!)</f>
        <v>#REF!</v>
      </c>
      <c r="Z29" s="396" t="e">
        <f>SUM(#REF!)</f>
        <v>#REF!</v>
      </c>
      <c r="AA29" s="393" t="e">
        <f>SUM(#REF!)</f>
        <v>#REF!</v>
      </c>
      <c r="AB29" s="393" t="e">
        <f>SUM(#REF!)</f>
        <v>#REF!</v>
      </c>
      <c r="AC29" s="443" t="e">
        <f>SUM(#REF!)</f>
        <v>#REF!</v>
      </c>
      <c r="AD29" s="393" t="e">
        <f>SUM(#REF!)</f>
        <v>#REF!</v>
      </c>
      <c r="AE29" s="187">
        <v>5000</v>
      </c>
      <c r="AF29" s="187">
        <v>5000</v>
      </c>
      <c r="AG29" s="378">
        <v>2508</v>
      </c>
      <c r="AH29" s="395" t="e">
        <f t="shared" si="12"/>
        <v>#REF!</v>
      </c>
      <c r="AI29" s="110" t="e">
        <f>#REF!</f>
        <v>#REF!</v>
      </c>
      <c r="AJ29" s="93" t="e">
        <f>#REF!</f>
        <v>#REF!</v>
      </c>
      <c r="AK29" s="93" t="e">
        <f>#REF!</f>
        <v>#REF!</v>
      </c>
      <c r="AL29" s="93" t="e">
        <f>#REF!</f>
        <v>#REF!</v>
      </c>
      <c r="AM29" s="93" t="e">
        <f>#REF!</f>
        <v>#REF!</v>
      </c>
      <c r="AN29" s="93" t="e">
        <f>#REF!</f>
        <v>#REF!</v>
      </c>
      <c r="AO29" s="93" t="e">
        <f>#REF!</f>
        <v>#REF!</v>
      </c>
      <c r="AP29" s="93" t="e">
        <f>#REF!</f>
        <v>#REF!</v>
      </c>
      <c r="AQ29" s="93" t="e">
        <f>#REF!</f>
        <v>#REF!</v>
      </c>
      <c r="AR29" s="93" t="e">
        <f>#REF!</f>
        <v>#REF!</v>
      </c>
      <c r="AS29" s="187" t="e">
        <f>#REF!</f>
        <v>#REF!</v>
      </c>
      <c r="AT29" s="187" t="e">
        <f>#REF!</f>
        <v>#REF!</v>
      </c>
    </row>
    <row r="30" spans="1:46">
      <c r="A30" s="518" t="s">
        <v>844</v>
      </c>
      <c r="B30" s="95">
        <v>118</v>
      </c>
      <c r="C30" s="52" t="s">
        <v>1307</v>
      </c>
      <c r="D30" s="525" t="e">
        <f t="shared" si="7"/>
        <v>#REF!</v>
      </c>
      <c r="E30" s="106" t="e">
        <f t="shared" si="11"/>
        <v>#REF!</v>
      </c>
      <c r="F30" s="428" t="e">
        <f t="shared" si="11"/>
        <v>#REF!</v>
      </c>
      <c r="G30" s="397" t="e">
        <f>SUM(#REF!)</f>
        <v>#REF!</v>
      </c>
      <c r="H30" s="396" t="e">
        <f>SUM(#REF!)</f>
        <v>#REF!</v>
      </c>
      <c r="I30" s="396" t="e">
        <f>SUM(#REF!)</f>
        <v>#REF!</v>
      </c>
      <c r="J30" s="396" t="e">
        <f>SUM(#REF!)</f>
        <v>#REF!</v>
      </c>
      <c r="K30" s="396" t="e">
        <f>SUM(#REF!)</f>
        <v>#REF!</v>
      </c>
      <c r="L30" s="396" t="e">
        <f>SUM(#REF!)</f>
        <v>#REF!</v>
      </c>
      <c r="M30" s="396" t="e">
        <f>SUM(#REF!)</f>
        <v>#REF!</v>
      </c>
      <c r="N30" s="396" t="e">
        <f>SUM(#REF!)</f>
        <v>#REF!</v>
      </c>
      <c r="O30" s="396" t="e">
        <f>SUM(#REF!)</f>
        <v>#REF!</v>
      </c>
      <c r="P30" s="396" t="e">
        <f>SUM(#REF!)</f>
        <v>#REF!</v>
      </c>
      <c r="Q30" s="396" t="e">
        <f>SUM(#REF!)</f>
        <v>#REF!</v>
      </c>
      <c r="R30" s="396" t="e">
        <f>SUM(#REF!)</f>
        <v>#REF!</v>
      </c>
      <c r="S30" s="396" t="e">
        <f>SUM(#REF!)</f>
        <v>#REF!</v>
      </c>
      <c r="T30" s="396" t="e">
        <f>SUM(#REF!)</f>
        <v>#REF!</v>
      </c>
      <c r="U30" s="396" t="e">
        <f>SUM(#REF!)</f>
        <v>#REF!</v>
      </c>
      <c r="V30" s="396" t="e">
        <f>SUM(#REF!)</f>
        <v>#REF!</v>
      </c>
      <c r="W30" s="396" t="e">
        <f>SUM(#REF!)</f>
        <v>#REF!</v>
      </c>
      <c r="X30" s="396" t="e">
        <f>SUM(#REF!)</f>
        <v>#REF!</v>
      </c>
      <c r="Y30" s="396" t="e">
        <f>SUM(#REF!)</f>
        <v>#REF!</v>
      </c>
      <c r="Z30" s="396" t="e">
        <f>SUM(#REF!)</f>
        <v>#REF!</v>
      </c>
      <c r="AA30" s="393" t="e">
        <f>SUM(#REF!)</f>
        <v>#REF!</v>
      </c>
      <c r="AB30" s="393" t="e">
        <f>SUM(#REF!)</f>
        <v>#REF!</v>
      </c>
      <c r="AC30" s="443" t="e">
        <f>SUM(#REF!)</f>
        <v>#REF!</v>
      </c>
      <c r="AD30" s="393" t="e">
        <f>SUM(#REF!)</f>
        <v>#REF!</v>
      </c>
      <c r="AE30" s="187">
        <v>2101</v>
      </c>
      <c r="AF30" s="187">
        <v>2101</v>
      </c>
      <c r="AG30" s="378">
        <v>5116</v>
      </c>
      <c r="AH30" s="395" t="e">
        <f t="shared" si="12"/>
        <v>#REF!</v>
      </c>
      <c r="AI30" s="110" t="e">
        <f>#REF!</f>
        <v>#REF!</v>
      </c>
      <c r="AJ30" s="93" t="e">
        <f>#REF!</f>
        <v>#REF!</v>
      </c>
      <c r="AK30" s="93" t="e">
        <f>#REF!</f>
        <v>#REF!</v>
      </c>
      <c r="AL30" s="93" t="e">
        <f>#REF!</f>
        <v>#REF!</v>
      </c>
      <c r="AM30" s="93" t="e">
        <f>#REF!</f>
        <v>#REF!</v>
      </c>
      <c r="AN30" s="93" t="e">
        <f>#REF!</f>
        <v>#REF!</v>
      </c>
      <c r="AO30" s="93" t="e">
        <f>#REF!</f>
        <v>#REF!</v>
      </c>
      <c r="AP30" s="93" t="e">
        <f>#REF!</f>
        <v>#REF!</v>
      </c>
      <c r="AQ30" s="93" t="e">
        <f>#REF!</f>
        <v>#REF!</v>
      </c>
      <c r="AR30" s="93" t="e">
        <f>#REF!</f>
        <v>#REF!</v>
      </c>
      <c r="AS30" s="187" t="e">
        <f>#REF!</f>
        <v>#REF!</v>
      </c>
      <c r="AT30" s="187" t="e">
        <f>#REF!</f>
        <v>#REF!</v>
      </c>
    </row>
    <row r="31" spans="1:46">
      <c r="A31" s="518" t="s">
        <v>845</v>
      </c>
      <c r="B31" s="95">
        <v>119</v>
      </c>
      <c r="C31" s="52" t="s">
        <v>961</v>
      </c>
      <c r="D31" s="526" t="e">
        <f t="shared" ref="D31:AB31" si="13">SUM(D32:D33)</f>
        <v>#REF!</v>
      </c>
      <c r="E31" s="429" t="e">
        <f t="shared" si="13"/>
        <v>#REF!</v>
      </c>
      <c r="F31" s="430" t="e">
        <f t="shared" si="13"/>
        <v>#REF!</v>
      </c>
      <c r="G31" s="50" t="e">
        <f t="shared" si="13"/>
        <v>#REF!</v>
      </c>
      <c r="H31" s="419" t="e">
        <f t="shared" si="13"/>
        <v>#REF!</v>
      </c>
      <c r="I31" s="419" t="e">
        <f t="shared" si="13"/>
        <v>#REF!</v>
      </c>
      <c r="J31" s="419" t="e">
        <f t="shared" si="13"/>
        <v>#REF!</v>
      </c>
      <c r="K31" s="419" t="e">
        <f t="shared" si="13"/>
        <v>#REF!</v>
      </c>
      <c r="L31" s="419" t="e">
        <f t="shared" si="13"/>
        <v>#REF!</v>
      </c>
      <c r="M31" s="419" t="e">
        <f t="shared" si="13"/>
        <v>#REF!</v>
      </c>
      <c r="N31" s="419" t="e">
        <f t="shared" si="13"/>
        <v>#REF!</v>
      </c>
      <c r="O31" s="419" t="e">
        <f t="shared" si="13"/>
        <v>#REF!</v>
      </c>
      <c r="P31" s="419" t="e">
        <f t="shared" si="13"/>
        <v>#REF!</v>
      </c>
      <c r="Q31" s="419" t="e">
        <f t="shared" si="13"/>
        <v>#REF!</v>
      </c>
      <c r="R31" s="419" t="e">
        <f t="shared" si="13"/>
        <v>#REF!</v>
      </c>
      <c r="S31" s="419" t="e">
        <f t="shared" si="13"/>
        <v>#REF!</v>
      </c>
      <c r="T31" s="419" t="e">
        <f t="shared" si="13"/>
        <v>#REF!</v>
      </c>
      <c r="U31" s="419" t="e">
        <f t="shared" si="13"/>
        <v>#REF!</v>
      </c>
      <c r="V31" s="419" t="e">
        <f t="shared" si="13"/>
        <v>#REF!</v>
      </c>
      <c r="W31" s="419" t="e">
        <f t="shared" si="13"/>
        <v>#REF!</v>
      </c>
      <c r="X31" s="419" t="e">
        <f t="shared" si="13"/>
        <v>#REF!</v>
      </c>
      <c r="Y31" s="419" t="e">
        <f t="shared" si="13"/>
        <v>#REF!</v>
      </c>
      <c r="Z31" s="419" t="e">
        <f t="shared" si="13"/>
        <v>#REF!</v>
      </c>
      <c r="AA31" s="419" t="e">
        <f t="shared" si="13"/>
        <v>#REF!</v>
      </c>
      <c r="AB31" s="125" t="e">
        <f t="shared" si="13"/>
        <v>#REF!</v>
      </c>
      <c r="AC31" s="406" t="e">
        <f t="shared" ref="AC31:AH31" si="14">SUM(AC32:AC33)</f>
        <v>#REF!</v>
      </c>
      <c r="AD31" s="96" t="e">
        <f t="shared" si="14"/>
        <v>#REF!</v>
      </c>
      <c r="AE31" s="400">
        <f>SUM(AE32:AE33)</f>
        <v>300000</v>
      </c>
      <c r="AF31" s="96">
        <f>SUM(AF32:AF33)</f>
        <v>300000</v>
      </c>
      <c r="AG31" s="509">
        <f t="shared" si="14"/>
        <v>315635</v>
      </c>
      <c r="AH31" s="406" t="e">
        <f t="shared" si="14"/>
        <v>#REF!</v>
      </c>
      <c r="AI31" s="419" t="e">
        <f t="shared" ref="AI31:AT31" si="15">SUM(AI32:AI33)</f>
        <v>#REF!</v>
      </c>
      <c r="AJ31" s="419" t="e">
        <f t="shared" si="15"/>
        <v>#REF!</v>
      </c>
      <c r="AK31" s="419" t="e">
        <f t="shared" si="15"/>
        <v>#REF!</v>
      </c>
      <c r="AL31" s="419" t="e">
        <f t="shared" si="15"/>
        <v>#REF!</v>
      </c>
      <c r="AM31" s="419" t="e">
        <f t="shared" si="15"/>
        <v>#REF!</v>
      </c>
      <c r="AN31" s="125" t="e">
        <f t="shared" si="15"/>
        <v>#REF!</v>
      </c>
      <c r="AO31" s="419" t="e">
        <f t="shared" si="15"/>
        <v>#REF!</v>
      </c>
      <c r="AP31" s="182" t="e">
        <f t="shared" si="15"/>
        <v>#REF!</v>
      </c>
      <c r="AQ31" s="182" t="e">
        <f t="shared" si="15"/>
        <v>#REF!</v>
      </c>
      <c r="AR31" s="182" t="e">
        <f t="shared" si="15"/>
        <v>#REF!</v>
      </c>
      <c r="AS31" s="419" t="e">
        <f t="shared" si="15"/>
        <v>#REF!</v>
      </c>
      <c r="AT31" s="419" t="e">
        <f t="shared" si="15"/>
        <v>#REF!</v>
      </c>
    </row>
    <row r="32" spans="1:46">
      <c r="A32" s="518" t="s">
        <v>846</v>
      </c>
      <c r="B32" s="95" t="s">
        <v>1310</v>
      </c>
      <c r="C32" s="52" t="s">
        <v>1503</v>
      </c>
      <c r="D32" s="525" t="e">
        <f t="shared" si="7"/>
        <v>#REF!</v>
      </c>
      <c r="E32" s="106" t="e">
        <f>AC32+AA32+Y32+W32+U32+S32+Q32+O32+M32+K32+I32+G32</f>
        <v>#REF!</v>
      </c>
      <c r="F32" s="428" t="e">
        <f t="shared" si="11"/>
        <v>#REF!</v>
      </c>
      <c r="G32" s="397" t="e">
        <f>#REF!</f>
        <v>#REF!</v>
      </c>
      <c r="H32" s="396" t="e">
        <f>#REF!</f>
        <v>#REF!</v>
      </c>
      <c r="I32" s="396" t="e">
        <f>#REF!</f>
        <v>#REF!</v>
      </c>
      <c r="J32" s="396" t="e">
        <f>#REF!</f>
        <v>#REF!</v>
      </c>
      <c r="K32" s="396" t="e">
        <f>#REF!</f>
        <v>#REF!</v>
      </c>
      <c r="L32" s="396" t="e">
        <f>#REF!</f>
        <v>#REF!</v>
      </c>
      <c r="M32" s="396" t="e">
        <f>#REF!</f>
        <v>#REF!</v>
      </c>
      <c r="N32" s="396" t="e">
        <f>#REF!</f>
        <v>#REF!</v>
      </c>
      <c r="O32" s="396" t="e">
        <f>#REF!</f>
        <v>#REF!</v>
      </c>
      <c r="P32" s="396" t="e">
        <f>#REF!</f>
        <v>#REF!</v>
      </c>
      <c r="Q32" s="396" t="e">
        <f>#REF!</f>
        <v>#REF!</v>
      </c>
      <c r="R32" s="396" t="e">
        <f>#REF!</f>
        <v>#REF!</v>
      </c>
      <c r="S32" s="396" t="e">
        <f>#REF!</f>
        <v>#REF!</v>
      </c>
      <c r="T32" s="396" t="e">
        <f>#REF!</f>
        <v>#REF!</v>
      </c>
      <c r="U32" s="396" t="e">
        <f>#REF!</f>
        <v>#REF!</v>
      </c>
      <c r="V32" s="396" t="e">
        <f>#REF!</f>
        <v>#REF!</v>
      </c>
      <c r="W32" s="396" t="e">
        <f>#REF!</f>
        <v>#REF!</v>
      </c>
      <c r="X32" s="396" t="e">
        <f>#REF!</f>
        <v>#REF!</v>
      </c>
      <c r="Y32" s="396" t="e">
        <f>#REF!</f>
        <v>#REF!</v>
      </c>
      <c r="Z32" s="396" t="e">
        <f>#REF!</f>
        <v>#REF!</v>
      </c>
      <c r="AA32" s="393" t="e">
        <f>#REF!</f>
        <v>#REF!</v>
      </c>
      <c r="AB32" s="393" t="e">
        <f>#REF!</f>
        <v>#REF!</v>
      </c>
      <c r="AC32" s="443" t="e">
        <f>#REF!</f>
        <v>#REF!</v>
      </c>
      <c r="AD32" s="393" t="e">
        <f>#REF!</f>
        <v>#REF!</v>
      </c>
      <c r="AE32" s="187">
        <v>100000</v>
      </c>
      <c r="AF32" s="93">
        <v>100000</v>
      </c>
      <c r="AG32" s="441">
        <v>314635</v>
      </c>
      <c r="AH32" s="395" t="e">
        <f t="shared" si="12"/>
        <v>#REF!</v>
      </c>
      <c r="AI32" s="110" t="e">
        <f>#REF!</f>
        <v>#REF!</v>
      </c>
      <c r="AJ32" s="93" t="e">
        <f>#REF!</f>
        <v>#REF!</v>
      </c>
      <c r="AK32" s="93" t="e">
        <f>#REF!</f>
        <v>#REF!</v>
      </c>
      <c r="AL32" s="93" t="e">
        <f>#REF!</f>
        <v>#REF!</v>
      </c>
      <c r="AM32" s="93" t="e">
        <f>#REF!</f>
        <v>#REF!</v>
      </c>
      <c r="AN32" s="93" t="e">
        <f>#REF!</f>
        <v>#REF!</v>
      </c>
      <c r="AO32" s="93" t="e">
        <f>#REF!</f>
        <v>#REF!</v>
      </c>
      <c r="AP32" s="93" t="e">
        <f>#REF!</f>
        <v>#REF!</v>
      </c>
      <c r="AQ32" s="93" t="e">
        <f>#REF!</f>
        <v>#REF!</v>
      </c>
      <c r="AR32" s="93" t="e">
        <f>#REF!</f>
        <v>#REF!</v>
      </c>
      <c r="AS32" s="187" t="e">
        <f>#REF!</f>
        <v>#REF!</v>
      </c>
      <c r="AT32" s="187" t="e">
        <f>#REF!</f>
        <v>#REF!</v>
      </c>
    </row>
    <row r="33" spans="1:46">
      <c r="A33" s="518" t="s">
        <v>847</v>
      </c>
      <c r="B33" s="95" t="s">
        <v>1377</v>
      </c>
      <c r="C33" s="52" t="s">
        <v>1504</v>
      </c>
      <c r="D33" s="525" t="e">
        <f t="shared" si="7"/>
        <v>#REF!</v>
      </c>
      <c r="E33" s="106" t="e">
        <f t="shared" si="11"/>
        <v>#REF!</v>
      </c>
      <c r="F33" s="428" t="e">
        <f>AD33+AB33+Z33+X33+V33+T33+R33+P33+N33+L33+J33+H33</f>
        <v>#REF!</v>
      </c>
      <c r="G33" s="397" t="e">
        <f>#REF!</f>
        <v>#REF!</v>
      </c>
      <c r="H33" s="396" t="e">
        <f>#REF!</f>
        <v>#REF!</v>
      </c>
      <c r="I33" s="396" t="e">
        <f>#REF!</f>
        <v>#REF!</v>
      </c>
      <c r="J33" s="396" t="e">
        <f>#REF!</f>
        <v>#REF!</v>
      </c>
      <c r="K33" s="396" t="e">
        <f>#REF!</f>
        <v>#REF!</v>
      </c>
      <c r="L33" s="396" t="e">
        <f>#REF!</f>
        <v>#REF!</v>
      </c>
      <c r="M33" s="396" t="e">
        <f>#REF!</f>
        <v>#REF!</v>
      </c>
      <c r="N33" s="396" t="e">
        <f>#REF!</f>
        <v>#REF!</v>
      </c>
      <c r="O33" s="396" t="e">
        <f>#REF!</f>
        <v>#REF!</v>
      </c>
      <c r="P33" s="396" t="e">
        <f>#REF!</f>
        <v>#REF!</v>
      </c>
      <c r="Q33" s="396" t="e">
        <f>#REF!</f>
        <v>#REF!</v>
      </c>
      <c r="R33" s="396" t="e">
        <f>#REF!</f>
        <v>#REF!</v>
      </c>
      <c r="S33" s="396" t="e">
        <f>#REF!</f>
        <v>#REF!</v>
      </c>
      <c r="T33" s="396" t="e">
        <f>#REF!</f>
        <v>#REF!</v>
      </c>
      <c r="U33" s="396" t="e">
        <f>#REF!</f>
        <v>#REF!</v>
      </c>
      <c r="V33" s="396" t="e">
        <f>#REF!</f>
        <v>#REF!</v>
      </c>
      <c r="W33" s="396" t="e">
        <f>#REF!</f>
        <v>#REF!</v>
      </c>
      <c r="X33" s="396" t="e">
        <f>#REF!</f>
        <v>#REF!</v>
      </c>
      <c r="Y33" s="396" t="e">
        <f>#REF!</f>
        <v>#REF!</v>
      </c>
      <c r="Z33" s="396" t="e">
        <f>#REF!</f>
        <v>#REF!</v>
      </c>
      <c r="AA33" s="393" t="e">
        <f>#REF!</f>
        <v>#REF!</v>
      </c>
      <c r="AB33" s="393" t="e">
        <f>#REF!</f>
        <v>#REF!</v>
      </c>
      <c r="AC33" s="443" t="e">
        <f>#REF!</f>
        <v>#REF!</v>
      </c>
      <c r="AD33" s="393" t="e">
        <f>#REF!</f>
        <v>#REF!</v>
      </c>
      <c r="AE33" s="187">
        <v>200000</v>
      </c>
      <c r="AF33" s="93">
        <v>200000</v>
      </c>
      <c r="AG33" s="441">
        <v>1000</v>
      </c>
      <c r="AH33" s="395" t="e">
        <f>SUM(AI33:AT33)</f>
        <v>#REF!</v>
      </c>
      <c r="AI33" s="110" t="e">
        <f>#REF!</f>
        <v>#REF!</v>
      </c>
      <c r="AJ33" s="93" t="e">
        <f>#REF!</f>
        <v>#REF!</v>
      </c>
      <c r="AK33" s="93" t="e">
        <f>#REF!</f>
        <v>#REF!</v>
      </c>
      <c r="AL33" s="93" t="e">
        <f>#REF!</f>
        <v>#REF!</v>
      </c>
      <c r="AM33" s="93" t="e">
        <f>#REF!</f>
        <v>#REF!</v>
      </c>
      <c r="AN33" s="93" t="e">
        <f>#REF!</f>
        <v>#REF!</v>
      </c>
      <c r="AO33" s="93" t="e">
        <f>#REF!</f>
        <v>#REF!</v>
      </c>
      <c r="AP33" s="93" t="e">
        <f>#REF!</f>
        <v>#REF!</v>
      </c>
      <c r="AQ33" s="93" t="e">
        <f>#REF!</f>
        <v>#REF!</v>
      </c>
      <c r="AR33" s="93" t="e">
        <f>#REF!</f>
        <v>#REF!</v>
      </c>
      <c r="AS33" s="187" t="e">
        <f>#REF!</f>
        <v>#REF!</v>
      </c>
      <c r="AT33" s="187" t="e">
        <f>#REF!</f>
        <v>#REF!</v>
      </c>
    </row>
    <row r="34" spans="1:46">
      <c r="A34" s="519" t="s">
        <v>848</v>
      </c>
      <c r="C34" s="52" t="s">
        <v>801</v>
      </c>
      <c r="D34" s="525" t="e">
        <f t="shared" si="7"/>
        <v>#REF!</v>
      </c>
      <c r="E34" s="106" t="e">
        <f t="shared" si="11"/>
        <v>#REF!</v>
      </c>
      <c r="F34" s="428" t="e">
        <f t="shared" si="11"/>
        <v>#REF!</v>
      </c>
      <c r="G34" s="397" t="e">
        <f>#REF!</f>
        <v>#REF!</v>
      </c>
      <c r="H34" s="396" t="e">
        <f>#REF!</f>
        <v>#REF!</v>
      </c>
      <c r="I34" s="396" t="e">
        <f>#REF!</f>
        <v>#REF!</v>
      </c>
      <c r="J34" s="396" t="e">
        <f>#REF!</f>
        <v>#REF!</v>
      </c>
      <c r="K34" s="396" t="e">
        <f>#REF!</f>
        <v>#REF!</v>
      </c>
      <c r="L34" s="396" t="e">
        <f>#REF!</f>
        <v>#REF!</v>
      </c>
      <c r="M34" s="396" t="e">
        <f>#REF!</f>
        <v>#REF!</v>
      </c>
      <c r="N34" s="396" t="e">
        <f>#REF!</f>
        <v>#REF!</v>
      </c>
      <c r="O34" s="396" t="e">
        <f>#REF!</f>
        <v>#REF!</v>
      </c>
      <c r="P34" s="396" t="e">
        <f>#REF!</f>
        <v>#REF!</v>
      </c>
      <c r="Q34" s="396" t="e">
        <f>#REF!</f>
        <v>#REF!</v>
      </c>
      <c r="R34" s="396" t="e">
        <f>#REF!</f>
        <v>#REF!</v>
      </c>
      <c r="S34" s="396" t="e">
        <f>#REF!</f>
        <v>#REF!</v>
      </c>
      <c r="T34" s="396" t="e">
        <f>#REF!</f>
        <v>#REF!</v>
      </c>
      <c r="U34" s="396" t="e">
        <f>#REF!</f>
        <v>#REF!</v>
      </c>
      <c r="V34" s="396" t="e">
        <f>#REF!</f>
        <v>#REF!</v>
      </c>
      <c r="W34" s="396" t="e">
        <f>#REF!</f>
        <v>#REF!</v>
      </c>
      <c r="X34" s="396" t="e">
        <f>#REF!</f>
        <v>#REF!</v>
      </c>
      <c r="Y34" s="396" t="e">
        <f>#REF!</f>
        <v>#REF!</v>
      </c>
      <c r="Z34" s="396" t="e">
        <f>#REF!</f>
        <v>#REF!</v>
      </c>
      <c r="AA34" s="393" t="e">
        <f>#REF!</f>
        <v>#REF!</v>
      </c>
      <c r="AB34" s="393" t="e">
        <f>#REF!</f>
        <v>#REF!</v>
      </c>
      <c r="AC34" s="443" t="e">
        <f>#REF!</f>
        <v>#REF!</v>
      </c>
      <c r="AD34" s="393" t="e">
        <f>#REF!</f>
        <v>#REF!</v>
      </c>
      <c r="AE34" s="187">
        <v>0</v>
      </c>
      <c r="AF34" s="93">
        <v>0</v>
      </c>
      <c r="AG34" s="441">
        <v>-130</v>
      </c>
      <c r="AH34" s="395" t="e">
        <f t="shared" ref="AH34:AH46" si="16">SUM(AI34:AT34)</f>
        <v>#REF!</v>
      </c>
      <c r="AI34" s="110" t="e">
        <f>#REF!</f>
        <v>#REF!</v>
      </c>
      <c r="AJ34" s="93" t="e">
        <f>#REF!</f>
        <v>#REF!</v>
      </c>
      <c r="AK34" s="93" t="e">
        <f>#REF!</f>
        <v>#REF!</v>
      </c>
      <c r="AL34" s="93" t="e">
        <f>#REF!</f>
        <v>#REF!</v>
      </c>
      <c r="AM34" s="93" t="e">
        <f>#REF!</f>
        <v>#REF!</v>
      </c>
      <c r="AN34" s="93" t="e">
        <f>#REF!</f>
        <v>#REF!</v>
      </c>
      <c r="AO34" s="93" t="e">
        <f>#REF!</f>
        <v>#REF!</v>
      </c>
      <c r="AP34" s="93" t="e">
        <f>#REF!</f>
        <v>#REF!</v>
      </c>
      <c r="AQ34" s="93" t="e">
        <f>#REF!</f>
        <v>#REF!</v>
      </c>
      <c r="AR34" s="93" t="e">
        <f>#REF!</f>
        <v>#REF!</v>
      </c>
      <c r="AS34" s="187" t="e">
        <f>#REF!</f>
        <v>#REF!</v>
      </c>
      <c r="AT34" s="187" t="e">
        <f>#REF!</f>
        <v>#REF!</v>
      </c>
    </row>
    <row r="35" spans="1:46">
      <c r="A35" s="519" t="s">
        <v>849</v>
      </c>
      <c r="C35" s="52" t="s">
        <v>800</v>
      </c>
      <c r="D35" s="525" t="e">
        <f t="shared" si="7"/>
        <v>#REF!</v>
      </c>
      <c r="E35" s="106" t="e">
        <f t="shared" si="11"/>
        <v>#REF!</v>
      </c>
      <c r="F35" s="428" t="e">
        <f t="shared" si="11"/>
        <v>#REF!</v>
      </c>
      <c r="G35" s="397" t="e">
        <f>#REF!</f>
        <v>#REF!</v>
      </c>
      <c r="H35" s="396" t="e">
        <f>#REF!</f>
        <v>#REF!</v>
      </c>
      <c r="I35" s="396" t="e">
        <f>#REF!</f>
        <v>#REF!</v>
      </c>
      <c r="J35" s="396" t="e">
        <f>#REF!</f>
        <v>#REF!</v>
      </c>
      <c r="K35" s="396" t="e">
        <f>#REF!</f>
        <v>#REF!</v>
      </c>
      <c r="L35" s="396" t="e">
        <f>#REF!</f>
        <v>#REF!</v>
      </c>
      <c r="M35" s="396" t="e">
        <f>#REF!</f>
        <v>#REF!</v>
      </c>
      <c r="N35" s="396" t="e">
        <f>#REF!</f>
        <v>#REF!</v>
      </c>
      <c r="O35" s="396" t="e">
        <f>#REF!</f>
        <v>#REF!</v>
      </c>
      <c r="P35" s="396" t="e">
        <f>#REF!</f>
        <v>#REF!</v>
      </c>
      <c r="Q35" s="396" t="e">
        <f>#REF!</f>
        <v>#REF!</v>
      </c>
      <c r="R35" s="396" t="e">
        <f>#REF!</f>
        <v>#REF!</v>
      </c>
      <c r="S35" s="396" t="e">
        <f>#REF!</f>
        <v>#REF!</v>
      </c>
      <c r="T35" s="396" t="e">
        <f>#REF!</f>
        <v>#REF!</v>
      </c>
      <c r="U35" s="396" t="e">
        <f>#REF!</f>
        <v>#REF!</v>
      </c>
      <c r="V35" s="396" t="e">
        <f>#REF!</f>
        <v>#REF!</v>
      </c>
      <c r="W35" s="396" t="e">
        <f>#REF!</f>
        <v>#REF!</v>
      </c>
      <c r="X35" s="396" t="e">
        <f>#REF!</f>
        <v>#REF!</v>
      </c>
      <c r="Y35" s="396" t="e">
        <f>#REF!</f>
        <v>#REF!</v>
      </c>
      <c r="Z35" s="396" t="e">
        <f>#REF!</f>
        <v>#REF!</v>
      </c>
      <c r="AA35" s="393" t="e">
        <f>#REF!</f>
        <v>#REF!</v>
      </c>
      <c r="AB35" s="393" t="e">
        <f>#REF!</f>
        <v>#REF!</v>
      </c>
      <c r="AC35" s="443" t="e">
        <f>#REF!</f>
        <v>#REF!</v>
      </c>
      <c r="AD35" s="393" t="e">
        <f>#REF!</f>
        <v>#REF!</v>
      </c>
      <c r="AE35" s="187">
        <v>0</v>
      </c>
      <c r="AF35" s="187">
        <v>0</v>
      </c>
      <c r="AG35" s="378">
        <v>50847</v>
      </c>
      <c r="AH35" s="395" t="e">
        <f t="shared" si="16"/>
        <v>#REF!</v>
      </c>
      <c r="AI35" s="110" t="e">
        <f>#REF!</f>
        <v>#REF!</v>
      </c>
      <c r="AJ35" s="93" t="e">
        <f>#REF!</f>
        <v>#REF!</v>
      </c>
      <c r="AK35" s="93" t="e">
        <f>#REF!</f>
        <v>#REF!</v>
      </c>
      <c r="AL35" s="93" t="e">
        <f>#REF!</f>
        <v>#REF!</v>
      </c>
      <c r="AM35" s="93" t="e">
        <f>#REF!</f>
        <v>#REF!</v>
      </c>
      <c r="AN35" s="93" t="e">
        <f>#REF!</f>
        <v>#REF!</v>
      </c>
      <c r="AO35" s="93" t="e">
        <f>#REF!</f>
        <v>#REF!</v>
      </c>
      <c r="AP35" s="93" t="e">
        <f>#REF!</f>
        <v>#REF!</v>
      </c>
      <c r="AQ35" s="93" t="e">
        <f>#REF!</f>
        <v>#REF!</v>
      </c>
      <c r="AR35" s="93" t="e">
        <f>#REF!</f>
        <v>#REF!</v>
      </c>
      <c r="AS35" s="187" t="e">
        <f>#REF!</f>
        <v>#REF!</v>
      </c>
      <c r="AT35" s="187" t="e">
        <f>#REF!</f>
        <v>#REF!</v>
      </c>
    </row>
    <row r="36" spans="1:46">
      <c r="A36" s="519" t="s">
        <v>850</v>
      </c>
      <c r="C36" s="52" t="s">
        <v>802</v>
      </c>
      <c r="D36" s="525" t="e">
        <f t="shared" si="7"/>
        <v>#REF!</v>
      </c>
      <c r="E36" s="106" t="e">
        <f t="shared" si="11"/>
        <v>#REF!</v>
      </c>
      <c r="F36" s="428" t="e">
        <f t="shared" si="11"/>
        <v>#REF!</v>
      </c>
      <c r="G36" s="397" t="e">
        <f>#REF!</f>
        <v>#REF!</v>
      </c>
      <c r="H36" s="396" t="e">
        <f>#REF!</f>
        <v>#REF!</v>
      </c>
      <c r="I36" s="396" t="e">
        <f>#REF!</f>
        <v>#REF!</v>
      </c>
      <c r="J36" s="396" t="e">
        <f>#REF!</f>
        <v>#REF!</v>
      </c>
      <c r="K36" s="396" t="e">
        <f>#REF!</f>
        <v>#REF!</v>
      </c>
      <c r="L36" s="396" t="e">
        <f>#REF!</f>
        <v>#REF!</v>
      </c>
      <c r="M36" s="396" t="e">
        <f>#REF!</f>
        <v>#REF!</v>
      </c>
      <c r="N36" s="396" t="e">
        <f>#REF!</f>
        <v>#REF!</v>
      </c>
      <c r="O36" s="396" t="e">
        <f>#REF!</f>
        <v>#REF!</v>
      </c>
      <c r="P36" s="396" t="e">
        <f>#REF!</f>
        <v>#REF!</v>
      </c>
      <c r="Q36" s="396" t="e">
        <f>#REF!</f>
        <v>#REF!</v>
      </c>
      <c r="R36" s="396" t="e">
        <f>#REF!</f>
        <v>#REF!</v>
      </c>
      <c r="S36" s="396" t="e">
        <f>#REF!</f>
        <v>#REF!</v>
      </c>
      <c r="T36" s="396" t="e">
        <f>#REF!</f>
        <v>#REF!</v>
      </c>
      <c r="U36" s="396" t="e">
        <f>#REF!</f>
        <v>#REF!</v>
      </c>
      <c r="V36" s="396" t="e">
        <f>#REF!</f>
        <v>#REF!</v>
      </c>
      <c r="W36" s="396" t="e">
        <f>#REF!</f>
        <v>#REF!</v>
      </c>
      <c r="X36" s="396" t="e">
        <f>#REF!</f>
        <v>#REF!</v>
      </c>
      <c r="Y36" s="396" t="e">
        <f>#REF!</f>
        <v>#REF!</v>
      </c>
      <c r="Z36" s="396" t="e">
        <f>#REF!</f>
        <v>#REF!</v>
      </c>
      <c r="AA36" s="393" t="e">
        <f>#REF!</f>
        <v>#REF!</v>
      </c>
      <c r="AB36" s="393" t="e">
        <f>#REF!</f>
        <v>#REF!</v>
      </c>
      <c r="AC36" s="443" t="e">
        <f>#REF!</f>
        <v>#REF!</v>
      </c>
      <c r="AD36" s="393" t="e">
        <f>#REF!</f>
        <v>#REF!</v>
      </c>
      <c r="AE36" s="187">
        <v>0</v>
      </c>
      <c r="AF36" s="187">
        <v>0</v>
      </c>
      <c r="AG36" s="378">
        <v>246801</v>
      </c>
      <c r="AH36" s="395" t="e">
        <f t="shared" si="16"/>
        <v>#REF!</v>
      </c>
      <c r="AI36" s="110" t="e">
        <f>#REF!</f>
        <v>#REF!</v>
      </c>
      <c r="AJ36" s="93" t="e">
        <f>#REF!</f>
        <v>#REF!</v>
      </c>
      <c r="AK36" s="93" t="e">
        <f>#REF!</f>
        <v>#REF!</v>
      </c>
      <c r="AL36" s="93" t="e">
        <f>#REF!</f>
        <v>#REF!</v>
      </c>
      <c r="AM36" s="93" t="e">
        <f>#REF!</f>
        <v>#REF!</v>
      </c>
      <c r="AN36" s="93" t="e">
        <f>#REF!</f>
        <v>#REF!</v>
      </c>
      <c r="AO36" s="93" t="e">
        <f>#REF!</f>
        <v>#REF!</v>
      </c>
      <c r="AP36" s="93" t="e">
        <f>#REF!</f>
        <v>#REF!</v>
      </c>
      <c r="AQ36" s="93" t="e">
        <f>#REF!</f>
        <v>#REF!</v>
      </c>
      <c r="AR36" s="93" t="e">
        <f>#REF!</f>
        <v>#REF!</v>
      </c>
      <c r="AS36" s="187" t="e">
        <f>#REF!</f>
        <v>#REF!</v>
      </c>
      <c r="AT36" s="187" t="e">
        <f>#REF!</f>
        <v>#REF!</v>
      </c>
    </row>
    <row r="37" spans="1:46">
      <c r="A37" s="519" t="s">
        <v>851</v>
      </c>
      <c r="C37" s="52" t="s">
        <v>803</v>
      </c>
      <c r="D37" s="525" t="e">
        <f t="shared" si="7"/>
        <v>#REF!</v>
      </c>
      <c r="E37" s="106" t="e">
        <f t="shared" si="11"/>
        <v>#REF!</v>
      </c>
      <c r="F37" s="428" t="e">
        <f t="shared" si="11"/>
        <v>#REF!</v>
      </c>
      <c r="G37" s="397" t="e">
        <f>#REF!</f>
        <v>#REF!</v>
      </c>
      <c r="H37" s="396" t="e">
        <f>#REF!</f>
        <v>#REF!</v>
      </c>
      <c r="I37" s="396" t="e">
        <f>#REF!</f>
        <v>#REF!</v>
      </c>
      <c r="J37" s="396" t="e">
        <f>#REF!</f>
        <v>#REF!</v>
      </c>
      <c r="K37" s="396" t="e">
        <f>#REF!</f>
        <v>#REF!</v>
      </c>
      <c r="L37" s="396" t="e">
        <f>#REF!</f>
        <v>#REF!</v>
      </c>
      <c r="M37" s="396" t="e">
        <f>#REF!</f>
        <v>#REF!</v>
      </c>
      <c r="N37" s="396" t="e">
        <f>#REF!</f>
        <v>#REF!</v>
      </c>
      <c r="O37" s="396" t="e">
        <f>#REF!</f>
        <v>#REF!</v>
      </c>
      <c r="P37" s="396" t="e">
        <f>#REF!</f>
        <v>#REF!</v>
      </c>
      <c r="Q37" s="396" t="e">
        <f>#REF!</f>
        <v>#REF!</v>
      </c>
      <c r="R37" s="396" t="e">
        <f>#REF!</f>
        <v>#REF!</v>
      </c>
      <c r="S37" s="396" t="e">
        <f>#REF!</f>
        <v>#REF!</v>
      </c>
      <c r="T37" s="396" t="e">
        <f>#REF!</f>
        <v>#REF!</v>
      </c>
      <c r="U37" s="396" t="e">
        <f>#REF!</f>
        <v>#REF!</v>
      </c>
      <c r="V37" s="396" t="e">
        <f>#REF!</f>
        <v>#REF!</v>
      </c>
      <c r="W37" s="396" t="e">
        <f>#REF!</f>
        <v>#REF!</v>
      </c>
      <c r="X37" s="396" t="e">
        <f>#REF!</f>
        <v>#REF!</v>
      </c>
      <c r="Y37" s="396" t="e">
        <f>#REF!</f>
        <v>#REF!</v>
      </c>
      <c r="Z37" s="396" t="e">
        <f>#REF!</f>
        <v>#REF!</v>
      </c>
      <c r="AA37" s="393" t="e">
        <f>#REF!</f>
        <v>#REF!</v>
      </c>
      <c r="AB37" s="393" t="e">
        <f>#REF!</f>
        <v>#REF!</v>
      </c>
      <c r="AC37" s="443" t="e">
        <f>#REF!</f>
        <v>#REF!</v>
      </c>
      <c r="AD37" s="393" t="e">
        <f>#REF!</f>
        <v>#REF!</v>
      </c>
      <c r="AE37" s="187">
        <v>0</v>
      </c>
      <c r="AF37" s="187">
        <v>0</v>
      </c>
      <c r="AG37" s="378">
        <v>3002</v>
      </c>
      <c r="AH37" s="395" t="e">
        <f t="shared" si="16"/>
        <v>#REF!</v>
      </c>
      <c r="AI37" s="110" t="e">
        <f>#REF!</f>
        <v>#REF!</v>
      </c>
      <c r="AJ37" s="93" t="e">
        <f>#REF!</f>
        <v>#REF!</v>
      </c>
      <c r="AK37" s="93" t="e">
        <f>#REF!</f>
        <v>#REF!</v>
      </c>
      <c r="AL37" s="93" t="e">
        <f>#REF!</f>
        <v>#REF!</v>
      </c>
      <c r="AM37" s="93" t="e">
        <f>#REF!</f>
        <v>#REF!</v>
      </c>
      <c r="AN37" s="93" t="e">
        <f>#REF!</f>
        <v>#REF!</v>
      </c>
      <c r="AO37" s="93" t="e">
        <f>#REF!</f>
        <v>#REF!</v>
      </c>
      <c r="AP37" s="93" t="e">
        <f>#REF!</f>
        <v>#REF!</v>
      </c>
      <c r="AQ37" s="93" t="e">
        <f>#REF!</f>
        <v>#REF!</v>
      </c>
      <c r="AR37" s="93" t="e">
        <f>#REF!</f>
        <v>#REF!</v>
      </c>
      <c r="AS37" s="187" t="e">
        <f>#REF!</f>
        <v>#REF!</v>
      </c>
      <c r="AT37" s="187" t="e">
        <f>#REF!</f>
        <v>#REF!</v>
      </c>
    </row>
    <row r="38" spans="1:46">
      <c r="A38" s="519" t="s">
        <v>852</v>
      </c>
      <c r="C38" s="52" t="s">
        <v>804</v>
      </c>
      <c r="D38" s="525" t="e">
        <f t="shared" si="7"/>
        <v>#REF!</v>
      </c>
      <c r="E38" s="106" t="e">
        <f t="shared" si="11"/>
        <v>#REF!</v>
      </c>
      <c r="F38" s="428" t="e">
        <f t="shared" si="11"/>
        <v>#REF!</v>
      </c>
      <c r="G38" s="397" t="e">
        <f>#REF!</f>
        <v>#REF!</v>
      </c>
      <c r="H38" s="396" t="e">
        <f>#REF!</f>
        <v>#REF!</v>
      </c>
      <c r="I38" s="396" t="e">
        <f>#REF!</f>
        <v>#REF!</v>
      </c>
      <c r="J38" s="396" t="e">
        <f>#REF!</f>
        <v>#REF!</v>
      </c>
      <c r="K38" s="396" t="e">
        <f>#REF!</f>
        <v>#REF!</v>
      </c>
      <c r="L38" s="396" t="e">
        <f>#REF!</f>
        <v>#REF!</v>
      </c>
      <c r="M38" s="396" t="e">
        <f>#REF!</f>
        <v>#REF!</v>
      </c>
      <c r="N38" s="396" t="e">
        <f>#REF!</f>
        <v>#REF!</v>
      </c>
      <c r="O38" s="396" t="e">
        <f>#REF!</f>
        <v>#REF!</v>
      </c>
      <c r="P38" s="396" t="e">
        <f>#REF!</f>
        <v>#REF!</v>
      </c>
      <c r="Q38" s="396" t="e">
        <f>#REF!</f>
        <v>#REF!</v>
      </c>
      <c r="R38" s="396" t="e">
        <f>#REF!</f>
        <v>#REF!</v>
      </c>
      <c r="S38" s="396" t="e">
        <f>#REF!</f>
        <v>#REF!</v>
      </c>
      <c r="T38" s="396" t="e">
        <f>#REF!</f>
        <v>#REF!</v>
      </c>
      <c r="U38" s="396" t="e">
        <f>#REF!</f>
        <v>#REF!</v>
      </c>
      <c r="V38" s="396" t="e">
        <f>#REF!</f>
        <v>#REF!</v>
      </c>
      <c r="W38" s="396" t="e">
        <f>#REF!</f>
        <v>#REF!</v>
      </c>
      <c r="X38" s="396" t="e">
        <f>#REF!</f>
        <v>#REF!</v>
      </c>
      <c r="Y38" s="396" t="e">
        <f>#REF!</f>
        <v>#REF!</v>
      </c>
      <c r="Z38" s="396" t="e">
        <f>#REF!</f>
        <v>#REF!</v>
      </c>
      <c r="AA38" s="393" t="e">
        <f>#REF!</f>
        <v>#REF!</v>
      </c>
      <c r="AB38" s="393" t="e">
        <f>#REF!</f>
        <v>#REF!</v>
      </c>
      <c r="AC38" s="443" t="e">
        <f>#REF!</f>
        <v>#REF!</v>
      </c>
      <c r="AD38" s="393" t="e">
        <f>#REF!</f>
        <v>#REF!</v>
      </c>
      <c r="AE38" s="187">
        <v>0</v>
      </c>
      <c r="AF38" s="187">
        <v>0</v>
      </c>
      <c r="AG38" s="378">
        <v>4068</v>
      </c>
      <c r="AH38" s="395" t="e">
        <f t="shared" si="16"/>
        <v>#REF!</v>
      </c>
      <c r="AI38" s="110" t="e">
        <f>#REF!</f>
        <v>#REF!</v>
      </c>
      <c r="AJ38" s="93" t="e">
        <f>#REF!</f>
        <v>#REF!</v>
      </c>
      <c r="AK38" s="93" t="e">
        <f>#REF!</f>
        <v>#REF!</v>
      </c>
      <c r="AL38" s="93" t="e">
        <f>#REF!</f>
        <v>#REF!</v>
      </c>
      <c r="AM38" s="93" t="e">
        <f>#REF!</f>
        <v>#REF!</v>
      </c>
      <c r="AN38" s="93" t="e">
        <f>#REF!</f>
        <v>#REF!</v>
      </c>
      <c r="AO38" s="93" t="e">
        <f>#REF!</f>
        <v>#REF!</v>
      </c>
      <c r="AP38" s="93" t="e">
        <f>#REF!</f>
        <v>#REF!</v>
      </c>
      <c r="AQ38" s="93" t="e">
        <f>#REF!</f>
        <v>#REF!</v>
      </c>
      <c r="AR38" s="93" t="e">
        <f>#REF!</f>
        <v>#REF!</v>
      </c>
      <c r="AS38" s="187" t="e">
        <f>#REF!</f>
        <v>#REF!</v>
      </c>
      <c r="AT38" s="187" t="e">
        <f>#REF!</f>
        <v>#REF!</v>
      </c>
    </row>
    <row r="39" spans="1:46">
      <c r="A39" s="519">
        <v>4102060201500200</v>
      </c>
      <c r="C39" s="52" t="s">
        <v>946</v>
      </c>
      <c r="D39" s="525" t="e">
        <f t="shared" si="7"/>
        <v>#REF!</v>
      </c>
      <c r="E39" s="106" t="e">
        <f t="shared" si="11"/>
        <v>#REF!</v>
      </c>
      <c r="F39" s="428" t="e">
        <f t="shared" si="11"/>
        <v>#REF!</v>
      </c>
      <c r="G39" s="397" t="e">
        <f>#REF!</f>
        <v>#REF!</v>
      </c>
      <c r="H39" s="396" t="e">
        <f>#REF!</f>
        <v>#REF!</v>
      </c>
      <c r="I39" s="396" t="e">
        <f>#REF!</f>
        <v>#REF!</v>
      </c>
      <c r="J39" s="396" t="e">
        <f>#REF!</f>
        <v>#REF!</v>
      </c>
      <c r="K39" s="396" t="e">
        <f>#REF!</f>
        <v>#REF!</v>
      </c>
      <c r="L39" s="396" t="e">
        <f>#REF!</f>
        <v>#REF!</v>
      </c>
      <c r="M39" s="396" t="e">
        <f>#REF!</f>
        <v>#REF!</v>
      </c>
      <c r="N39" s="396" t="e">
        <f>#REF!</f>
        <v>#REF!</v>
      </c>
      <c r="O39" s="396" t="e">
        <f>#REF!</f>
        <v>#REF!</v>
      </c>
      <c r="P39" s="396" t="e">
        <f>#REF!</f>
        <v>#REF!</v>
      </c>
      <c r="Q39" s="396" t="e">
        <f>#REF!</f>
        <v>#REF!</v>
      </c>
      <c r="R39" s="396" t="e">
        <f>#REF!</f>
        <v>#REF!</v>
      </c>
      <c r="S39" s="396" t="e">
        <f>#REF!</f>
        <v>#REF!</v>
      </c>
      <c r="T39" s="396" t="e">
        <f>#REF!</f>
        <v>#REF!</v>
      </c>
      <c r="U39" s="396" t="e">
        <f>#REF!</f>
        <v>#REF!</v>
      </c>
      <c r="V39" s="396" t="e">
        <f>#REF!</f>
        <v>#REF!</v>
      </c>
      <c r="W39" s="396" t="e">
        <f>#REF!</f>
        <v>#REF!</v>
      </c>
      <c r="X39" s="396" t="e">
        <f>#REF!</f>
        <v>#REF!</v>
      </c>
      <c r="Y39" s="396" t="e">
        <f>#REF!</f>
        <v>#REF!</v>
      </c>
      <c r="Z39" s="396" t="e">
        <f>#REF!</f>
        <v>#REF!</v>
      </c>
      <c r="AA39" s="393" t="e">
        <f>#REF!</f>
        <v>#REF!</v>
      </c>
      <c r="AB39" s="393" t="e">
        <f>#REF!</f>
        <v>#REF!</v>
      </c>
      <c r="AC39" s="443" t="e">
        <f>#REF!</f>
        <v>#REF!</v>
      </c>
      <c r="AD39" s="393" t="e">
        <f>#REF!</f>
        <v>#REF!</v>
      </c>
      <c r="AE39" s="187">
        <v>0</v>
      </c>
      <c r="AF39" s="187">
        <v>0</v>
      </c>
      <c r="AG39" s="378">
        <v>35</v>
      </c>
      <c r="AH39" s="395" t="e">
        <f t="shared" si="16"/>
        <v>#REF!</v>
      </c>
      <c r="AI39" s="110" t="e">
        <f>#REF!</f>
        <v>#REF!</v>
      </c>
      <c r="AJ39" s="93" t="e">
        <f>#REF!</f>
        <v>#REF!</v>
      </c>
      <c r="AK39" s="93" t="e">
        <f>#REF!</f>
        <v>#REF!</v>
      </c>
      <c r="AL39" s="93" t="e">
        <f>#REF!</f>
        <v>#REF!</v>
      </c>
      <c r="AM39" s="93" t="e">
        <f>#REF!</f>
        <v>#REF!</v>
      </c>
      <c r="AN39" s="93" t="e">
        <f>#REF!</f>
        <v>#REF!</v>
      </c>
      <c r="AO39" s="93" t="e">
        <f>#REF!</f>
        <v>#REF!</v>
      </c>
      <c r="AP39" s="93" t="e">
        <f>#REF!</f>
        <v>#REF!</v>
      </c>
      <c r="AQ39" s="93" t="e">
        <f>#REF!</f>
        <v>#REF!</v>
      </c>
      <c r="AR39" s="93" t="e">
        <f>#REF!</f>
        <v>#REF!</v>
      </c>
      <c r="AS39" s="187"/>
      <c r="AT39" s="187"/>
    </row>
    <row r="40" spans="1:46">
      <c r="A40" s="519" t="s">
        <v>853</v>
      </c>
      <c r="C40" s="52" t="s">
        <v>826</v>
      </c>
      <c r="D40" s="525" t="e">
        <f t="shared" si="7"/>
        <v>#REF!</v>
      </c>
      <c r="E40" s="106" t="e">
        <f t="shared" si="11"/>
        <v>#REF!</v>
      </c>
      <c r="F40" s="428" t="e">
        <f t="shared" si="11"/>
        <v>#REF!</v>
      </c>
      <c r="G40" s="397" t="e">
        <f>#REF!</f>
        <v>#REF!</v>
      </c>
      <c r="H40" s="396" t="e">
        <f>#REF!</f>
        <v>#REF!</v>
      </c>
      <c r="I40" s="396" t="e">
        <f>#REF!</f>
        <v>#REF!</v>
      </c>
      <c r="J40" s="396" t="e">
        <f>#REF!</f>
        <v>#REF!</v>
      </c>
      <c r="K40" s="396" t="e">
        <f>#REF!</f>
        <v>#REF!</v>
      </c>
      <c r="L40" s="396" t="e">
        <f>#REF!</f>
        <v>#REF!</v>
      </c>
      <c r="M40" s="396" t="e">
        <f>#REF!</f>
        <v>#REF!</v>
      </c>
      <c r="N40" s="396" t="e">
        <f>#REF!</f>
        <v>#REF!</v>
      </c>
      <c r="O40" s="396" t="e">
        <f>#REF!</f>
        <v>#REF!</v>
      </c>
      <c r="P40" s="396" t="e">
        <f>#REF!</f>
        <v>#REF!</v>
      </c>
      <c r="Q40" s="396" t="e">
        <f>#REF!</f>
        <v>#REF!</v>
      </c>
      <c r="R40" s="396" t="e">
        <f>#REF!</f>
        <v>#REF!</v>
      </c>
      <c r="S40" s="396" t="e">
        <f>#REF!</f>
        <v>#REF!</v>
      </c>
      <c r="T40" s="396" t="e">
        <f>#REF!</f>
        <v>#REF!</v>
      </c>
      <c r="U40" s="396" t="e">
        <f>#REF!</f>
        <v>#REF!</v>
      </c>
      <c r="V40" s="396" t="e">
        <f>#REF!</f>
        <v>#REF!</v>
      </c>
      <c r="W40" s="396" t="e">
        <f>#REF!</f>
        <v>#REF!</v>
      </c>
      <c r="X40" s="396" t="e">
        <f>#REF!</f>
        <v>#REF!</v>
      </c>
      <c r="Y40" s="396" t="e">
        <f>#REF!</f>
        <v>#REF!</v>
      </c>
      <c r="Z40" s="396" t="e">
        <f>#REF!</f>
        <v>#REF!</v>
      </c>
      <c r="AA40" s="393" t="e">
        <f>#REF!</f>
        <v>#REF!</v>
      </c>
      <c r="AB40" s="393" t="e">
        <f>#REF!</f>
        <v>#REF!</v>
      </c>
      <c r="AC40" s="443" t="e">
        <f>#REF!</f>
        <v>#REF!</v>
      </c>
      <c r="AD40" s="393" t="e">
        <f>#REF!</f>
        <v>#REF!</v>
      </c>
      <c r="AE40" s="187">
        <v>0</v>
      </c>
      <c r="AF40" s="187">
        <v>0</v>
      </c>
      <c r="AG40" s="378">
        <v>1957</v>
      </c>
      <c r="AH40" s="395" t="e">
        <f t="shared" si="16"/>
        <v>#REF!</v>
      </c>
      <c r="AI40" s="110" t="e">
        <f>#REF!</f>
        <v>#REF!</v>
      </c>
      <c r="AJ40" s="93" t="e">
        <f>#REF!</f>
        <v>#REF!</v>
      </c>
      <c r="AK40" s="93" t="e">
        <f>#REF!</f>
        <v>#REF!</v>
      </c>
      <c r="AL40" s="93" t="e">
        <f>#REF!</f>
        <v>#REF!</v>
      </c>
      <c r="AM40" s="93" t="e">
        <f>#REF!</f>
        <v>#REF!</v>
      </c>
      <c r="AN40" s="93" t="e">
        <f>#REF!</f>
        <v>#REF!</v>
      </c>
      <c r="AO40" s="93" t="e">
        <f>#REF!</f>
        <v>#REF!</v>
      </c>
      <c r="AP40" s="93" t="e">
        <f>#REF!</f>
        <v>#REF!</v>
      </c>
      <c r="AQ40" s="93" t="e">
        <f>#REF!</f>
        <v>#REF!</v>
      </c>
      <c r="AR40" s="93" t="e">
        <f>#REF!</f>
        <v>#REF!</v>
      </c>
      <c r="AS40" s="187" t="e">
        <f>#REF!</f>
        <v>#REF!</v>
      </c>
      <c r="AT40" s="187" t="e">
        <f>#REF!</f>
        <v>#REF!</v>
      </c>
    </row>
    <row r="41" spans="1:46">
      <c r="A41" s="519" t="s">
        <v>854</v>
      </c>
      <c r="C41" s="52" t="s">
        <v>831</v>
      </c>
      <c r="D41" s="525" t="e">
        <f t="shared" si="7"/>
        <v>#REF!</v>
      </c>
      <c r="E41" s="106" t="e">
        <f t="shared" si="11"/>
        <v>#REF!</v>
      </c>
      <c r="F41" s="428" t="e">
        <f t="shared" si="11"/>
        <v>#REF!</v>
      </c>
      <c r="G41" s="397" t="e">
        <f>#REF!</f>
        <v>#REF!</v>
      </c>
      <c r="H41" s="396" t="e">
        <f>#REF!</f>
        <v>#REF!</v>
      </c>
      <c r="I41" s="396" t="e">
        <f>#REF!</f>
        <v>#REF!</v>
      </c>
      <c r="J41" s="396" t="e">
        <f>#REF!</f>
        <v>#REF!</v>
      </c>
      <c r="K41" s="396" t="e">
        <f>#REF!</f>
        <v>#REF!</v>
      </c>
      <c r="L41" s="396" t="e">
        <f>#REF!</f>
        <v>#REF!</v>
      </c>
      <c r="M41" s="396" t="e">
        <f>#REF!</f>
        <v>#REF!</v>
      </c>
      <c r="N41" s="396" t="e">
        <f>#REF!</f>
        <v>#REF!</v>
      </c>
      <c r="O41" s="396" t="e">
        <f>#REF!</f>
        <v>#REF!</v>
      </c>
      <c r="P41" s="396" t="e">
        <f>#REF!</f>
        <v>#REF!</v>
      </c>
      <c r="Q41" s="396" t="e">
        <f>#REF!</f>
        <v>#REF!</v>
      </c>
      <c r="R41" s="396" t="e">
        <f>#REF!</f>
        <v>#REF!</v>
      </c>
      <c r="S41" s="396" t="e">
        <f>#REF!</f>
        <v>#REF!</v>
      </c>
      <c r="T41" s="396" t="e">
        <f>#REF!</f>
        <v>#REF!</v>
      </c>
      <c r="U41" s="396" t="e">
        <f>#REF!</f>
        <v>#REF!</v>
      </c>
      <c r="V41" s="396" t="e">
        <f>#REF!</f>
        <v>#REF!</v>
      </c>
      <c r="W41" s="396" t="e">
        <f>#REF!</f>
        <v>#REF!</v>
      </c>
      <c r="X41" s="396" t="e">
        <f>#REF!</f>
        <v>#REF!</v>
      </c>
      <c r="Y41" s="396" t="e">
        <f>#REF!</f>
        <v>#REF!</v>
      </c>
      <c r="Z41" s="396" t="e">
        <f>#REF!</f>
        <v>#REF!</v>
      </c>
      <c r="AA41" s="393" t="e">
        <f>#REF!</f>
        <v>#REF!</v>
      </c>
      <c r="AB41" s="393" t="e">
        <f>#REF!</f>
        <v>#REF!</v>
      </c>
      <c r="AC41" s="443" t="e">
        <f>#REF!</f>
        <v>#REF!</v>
      </c>
      <c r="AD41" s="393" t="e">
        <f>#REF!</f>
        <v>#REF!</v>
      </c>
      <c r="AE41" s="187">
        <v>0</v>
      </c>
      <c r="AF41" s="187">
        <v>0</v>
      </c>
      <c r="AG41" s="378">
        <v>0</v>
      </c>
      <c r="AH41" s="395" t="e">
        <f t="shared" si="16"/>
        <v>#REF!</v>
      </c>
      <c r="AI41" s="110" t="e">
        <f>#REF!</f>
        <v>#REF!</v>
      </c>
      <c r="AJ41" s="93" t="e">
        <f>#REF!</f>
        <v>#REF!</v>
      </c>
      <c r="AK41" s="93" t="e">
        <f>#REF!</f>
        <v>#REF!</v>
      </c>
      <c r="AL41" s="93" t="e">
        <f>#REF!</f>
        <v>#REF!</v>
      </c>
      <c r="AM41" s="93" t="e">
        <f>#REF!</f>
        <v>#REF!</v>
      </c>
      <c r="AN41" s="93" t="e">
        <f>#REF!</f>
        <v>#REF!</v>
      </c>
      <c r="AO41" s="93" t="e">
        <f>#REF!</f>
        <v>#REF!</v>
      </c>
      <c r="AP41" s="93" t="e">
        <f>#REF!</f>
        <v>#REF!</v>
      </c>
      <c r="AQ41" s="93" t="e">
        <f>#REF!</f>
        <v>#REF!</v>
      </c>
      <c r="AR41" s="93" t="e">
        <f>#REF!</f>
        <v>#REF!</v>
      </c>
      <c r="AS41" s="187"/>
      <c r="AT41" s="187"/>
    </row>
    <row r="42" spans="1:46">
      <c r="A42" s="519" t="s">
        <v>855</v>
      </c>
      <c r="C42" s="52" t="s">
        <v>827</v>
      </c>
      <c r="D42" s="525" t="e">
        <f t="shared" si="7"/>
        <v>#REF!</v>
      </c>
      <c r="E42" s="106" t="e">
        <f t="shared" si="11"/>
        <v>#REF!</v>
      </c>
      <c r="F42" s="428" t="e">
        <f t="shared" si="11"/>
        <v>#REF!</v>
      </c>
      <c r="G42" s="397" t="e">
        <f>#REF!</f>
        <v>#REF!</v>
      </c>
      <c r="H42" s="396" t="e">
        <f>#REF!</f>
        <v>#REF!</v>
      </c>
      <c r="I42" s="396" t="e">
        <f>#REF!</f>
        <v>#REF!</v>
      </c>
      <c r="J42" s="396" t="e">
        <f>#REF!</f>
        <v>#REF!</v>
      </c>
      <c r="K42" s="396" t="e">
        <f>#REF!</f>
        <v>#REF!</v>
      </c>
      <c r="L42" s="396" t="e">
        <f>#REF!</f>
        <v>#REF!</v>
      </c>
      <c r="M42" s="396" t="e">
        <f>#REF!</f>
        <v>#REF!</v>
      </c>
      <c r="N42" s="396" t="e">
        <f>#REF!</f>
        <v>#REF!</v>
      </c>
      <c r="O42" s="396" t="e">
        <f>#REF!</f>
        <v>#REF!</v>
      </c>
      <c r="P42" s="396" t="e">
        <f>#REF!</f>
        <v>#REF!</v>
      </c>
      <c r="Q42" s="396" t="e">
        <f>#REF!</f>
        <v>#REF!</v>
      </c>
      <c r="R42" s="396" t="e">
        <f>#REF!</f>
        <v>#REF!</v>
      </c>
      <c r="S42" s="396" t="e">
        <f>#REF!</f>
        <v>#REF!</v>
      </c>
      <c r="T42" s="396" t="e">
        <f>#REF!</f>
        <v>#REF!</v>
      </c>
      <c r="U42" s="396" t="e">
        <f>#REF!</f>
        <v>#REF!</v>
      </c>
      <c r="V42" s="396" t="e">
        <f>#REF!</f>
        <v>#REF!</v>
      </c>
      <c r="W42" s="396" t="e">
        <f>#REF!</f>
        <v>#REF!</v>
      </c>
      <c r="X42" s="396" t="e">
        <f>#REF!</f>
        <v>#REF!</v>
      </c>
      <c r="Y42" s="396" t="e">
        <f>#REF!</f>
        <v>#REF!</v>
      </c>
      <c r="Z42" s="396" t="e">
        <f>#REF!</f>
        <v>#REF!</v>
      </c>
      <c r="AA42" s="393" t="e">
        <f>#REF!</f>
        <v>#REF!</v>
      </c>
      <c r="AB42" s="393" t="e">
        <f>#REF!</f>
        <v>#REF!</v>
      </c>
      <c r="AC42" s="443" t="e">
        <f>#REF!</f>
        <v>#REF!</v>
      </c>
      <c r="AD42" s="393" t="e">
        <f>#REF!</f>
        <v>#REF!</v>
      </c>
      <c r="AE42" s="187">
        <v>0</v>
      </c>
      <c r="AF42" s="187">
        <v>0</v>
      </c>
      <c r="AG42" s="378">
        <v>1170</v>
      </c>
      <c r="AH42" s="395" t="e">
        <f t="shared" si="16"/>
        <v>#REF!</v>
      </c>
      <c r="AI42" s="110" t="e">
        <f>#REF!</f>
        <v>#REF!</v>
      </c>
      <c r="AJ42" s="93" t="e">
        <f>#REF!</f>
        <v>#REF!</v>
      </c>
      <c r="AK42" s="93" t="e">
        <f>#REF!</f>
        <v>#REF!</v>
      </c>
      <c r="AL42" s="93" t="e">
        <f>#REF!</f>
        <v>#REF!</v>
      </c>
      <c r="AM42" s="93" t="e">
        <f>#REF!</f>
        <v>#REF!</v>
      </c>
      <c r="AN42" s="93" t="e">
        <f>#REF!</f>
        <v>#REF!</v>
      </c>
      <c r="AO42" s="93" t="e">
        <f>#REF!</f>
        <v>#REF!</v>
      </c>
      <c r="AP42" s="93" t="e">
        <f>#REF!</f>
        <v>#REF!</v>
      </c>
      <c r="AQ42" s="93" t="e">
        <f>#REF!</f>
        <v>#REF!</v>
      </c>
      <c r="AR42" s="93" t="e">
        <f>#REF!</f>
        <v>#REF!</v>
      </c>
      <c r="AS42" s="187" t="e">
        <f>#REF!</f>
        <v>#REF!</v>
      </c>
      <c r="AT42" s="187" t="e">
        <f>#REF!</f>
        <v>#REF!</v>
      </c>
    </row>
    <row r="43" spans="1:46">
      <c r="A43" s="519" t="s">
        <v>856</v>
      </c>
      <c r="C43" s="52" t="s">
        <v>828</v>
      </c>
      <c r="D43" s="525" t="e">
        <f t="shared" si="7"/>
        <v>#REF!</v>
      </c>
      <c r="E43" s="106" t="e">
        <f t="shared" ref="E43:F46" si="17">AC43+AA43+Y43+W43+U43+S43+Q43+O43+M43+K43+I43+G43</f>
        <v>#REF!</v>
      </c>
      <c r="F43" s="428" t="e">
        <f t="shared" si="17"/>
        <v>#REF!</v>
      </c>
      <c r="G43" s="397" t="e">
        <f>#REF!</f>
        <v>#REF!</v>
      </c>
      <c r="H43" s="396" t="e">
        <f>#REF!</f>
        <v>#REF!</v>
      </c>
      <c r="I43" s="396" t="e">
        <f>#REF!</f>
        <v>#REF!</v>
      </c>
      <c r="J43" s="396" t="e">
        <f>#REF!</f>
        <v>#REF!</v>
      </c>
      <c r="K43" s="396" t="e">
        <f>#REF!</f>
        <v>#REF!</v>
      </c>
      <c r="L43" s="396" t="e">
        <f>#REF!</f>
        <v>#REF!</v>
      </c>
      <c r="M43" s="396" t="e">
        <f>#REF!</f>
        <v>#REF!</v>
      </c>
      <c r="N43" s="396" t="e">
        <f>#REF!</f>
        <v>#REF!</v>
      </c>
      <c r="O43" s="396" t="e">
        <f>#REF!</f>
        <v>#REF!</v>
      </c>
      <c r="P43" s="396" t="e">
        <f>#REF!</f>
        <v>#REF!</v>
      </c>
      <c r="Q43" s="396" t="e">
        <f>#REF!</f>
        <v>#REF!</v>
      </c>
      <c r="R43" s="396" t="e">
        <f>#REF!</f>
        <v>#REF!</v>
      </c>
      <c r="S43" s="396" t="e">
        <f>#REF!</f>
        <v>#REF!</v>
      </c>
      <c r="T43" s="396" t="e">
        <f>#REF!</f>
        <v>#REF!</v>
      </c>
      <c r="U43" s="396" t="e">
        <f>#REF!</f>
        <v>#REF!</v>
      </c>
      <c r="V43" s="396" t="e">
        <f>#REF!</f>
        <v>#REF!</v>
      </c>
      <c r="W43" s="396" t="e">
        <f>#REF!</f>
        <v>#REF!</v>
      </c>
      <c r="X43" s="396" t="e">
        <f>#REF!</f>
        <v>#REF!</v>
      </c>
      <c r="Y43" s="396" t="e">
        <f>#REF!</f>
        <v>#REF!</v>
      </c>
      <c r="Z43" s="396" t="e">
        <f>#REF!</f>
        <v>#REF!</v>
      </c>
      <c r="AA43" s="393" t="e">
        <f>#REF!</f>
        <v>#REF!</v>
      </c>
      <c r="AB43" s="393" t="e">
        <f>#REF!</f>
        <v>#REF!</v>
      </c>
      <c r="AC43" s="443" t="e">
        <f>#REF!</f>
        <v>#REF!</v>
      </c>
      <c r="AD43" s="393" t="e">
        <f>#REF!</f>
        <v>#REF!</v>
      </c>
      <c r="AE43" s="187">
        <v>0</v>
      </c>
      <c r="AF43" s="187">
        <v>0</v>
      </c>
      <c r="AG43" s="378">
        <v>6037</v>
      </c>
      <c r="AH43" s="395" t="e">
        <f t="shared" si="16"/>
        <v>#REF!</v>
      </c>
      <c r="AI43" s="110" t="e">
        <f>#REF!</f>
        <v>#REF!</v>
      </c>
      <c r="AJ43" s="93" t="e">
        <f>#REF!</f>
        <v>#REF!</v>
      </c>
      <c r="AK43" s="93" t="e">
        <f>#REF!</f>
        <v>#REF!</v>
      </c>
      <c r="AL43" s="93" t="e">
        <f>#REF!</f>
        <v>#REF!</v>
      </c>
      <c r="AM43" s="93" t="e">
        <f>#REF!</f>
        <v>#REF!</v>
      </c>
      <c r="AN43" s="93" t="e">
        <f>#REF!</f>
        <v>#REF!</v>
      </c>
      <c r="AO43" s="93" t="e">
        <f>#REF!</f>
        <v>#REF!</v>
      </c>
      <c r="AP43" s="93" t="e">
        <f>#REF!</f>
        <v>#REF!</v>
      </c>
      <c r="AQ43" s="93" t="e">
        <f>#REF!</f>
        <v>#REF!</v>
      </c>
      <c r="AR43" s="93" t="e">
        <f>#REF!</f>
        <v>#REF!</v>
      </c>
      <c r="AS43" s="187" t="e">
        <f>#REF!</f>
        <v>#REF!</v>
      </c>
      <c r="AT43" s="187" t="e">
        <f>#REF!</f>
        <v>#REF!</v>
      </c>
    </row>
    <row r="44" spans="1:46">
      <c r="A44" s="519" t="s">
        <v>857</v>
      </c>
      <c r="C44" s="52" t="s">
        <v>815</v>
      </c>
      <c r="D44" s="525" t="e">
        <f t="shared" si="7"/>
        <v>#REF!</v>
      </c>
      <c r="E44" s="106" t="e">
        <f t="shared" si="17"/>
        <v>#REF!</v>
      </c>
      <c r="F44" s="428" t="e">
        <f t="shared" si="17"/>
        <v>#REF!</v>
      </c>
      <c r="G44" s="397" t="e">
        <f>#REF!</f>
        <v>#REF!</v>
      </c>
      <c r="H44" s="396" t="e">
        <f>#REF!</f>
        <v>#REF!</v>
      </c>
      <c r="I44" s="396" t="e">
        <f>#REF!</f>
        <v>#REF!</v>
      </c>
      <c r="J44" s="396" t="e">
        <f>#REF!</f>
        <v>#REF!</v>
      </c>
      <c r="K44" s="396" t="e">
        <f>#REF!</f>
        <v>#REF!</v>
      </c>
      <c r="L44" s="396" t="e">
        <f>#REF!</f>
        <v>#REF!</v>
      </c>
      <c r="M44" s="396" t="e">
        <f>#REF!</f>
        <v>#REF!</v>
      </c>
      <c r="N44" s="396" t="e">
        <f>#REF!</f>
        <v>#REF!</v>
      </c>
      <c r="O44" s="396" t="e">
        <f>#REF!</f>
        <v>#REF!</v>
      </c>
      <c r="P44" s="396" t="e">
        <f>#REF!</f>
        <v>#REF!</v>
      </c>
      <c r="Q44" s="396" t="e">
        <f>#REF!</f>
        <v>#REF!</v>
      </c>
      <c r="R44" s="396" t="e">
        <f>#REF!</f>
        <v>#REF!</v>
      </c>
      <c r="S44" s="396" t="e">
        <f>#REF!</f>
        <v>#REF!</v>
      </c>
      <c r="T44" s="396" t="e">
        <f>#REF!</f>
        <v>#REF!</v>
      </c>
      <c r="U44" s="396" t="e">
        <f>#REF!</f>
        <v>#REF!</v>
      </c>
      <c r="V44" s="396" t="e">
        <f>#REF!</f>
        <v>#REF!</v>
      </c>
      <c r="W44" s="396" t="e">
        <f>#REF!</f>
        <v>#REF!</v>
      </c>
      <c r="X44" s="396" t="e">
        <f>#REF!</f>
        <v>#REF!</v>
      </c>
      <c r="Y44" s="396" t="e">
        <f>#REF!</f>
        <v>#REF!</v>
      </c>
      <c r="Z44" s="396" t="e">
        <f>#REF!</f>
        <v>#REF!</v>
      </c>
      <c r="AA44" s="393" t="e">
        <f>#REF!</f>
        <v>#REF!</v>
      </c>
      <c r="AB44" s="393" t="e">
        <f>#REF!</f>
        <v>#REF!</v>
      </c>
      <c r="AC44" s="443" t="e">
        <f>#REF!</f>
        <v>#REF!</v>
      </c>
      <c r="AD44" s="393" t="e">
        <f>#REF!</f>
        <v>#REF!</v>
      </c>
      <c r="AE44" s="187">
        <v>0</v>
      </c>
      <c r="AF44" s="187">
        <v>0</v>
      </c>
      <c r="AG44" s="378">
        <v>60871</v>
      </c>
      <c r="AH44" s="395" t="e">
        <f t="shared" si="16"/>
        <v>#REF!</v>
      </c>
      <c r="AI44" s="110" t="e">
        <f>#REF!</f>
        <v>#REF!</v>
      </c>
      <c r="AJ44" s="93" t="e">
        <f>#REF!</f>
        <v>#REF!</v>
      </c>
      <c r="AK44" s="93" t="e">
        <f>#REF!</f>
        <v>#REF!</v>
      </c>
      <c r="AL44" s="93" t="e">
        <f>#REF!</f>
        <v>#REF!</v>
      </c>
      <c r="AM44" s="93" t="e">
        <f>#REF!</f>
        <v>#REF!</v>
      </c>
      <c r="AN44" s="93" t="e">
        <f>#REF!</f>
        <v>#REF!</v>
      </c>
      <c r="AO44" s="93" t="e">
        <f>#REF!</f>
        <v>#REF!</v>
      </c>
      <c r="AP44" s="93" t="e">
        <f>#REF!</f>
        <v>#REF!</v>
      </c>
      <c r="AQ44" s="93" t="e">
        <f>#REF!</f>
        <v>#REF!</v>
      </c>
      <c r="AR44" s="93" t="e">
        <f>#REF!</f>
        <v>#REF!</v>
      </c>
      <c r="AS44" s="187" t="e">
        <f>#REF!</f>
        <v>#REF!</v>
      </c>
      <c r="AT44" s="187" t="e">
        <f>#REF!</f>
        <v>#REF!</v>
      </c>
    </row>
    <row r="45" spans="1:46">
      <c r="A45" s="519">
        <v>4102060101500700</v>
      </c>
      <c r="C45" s="52" t="s">
        <v>1537</v>
      </c>
      <c r="D45" s="525" t="e">
        <f t="shared" si="7"/>
        <v>#REF!</v>
      </c>
      <c r="E45" s="106" t="e">
        <f t="shared" si="17"/>
        <v>#REF!</v>
      </c>
      <c r="F45" s="428" t="e">
        <f t="shared" si="17"/>
        <v>#REF!</v>
      </c>
      <c r="G45" s="397" t="e">
        <f>#REF!</f>
        <v>#REF!</v>
      </c>
      <c r="H45" s="396" t="e">
        <f>#REF!</f>
        <v>#REF!</v>
      </c>
      <c r="I45" s="396" t="e">
        <f>#REF!</f>
        <v>#REF!</v>
      </c>
      <c r="J45" s="396" t="e">
        <f>#REF!</f>
        <v>#REF!</v>
      </c>
      <c r="K45" s="396" t="e">
        <f>#REF!</f>
        <v>#REF!</v>
      </c>
      <c r="L45" s="396" t="e">
        <f>#REF!</f>
        <v>#REF!</v>
      </c>
      <c r="M45" s="396" t="e">
        <f>#REF!</f>
        <v>#REF!</v>
      </c>
      <c r="N45" s="396" t="e">
        <f>#REF!</f>
        <v>#REF!</v>
      </c>
      <c r="O45" s="396" t="e">
        <f>#REF!</f>
        <v>#REF!</v>
      </c>
      <c r="P45" s="396" t="e">
        <f>#REF!</f>
        <v>#REF!</v>
      </c>
      <c r="Q45" s="396" t="e">
        <f>#REF!</f>
        <v>#REF!</v>
      </c>
      <c r="R45" s="396" t="e">
        <f>#REF!</f>
        <v>#REF!</v>
      </c>
      <c r="S45" s="396" t="e">
        <f>#REF!</f>
        <v>#REF!</v>
      </c>
      <c r="T45" s="396" t="e">
        <f>#REF!</f>
        <v>#REF!</v>
      </c>
      <c r="U45" s="396" t="e">
        <f>#REF!</f>
        <v>#REF!</v>
      </c>
      <c r="V45" s="396" t="e">
        <f>#REF!</f>
        <v>#REF!</v>
      </c>
      <c r="W45" s="396" t="e">
        <f>#REF!</f>
        <v>#REF!</v>
      </c>
      <c r="X45" s="396" t="e">
        <f>#REF!</f>
        <v>#REF!</v>
      </c>
      <c r="Y45" s="396" t="e">
        <f>#REF!</f>
        <v>#REF!</v>
      </c>
      <c r="Z45" s="396" t="e">
        <f>#REF!</f>
        <v>#REF!</v>
      </c>
      <c r="AA45" s="393" t="e">
        <f>#REF!</f>
        <v>#REF!</v>
      </c>
      <c r="AB45" s="393" t="e">
        <f>#REF!</f>
        <v>#REF!</v>
      </c>
      <c r="AC45" s="443" t="e">
        <f>#REF!</f>
        <v>#REF!</v>
      </c>
      <c r="AD45" s="393" t="e">
        <f>#REF!</f>
        <v>#REF!</v>
      </c>
      <c r="AE45" s="187">
        <v>0</v>
      </c>
      <c r="AF45" s="187">
        <v>0</v>
      </c>
      <c r="AG45" s="378">
        <v>0</v>
      </c>
      <c r="AH45" s="395" t="e">
        <f t="shared" si="16"/>
        <v>#REF!</v>
      </c>
      <c r="AI45" s="110" t="e">
        <f>#REF!</f>
        <v>#REF!</v>
      </c>
      <c r="AJ45" s="93" t="e">
        <f>#REF!</f>
        <v>#REF!</v>
      </c>
      <c r="AK45" s="93" t="e">
        <f>#REF!</f>
        <v>#REF!</v>
      </c>
      <c r="AL45" s="93" t="e">
        <f>#REF!</f>
        <v>#REF!</v>
      </c>
      <c r="AM45" s="93" t="e">
        <f>#REF!</f>
        <v>#REF!</v>
      </c>
      <c r="AN45" s="93" t="e">
        <f>#REF!</f>
        <v>#REF!</v>
      </c>
      <c r="AO45" s="93" t="e">
        <f>#REF!</f>
        <v>#REF!</v>
      </c>
      <c r="AP45" s="93" t="e">
        <f>#REF!</f>
        <v>#REF!</v>
      </c>
      <c r="AQ45" s="93" t="e">
        <f>#REF!</f>
        <v>#REF!</v>
      </c>
      <c r="AR45" s="93" t="e">
        <f>#REF!</f>
        <v>#REF!</v>
      </c>
      <c r="AS45" s="187"/>
      <c r="AT45" s="187"/>
    </row>
    <row r="46" spans="1:46">
      <c r="A46" s="519">
        <v>4102060201501000</v>
      </c>
      <c r="C46" s="52" t="s">
        <v>947</v>
      </c>
      <c r="D46" s="525" t="e">
        <f t="shared" si="7"/>
        <v>#REF!</v>
      </c>
      <c r="E46" s="106" t="e">
        <f t="shared" si="17"/>
        <v>#REF!</v>
      </c>
      <c r="F46" s="428" t="e">
        <f t="shared" si="17"/>
        <v>#REF!</v>
      </c>
      <c r="G46" s="397" t="e">
        <f>#REF!</f>
        <v>#REF!</v>
      </c>
      <c r="H46" s="396" t="e">
        <f>#REF!</f>
        <v>#REF!</v>
      </c>
      <c r="I46" s="396" t="e">
        <f>#REF!</f>
        <v>#REF!</v>
      </c>
      <c r="J46" s="396" t="e">
        <f>#REF!</f>
        <v>#REF!</v>
      </c>
      <c r="K46" s="396" t="e">
        <f>#REF!</f>
        <v>#REF!</v>
      </c>
      <c r="L46" s="396" t="e">
        <f>#REF!</f>
        <v>#REF!</v>
      </c>
      <c r="M46" s="396" t="e">
        <f>#REF!</f>
        <v>#REF!</v>
      </c>
      <c r="N46" s="396" t="e">
        <f>#REF!</f>
        <v>#REF!</v>
      </c>
      <c r="O46" s="396" t="e">
        <f>#REF!</f>
        <v>#REF!</v>
      </c>
      <c r="P46" s="396" t="e">
        <f>#REF!</f>
        <v>#REF!</v>
      </c>
      <c r="Q46" s="396" t="e">
        <f>#REF!</f>
        <v>#REF!</v>
      </c>
      <c r="R46" s="396" t="e">
        <f>#REF!</f>
        <v>#REF!</v>
      </c>
      <c r="S46" s="396" t="e">
        <f>#REF!</f>
        <v>#REF!</v>
      </c>
      <c r="T46" s="396" t="e">
        <f>#REF!</f>
        <v>#REF!</v>
      </c>
      <c r="U46" s="396" t="e">
        <f>#REF!</f>
        <v>#REF!</v>
      </c>
      <c r="V46" s="396" t="e">
        <f>#REF!</f>
        <v>#REF!</v>
      </c>
      <c r="W46" s="396" t="e">
        <f>#REF!</f>
        <v>#REF!</v>
      </c>
      <c r="X46" s="396" t="e">
        <f>#REF!</f>
        <v>#REF!</v>
      </c>
      <c r="Y46" s="396" t="e">
        <f>#REF!</f>
        <v>#REF!</v>
      </c>
      <c r="Z46" s="396" t="e">
        <f>#REF!</f>
        <v>#REF!</v>
      </c>
      <c r="AA46" s="393" t="e">
        <f>#REF!</f>
        <v>#REF!</v>
      </c>
      <c r="AB46" s="393" t="e">
        <f>#REF!</f>
        <v>#REF!</v>
      </c>
      <c r="AC46" s="443" t="e">
        <f>#REF!</f>
        <v>#REF!</v>
      </c>
      <c r="AD46" s="393" t="e">
        <f>#REF!</f>
        <v>#REF!</v>
      </c>
      <c r="AE46" s="187">
        <v>0</v>
      </c>
      <c r="AF46" s="187">
        <v>0</v>
      </c>
      <c r="AG46" s="378">
        <v>220</v>
      </c>
      <c r="AH46" s="395" t="e">
        <f t="shared" si="16"/>
        <v>#REF!</v>
      </c>
      <c r="AI46" s="110" t="e">
        <f>#REF!</f>
        <v>#REF!</v>
      </c>
      <c r="AJ46" s="93" t="e">
        <f>#REF!</f>
        <v>#REF!</v>
      </c>
      <c r="AK46" s="93" t="e">
        <f>#REF!</f>
        <v>#REF!</v>
      </c>
      <c r="AL46" s="93" t="e">
        <f>#REF!</f>
        <v>#REF!</v>
      </c>
      <c r="AM46" s="93" t="e">
        <f>#REF!</f>
        <v>#REF!</v>
      </c>
      <c r="AN46" s="93" t="e">
        <f>#REF!</f>
        <v>#REF!</v>
      </c>
      <c r="AO46" s="93" t="e">
        <f>#REF!</f>
        <v>#REF!</v>
      </c>
      <c r="AP46" s="93" t="e">
        <f>#REF!</f>
        <v>#REF!</v>
      </c>
      <c r="AQ46" s="93" t="e">
        <f>#REF!</f>
        <v>#REF!</v>
      </c>
      <c r="AR46" s="93" t="e">
        <f>#REF!</f>
        <v>#REF!</v>
      </c>
      <c r="AS46" s="187" t="e">
        <f>#REF!</f>
        <v>#REF!</v>
      </c>
      <c r="AT46" s="187" t="e">
        <f>#REF!</f>
        <v>#REF!</v>
      </c>
    </row>
    <row r="47" spans="1:46">
      <c r="A47" s="471"/>
      <c r="C47" s="52"/>
      <c r="D47" s="525"/>
      <c r="E47" s="106"/>
      <c r="F47" s="428"/>
      <c r="G47" s="397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  <c r="AA47" s="393"/>
      <c r="AB47" s="393"/>
      <c r="AC47" s="443"/>
      <c r="AD47" s="393"/>
      <c r="AE47" s="187"/>
      <c r="AF47" s="187"/>
      <c r="AG47" s="378"/>
      <c r="AH47" s="395"/>
      <c r="AI47" s="110"/>
      <c r="AJ47" s="93"/>
      <c r="AK47" s="93"/>
      <c r="AL47" s="93"/>
      <c r="AM47" s="93"/>
      <c r="AN47" s="93"/>
      <c r="AO47" s="93"/>
      <c r="AP47" s="93"/>
      <c r="AQ47" s="93"/>
      <c r="AR47" s="93"/>
      <c r="AS47" s="187"/>
      <c r="AT47" s="187"/>
    </row>
    <row r="48" spans="1:46" hidden="1">
      <c r="A48" s="471"/>
      <c r="C48" s="52"/>
      <c r="D48" s="525"/>
      <c r="E48" s="106"/>
      <c r="F48" s="428"/>
      <c r="G48" s="397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3"/>
      <c r="AB48" s="393"/>
      <c r="AC48" s="443"/>
      <c r="AD48" s="393"/>
      <c r="AE48" s="187"/>
      <c r="AF48" s="187"/>
      <c r="AG48" s="378"/>
      <c r="AH48" s="395"/>
      <c r="AI48" s="110"/>
      <c r="AJ48" s="93"/>
      <c r="AK48" s="93"/>
      <c r="AL48" s="93"/>
      <c r="AM48" s="93"/>
      <c r="AN48" s="93"/>
      <c r="AO48" s="93"/>
      <c r="AP48" s="93"/>
      <c r="AQ48" s="93"/>
      <c r="AR48" s="93"/>
      <c r="AS48" s="187"/>
      <c r="AT48" s="187"/>
    </row>
    <row r="49" spans="1:46" hidden="1">
      <c r="A49" s="471"/>
      <c r="C49" s="52"/>
      <c r="D49" s="525"/>
      <c r="E49" s="106"/>
      <c r="F49" s="428"/>
      <c r="G49" s="397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3"/>
      <c r="AB49" s="393"/>
      <c r="AC49" s="443"/>
      <c r="AD49" s="393"/>
      <c r="AE49" s="187"/>
      <c r="AF49" s="187"/>
      <c r="AG49" s="378"/>
      <c r="AH49" s="395"/>
      <c r="AI49" s="110"/>
      <c r="AJ49" s="93"/>
      <c r="AK49" s="93"/>
      <c r="AL49" s="93"/>
      <c r="AM49" s="93"/>
      <c r="AN49" s="93"/>
      <c r="AO49" s="93"/>
      <c r="AP49" s="93"/>
      <c r="AQ49" s="93"/>
      <c r="AR49" s="93"/>
      <c r="AS49" s="187"/>
      <c r="AT49" s="187"/>
    </row>
    <row r="50" spans="1:46" hidden="1">
      <c r="A50" s="471"/>
      <c r="C50" s="52"/>
      <c r="D50" s="525"/>
      <c r="E50" s="106"/>
      <c r="F50" s="428"/>
      <c r="G50" s="397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3"/>
      <c r="AB50" s="393"/>
      <c r="AC50" s="443"/>
      <c r="AD50" s="393"/>
      <c r="AE50" s="187"/>
      <c r="AF50" s="187"/>
      <c r="AG50" s="378"/>
      <c r="AH50" s="395"/>
      <c r="AI50" s="110"/>
      <c r="AJ50" s="93"/>
      <c r="AK50" s="93"/>
      <c r="AL50" s="93"/>
      <c r="AM50" s="93"/>
      <c r="AN50" s="93"/>
      <c r="AO50" s="93"/>
      <c r="AP50" s="93"/>
      <c r="AQ50" s="93"/>
      <c r="AR50" s="93"/>
      <c r="AS50" s="187"/>
      <c r="AT50" s="187"/>
    </row>
    <row r="51" spans="1:46" hidden="1">
      <c r="A51" s="471"/>
      <c r="C51" s="52"/>
      <c r="D51" s="525"/>
      <c r="E51" s="106"/>
      <c r="F51" s="428"/>
      <c r="G51" s="397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3"/>
      <c r="AB51" s="393"/>
      <c r="AC51" s="443"/>
      <c r="AD51" s="393"/>
      <c r="AE51" s="187"/>
      <c r="AF51" s="187"/>
      <c r="AG51" s="378"/>
      <c r="AH51" s="395"/>
      <c r="AI51" s="110"/>
      <c r="AJ51" s="93"/>
      <c r="AK51" s="93"/>
      <c r="AL51" s="93"/>
      <c r="AM51" s="93"/>
      <c r="AN51" s="93"/>
      <c r="AO51" s="93"/>
      <c r="AP51" s="93"/>
      <c r="AQ51" s="93"/>
      <c r="AR51" s="93"/>
      <c r="AS51" s="187"/>
      <c r="AT51" s="187"/>
    </row>
    <row r="52" spans="1:46" hidden="1">
      <c r="A52" s="471"/>
      <c r="C52" s="52"/>
      <c r="D52" s="525"/>
      <c r="E52" s="106"/>
      <c r="F52" s="428"/>
      <c r="G52" s="397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3"/>
      <c r="AB52" s="393"/>
      <c r="AC52" s="443"/>
      <c r="AD52" s="393"/>
      <c r="AE52" s="187"/>
      <c r="AF52" s="187"/>
      <c r="AG52" s="378"/>
      <c r="AH52" s="395"/>
      <c r="AI52" s="110"/>
      <c r="AJ52" s="93"/>
      <c r="AK52" s="93"/>
      <c r="AL52" s="93"/>
      <c r="AM52" s="93"/>
      <c r="AN52" s="93"/>
      <c r="AO52" s="93"/>
      <c r="AP52" s="93"/>
      <c r="AQ52" s="93"/>
      <c r="AR52" s="93"/>
      <c r="AS52" s="187"/>
      <c r="AT52" s="187"/>
    </row>
    <row r="53" spans="1:46" hidden="1">
      <c r="A53" s="471"/>
      <c r="C53" s="52"/>
      <c r="D53" s="525"/>
      <c r="E53" s="106"/>
      <c r="F53" s="428"/>
      <c r="G53" s="104"/>
      <c r="H53" s="129"/>
      <c r="I53" s="129"/>
      <c r="J53" s="129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1"/>
      <c r="AC53" s="443"/>
      <c r="AD53" s="393"/>
      <c r="AE53" s="471"/>
      <c r="AF53" s="471"/>
      <c r="AG53" s="379"/>
      <c r="AH53" s="394"/>
      <c r="AI53" s="104"/>
      <c r="AJ53" s="129"/>
      <c r="AK53" s="129"/>
      <c r="AL53" s="129"/>
      <c r="AM53" s="129"/>
      <c r="AN53" s="91"/>
      <c r="AO53" s="91"/>
      <c r="AP53" s="91"/>
      <c r="AQ53" s="91"/>
      <c r="AR53" s="91"/>
      <c r="AS53" s="471"/>
      <c r="AT53" s="471"/>
    </row>
    <row r="54" spans="1:46">
      <c r="A54" s="471"/>
      <c r="C54" s="133" t="s">
        <v>720</v>
      </c>
      <c r="D54" s="546" t="e">
        <f t="shared" ref="D54:AT54" si="18">SUM(D55:D57)</f>
        <v>#REF!</v>
      </c>
      <c r="E54" s="426" t="e">
        <f t="shared" si="18"/>
        <v>#REF!</v>
      </c>
      <c r="F54" s="427" t="e">
        <f t="shared" si="18"/>
        <v>#REF!</v>
      </c>
      <c r="G54" s="88" t="e">
        <f t="shared" ref="G54:L54" si="19">SUM(G55:G57)</f>
        <v>#REF!</v>
      </c>
      <c r="H54" s="98" t="e">
        <f t="shared" si="19"/>
        <v>#REF!</v>
      </c>
      <c r="I54" s="98" t="e">
        <f t="shared" si="19"/>
        <v>#REF!</v>
      </c>
      <c r="J54" s="98" t="e">
        <f t="shared" si="19"/>
        <v>#REF!</v>
      </c>
      <c r="K54" s="122" t="e">
        <f t="shared" si="19"/>
        <v>#REF!</v>
      </c>
      <c r="L54" s="122" t="e">
        <f t="shared" si="19"/>
        <v>#REF!</v>
      </c>
      <c r="M54" s="122" t="e">
        <f t="shared" si="18"/>
        <v>#REF!</v>
      </c>
      <c r="N54" s="122" t="e">
        <f t="shared" si="18"/>
        <v>#REF!</v>
      </c>
      <c r="O54" s="122" t="e">
        <f t="shared" si="18"/>
        <v>#REF!</v>
      </c>
      <c r="P54" s="122" t="e">
        <f t="shared" si="18"/>
        <v>#REF!</v>
      </c>
      <c r="Q54" s="122" t="e">
        <f t="shared" si="18"/>
        <v>#REF!</v>
      </c>
      <c r="R54" s="122" t="e">
        <f t="shared" si="18"/>
        <v>#REF!</v>
      </c>
      <c r="S54" s="122" t="e">
        <f t="shared" si="18"/>
        <v>#REF!</v>
      </c>
      <c r="T54" s="122" t="e">
        <f t="shared" si="18"/>
        <v>#REF!</v>
      </c>
      <c r="U54" s="122" t="e">
        <f t="shared" si="18"/>
        <v>#REF!</v>
      </c>
      <c r="V54" s="122" t="e">
        <f t="shared" si="18"/>
        <v>#REF!</v>
      </c>
      <c r="W54" s="122" t="e">
        <f t="shared" si="18"/>
        <v>#REF!</v>
      </c>
      <c r="X54" s="122" t="e">
        <f t="shared" si="18"/>
        <v>#REF!</v>
      </c>
      <c r="Y54" s="122" t="e">
        <f t="shared" si="18"/>
        <v>#REF!</v>
      </c>
      <c r="Z54" s="122" t="e">
        <f t="shared" si="18"/>
        <v>#REF!</v>
      </c>
      <c r="AA54" s="98" t="e">
        <f t="shared" si="18"/>
        <v>#REF!</v>
      </c>
      <c r="AB54" s="98" t="e">
        <f t="shared" si="18"/>
        <v>#REF!</v>
      </c>
      <c r="AC54" s="404" t="e">
        <f t="shared" si="18"/>
        <v>#REF!</v>
      </c>
      <c r="AD54" s="98" t="e">
        <f t="shared" si="18"/>
        <v>#REF!</v>
      </c>
      <c r="AE54" s="185">
        <f>SUM(AE55:AE57)</f>
        <v>45000</v>
      </c>
      <c r="AF54" s="185">
        <f>SUM(AF55:AF57)</f>
        <v>45000</v>
      </c>
      <c r="AG54" s="377">
        <f>SUM(AG55:AG57)</f>
        <v>44</v>
      </c>
      <c r="AH54" s="391" t="e">
        <f t="shared" si="18"/>
        <v>#REF!</v>
      </c>
      <c r="AI54" s="135" t="e">
        <f>SUM(AI55:AI57)</f>
        <v>#REF!</v>
      </c>
      <c r="AJ54" s="98" t="e">
        <f>SUM(AJ55:AJ57)</f>
        <v>#REF!</v>
      </c>
      <c r="AK54" s="98" t="e">
        <f>SUM(AK55:AK57)</f>
        <v>#REF!</v>
      </c>
      <c r="AL54" s="98" t="e">
        <f>SUM(AL55:AL57)</f>
        <v>#REF!</v>
      </c>
      <c r="AM54" s="98" t="e">
        <f t="shared" si="18"/>
        <v>#REF!</v>
      </c>
      <c r="AN54" s="92" t="e">
        <f>SUM(AN55:AN57)</f>
        <v>#REF!</v>
      </c>
      <c r="AO54" s="92" t="e">
        <f>SUM(AO55:AO57)</f>
        <v>#REF!</v>
      </c>
      <c r="AP54" s="92" t="e">
        <f t="shared" si="18"/>
        <v>#REF!</v>
      </c>
      <c r="AQ54" s="92" t="e">
        <f t="shared" si="18"/>
        <v>#REF!</v>
      </c>
      <c r="AR54" s="92" t="e">
        <f t="shared" si="18"/>
        <v>#REF!</v>
      </c>
      <c r="AS54" s="185" t="e">
        <f t="shared" si="18"/>
        <v>#REF!</v>
      </c>
      <c r="AT54" s="185" t="e">
        <f t="shared" si="18"/>
        <v>#REF!</v>
      </c>
    </row>
    <row r="55" spans="1:46">
      <c r="A55" s="471"/>
      <c r="B55" s="95">
        <v>121</v>
      </c>
      <c r="C55" s="52" t="s">
        <v>955</v>
      </c>
      <c r="D55" s="525" t="e">
        <f>E55/9*12</f>
        <v>#REF!</v>
      </c>
      <c r="E55" s="106" t="e">
        <f t="shared" ref="E55:F57" si="20">AC55+AA55+Y55+W55+U55+S55+Q55+O55+M55+K55+I55+G55</f>
        <v>#REF!</v>
      </c>
      <c r="F55" s="428" t="e">
        <f t="shared" si="20"/>
        <v>#REF!</v>
      </c>
      <c r="G55" s="397" t="e">
        <f>SUM(#REF!)</f>
        <v>#REF!</v>
      </c>
      <c r="H55" s="396" t="e">
        <f>SUM(#REF!)</f>
        <v>#REF!</v>
      </c>
      <c r="I55" s="396" t="e">
        <f>SUM(#REF!)</f>
        <v>#REF!</v>
      </c>
      <c r="J55" s="396" t="e">
        <f>SUM(#REF!)</f>
        <v>#REF!</v>
      </c>
      <c r="K55" s="396" t="e">
        <f>SUM(#REF!)</f>
        <v>#REF!</v>
      </c>
      <c r="L55" s="396" t="e">
        <f>SUM(#REF!)</f>
        <v>#REF!</v>
      </c>
      <c r="M55" s="396" t="e">
        <f>SUM(#REF!)</f>
        <v>#REF!</v>
      </c>
      <c r="N55" s="396" t="e">
        <f>SUM(#REF!)</f>
        <v>#REF!</v>
      </c>
      <c r="O55" s="396" t="e">
        <f>SUM(#REF!)</f>
        <v>#REF!</v>
      </c>
      <c r="P55" s="396" t="e">
        <f>SUM(#REF!)</f>
        <v>#REF!</v>
      </c>
      <c r="Q55" s="396" t="e">
        <f>SUM(#REF!)</f>
        <v>#REF!</v>
      </c>
      <c r="R55" s="396" t="e">
        <f>SUM(#REF!)</f>
        <v>#REF!</v>
      </c>
      <c r="S55" s="396" t="e">
        <f>SUM(#REF!)</f>
        <v>#REF!</v>
      </c>
      <c r="T55" s="396" t="e">
        <f>SUM(#REF!)</f>
        <v>#REF!</v>
      </c>
      <c r="U55" s="396" t="e">
        <f>SUM(#REF!)</f>
        <v>#REF!</v>
      </c>
      <c r="V55" s="396" t="e">
        <f>SUM(#REF!)</f>
        <v>#REF!</v>
      </c>
      <c r="W55" s="396" t="e">
        <f>SUM(#REF!)</f>
        <v>#REF!</v>
      </c>
      <c r="X55" s="396" t="e">
        <f>SUM(#REF!)</f>
        <v>#REF!</v>
      </c>
      <c r="Y55" s="396" t="e">
        <f>SUM(#REF!)</f>
        <v>#REF!</v>
      </c>
      <c r="Z55" s="396" t="e">
        <f>SUM(#REF!)</f>
        <v>#REF!</v>
      </c>
      <c r="AA55" s="393" t="e">
        <f>SUM(#REF!)</f>
        <v>#REF!</v>
      </c>
      <c r="AB55" s="393" t="e">
        <f>SUM(#REF!)</f>
        <v>#REF!</v>
      </c>
      <c r="AC55" s="443" t="e">
        <f>SUM(#REF!)</f>
        <v>#REF!</v>
      </c>
      <c r="AD55" s="393" t="e">
        <f>SUM(#REF!)</f>
        <v>#REF!</v>
      </c>
      <c r="AE55" s="187">
        <v>0</v>
      </c>
      <c r="AF55" s="187">
        <v>0</v>
      </c>
      <c r="AG55" s="378">
        <v>0</v>
      </c>
      <c r="AH55" s="395" t="e">
        <f>SUM(AI55:AT55)</f>
        <v>#REF!</v>
      </c>
      <c r="AI55" s="110" t="e">
        <f>#REF!</f>
        <v>#REF!</v>
      </c>
      <c r="AJ55" s="93" t="e">
        <f>#REF!</f>
        <v>#REF!</v>
      </c>
      <c r="AK55" s="93" t="e">
        <f>#REF!</f>
        <v>#REF!</v>
      </c>
      <c r="AL55" s="93" t="e">
        <f>#REF!</f>
        <v>#REF!</v>
      </c>
      <c r="AM55" s="93" t="e">
        <f>#REF!</f>
        <v>#REF!</v>
      </c>
      <c r="AN55" s="93" t="e">
        <f>#REF!</f>
        <v>#REF!</v>
      </c>
      <c r="AO55" s="93" t="e">
        <f>#REF!</f>
        <v>#REF!</v>
      </c>
      <c r="AP55" s="93" t="e">
        <f>#REF!</f>
        <v>#REF!</v>
      </c>
      <c r="AQ55" s="93" t="e">
        <f>#REF!</f>
        <v>#REF!</v>
      </c>
      <c r="AR55" s="93" t="e">
        <f>#REF!</f>
        <v>#REF!</v>
      </c>
      <c r="AS55" s="187" t="e">
        <f>#REF!</f>
        <v>#REF!</v>
      </c>
      <c r="AT55" s="187" t="e">
        <f>#REF!</f>
        <v>#REF!</v>
      </c>
    </row>
    <row r="56" spans="1:46">
      <c r="A56" s="519" t="s">
        <v>858</v>
      </c>
      <c r="B56" s="95">
        <v>122</v>
      </c>
      <c r="C56" s="52" t="s">
        <v>962</v>
      </c>
      <c r="D56" s="525" t="e">
        <f>E56/9*12</f>
        <v>#REF!</v>
      </c>
      <c r="E56" s="106" t="e">
        <f t="shared" si="20"/>
        <v>#REF!</v>
      </c>
      <c r="F56" s="428" t="e">
        <f t="shared" si="20"/>
        <v>#REF!</v>
      </c>
      <c r="G56" s="397" t="e">
        <f>SUM(#REF!)</f>
        <v>#REF!</v>
      </c>
      <c r="H56" s="396" t="e">
        <f>SUM(#REF!)</f>
        <v>#REF!</v>
      </c>
      <c r="I56" s="396" t="e">
        <f>SUM(#REF!)</f>
        <v>#REF!</v>
      </c>
      <c r="J56" s="396" t="e">
        <f>SUM(#REF!)</f>
        <v>#REF!</v>
      </c>
      <c r="K56" s="396" t="e">
        <f>SUM(#REF!)</f>
        <v>#REF!</v>
      </c>
      <c r="L56" s="396" t="e">
        <f>SUM(#REF!)</f>
        <v>#REF!</v>
      </c>
      <c r="M56" s="396" t="e">
        <f>SUM(#REF!)</f>
        <v>#REF!</v>
      </c>
      <c r="N56" s="396" t="e">
        <f>SUM(#REF!)</f>
        <v>#REF!</v>
      </c>
      <c r="O56" s="396" t="e">
        <f>SUM(#REF!)</f>
        <v>#REF!</v>
      </c>
      <c r="P56" s="396" t="e">
        <f>SUM(#REF!)</f>
        <v>#REF!</v>
      </c>
      <c r="Q56" s="396" t="e">
        <f>SUM(#REF!)</f>
        <v>#REF!</v>
      </c>
      <c r="R56" s="396" t="e">
        <f>SUM(#REF!)</f>
        <v>#REF!</v>
      </c>
      <c r="S56" s="396" t="e">
        <f>SUM(#REF!)</f>
        <v>#REF!</v>
      </c>
      <c r="T56" s="396" t="e">
        <f>SUM(#REF!)</f>
        <v>#REF!</v>
      </c>
      <c r="U56" s="396" t="e">
        <f>SUM(#REF!)</f>
        <v>#REF!</v>
      </c>
      <c r="V56" s="396" t="e">
        <f>SUM(#REF!)</f>
        <v>#REF!</v>
      </c>
      <c r="W56" s="396" t="e">
        <f>SUM(#REF!)</f>
        <v>#REF!</v>
      </c>
      <c r="X56" s="396" t="e">
        <f>SUM(#REF!)</f>
        <v>#REF!</v>
      </c>
      <c r="Y56" s="396" t="e">
        <f>SUM(#REF!)</f>
        <v>#REF!</v>
      </c>
      <c r="Z56" s="396" t="e">
        <f>SUM(#REF!)</f>
        <v>#REF!</v>
      </c>
      <c r="AA56" s="393" t="e">
        <f>SUM(#REF!)</f>
        <v>#REF!</v>
      </c>
      <c r="AB56" s="393" t="e">
        <f>SUM(#REF!)</f>
        <v>#REF!</v>
      </c>
      <c r="AC56" s="443" t="e">
        <f>SUM(#REF!)</f>
        <v>#REF!</v>
      </c>
      <c r="AD56" s="393" t="e">
        <f>SUM(#REF!)</f>
        <v>#REF!</v>
      </c>
      <c r="AE56" s="187">
        <v>0</v>
      </c>
      <c r="AF56" s="187">
        <v>0</v>
      </c>
      <c r="AG56" s="378">
        <v>44</v>
      </c>
      <c r="AH56" s="395" t="e">
        <f>SUM(AI56:AT56)</f>
        <v>#REF!</v>
      </c>
      <c r="AI56" s="110" t="e">
        <f>#REF!</f>
        <v>#REF!</v>
      </c>
      <c r="AJ56" s="93" t="e">
        <f>#REF!</f>
        <v>#REF!</v>
      </c>
      <c r="AK56" s="93" t="e">
        <f>#REF!</f>
        <v>#REF!</v>
      </c>
      <c r="AL56" s="93" t="e">
        <f>#REF!</f>
        <v>#REF!</v>
      </c>
      <c r="AM56" s="93" t="e">
        <f>#REF!</f>
        <v>#REF!</v>
      </c>
      <c r="AN56" s="93" t="e">
        <f>#REF!</f>
        <v>#REF!</v>
      </c>
      <c r="AO56" s="93" t="e">
        <f>#REF!</f>
        <v>#REF!</v>
      </c>
      <c r="AP56" s="93" t="e">
        <f>#REF!</f>
        <v>#REF!</v>
      </c>
      <c r="AQ56" s="93" t="e">
        <f>#REF!</f>
        <v>#REF!</v>
      </c>
      <c r="AR56" s="93" t="e">
        <f>#REF!</f>
        <v>#REF!</v>
      </c>
      <c r="AS56" s="187" t="e">
        <f>#REF!</f>
        <v>#REF!</v>
      </c>
      <c r="AT56" s="187" t="e">
        <f>#REF!</f>
        <v>#REF!</v>
      </c>
    </row>
    <row r="57" spans="1:46">
      <c r="A57" s="519">
        <v>4102010100300300</v>
      </c>
      <c r="B57" s="95">
        <v>123</v>
      </c>
      <c r="C57" s="52" t="s">
        <v>956</v>
      </c>
      <c r="D57" s="525" t="e">
        <f>E57/9*12</f>
        <v>#REF!</v>
      </c>
      <c r="E57" s="106" t="e">
        <f t="shared" si="20"/>
        <v>#REF!</v>
      </c>
      <c r="F57" s="428" t="e">
        <f t="shared" si="20"/>
        <v>#REF!</v>
      </c>
      <c r="G57" s="397" t="e">
        <f>SUM(#REF!)</f>
        <v>#REF!</v>
      </c>
      <c r="H57" s="396" t="e">
        <f>SUM(#REF!)</f>
        <v>#REF!</v>
      </c>
      <c r="I57" s="396" t="e">
        <f>SUM(#REF!)</f>
        <v>#REF!</v>
      </c>
      <c r="J57" s="396" t="e">
        <f>SUM(#REF!)</f>
        <v>#REF!</v>
      </c>
      <c r="K57" s="396" t="e">
        <f>SUM(#REF!)</f>
        <v>#REF!</v>
      </c>
      <c r="L57" s="396" t="e">
        <f>SUM(#REF!)</f>
        <v>#REF!</v>
      </c>
      <c r="M57" s="396" t="e">
        <f>SUM(#REF!)</f>
        <v>#REF!</v>
      </c>
      <c r="N57" s="396" t="e">
        <f>SUM(#REF!)</f>
        <v>#REF!</v>
      </c>
      <c r="O57" s="396" t="e">
        <f>SUM(#REF!)</f>
        <v>#REF!</v>
      </c>
      <c r="P57" s="396" t="e">
        <f>SUM(#REF!)</f>
        <v>#REF!</v>
      </c>
      <c r="Q57" s="396" t="e">
        <f>SUM(#REF!)</f>
        <v>#REF!</v>
      </c>
      <c r="R57" s="396" t="e">
        <f>SUM(#REF!)</f>
        <v>#REF!</v>
      </c>
      <c r="S57" s="396" t="e">
        <f>SUM(#REF!)</f>
        <v>#REF!</v>
      </c>
      <c r="T57" s="396" t="e">
        <f>SUM(#REF!)</f>
        <v>#REF!</v>
      </c>
      <c r="U57" s="396" t="e">
        <f>SUM(#REF!)</f>
        <v>#REF!</v>
      </c>
      <c r="V57" s="396" t="e">
        <f>SUM(#REF!)</f>
        <v>#REF!</v>
      </c>
      <c r="W57" s="396" t="e">
        <f>SUM(#REF!)</f>
        <v>#REF!</v>
      </c>
      <c r="X57" s="396" t="e">
        <f>SUM(#REF!)</f>
        <v>#REF!</v>
      </c>
      <c r="Y57" s="396" t="e">
        <f>SUM(#REF!)</f>
        <v>#REF!</v>
      </c>
      <c r="Z57" s="396" t="e">
        <f>SUM(#REF!)</f>
        <v>#REF!</v>
      </c>
      <c r="AA57" s="393" t="e">
        <f>SUM(#REF!)</f>
        <v>#REF!</v>
      </c>
      <c r="AB57" s="393" t="e">
        <f>SUM(#REF!)</f>
        <v>#REF!</v>
      </c>
      <c r="AC57" s="443" t="e">
        <f>SUM(#REF!)</f>
        <v>#REF!</v>
      </c>
      <c r="AD57" s="482" t="e">
        <f>SUM(#REF!)</f>
        <v>#REF!</v>
      </c>
      <c r="AE57" s="187">
        <v>45000</v>
      </c>
      <c r="AF57" s="187">
        <v>45000</v>
      </c>
      <c r="AG57" s="378">
        <v>0</v>
      </c>
      <c r="AH57" s="417" t="e">
        <f>SUM(AI57:AT57)</f>
        <v>#REF!</v>
      </c>
      <c r="AI57" s="110" t="e">
        <f>#REF!</f>
        <v>#REF!</v>
      </c>
      <c r="AJ57" s="93" t="e">
        <f>#REF!</f>
        <v>#REF!</v>
      </c>
      <c r="AK57" s="93" t="e">
        <f>#REF!</f>
        <v>#REF!</v>
      </c>
      <c r="AL57" s="93" t="e">
        <f>#REF!</f>
        <v>#REF!</v>
      </c>
      <c r="AM57" s="93" t="e">
        <f>#REF!</f>
        <v>#REF!</v>
      </c>
      <c r="AN57" s="93" t="e">
        <f>#REF!</f>
        <v>#REF!</v>
      </c>
      <c r="AO57" s="93" t="e">
        <f>#REF!</f>
        <v>#REF!</v>
      </c>
      <c r="AP57" s="93" t="e">
        <f>#REF!</f>
        <v>#REF!</v>
      </c>
      <c r="AQ57" s="93" t="e">
        <f>#REF!</f>
        <v>#REF!</v>
      </c>
      <c r="AR57" s="93" t="e">
        <f>#REF!</f>
        <v>#REF!</v>
      </c>
      <c r="AS57" s="187" t="e">
        <f>#REF!</f>
        <v>#REF!</v>
      </c>
      <c r="AT57" s="187" t="e">
        <f>#REF!</f>
        <v>#REF!</v>
      </c>
    </row>
    <row r="58" spans="1:46">
      <c r="A58" s="471"/>
      <c r="C58" s="52"/>
      <c r="D58" s="525"/>
      <c r="E58" s="106"/>
      <c r="F58" s="428"/>
      <c r="G58" s="104"/>
      <c r="H58" s="129"/>
      <c r="I58" s="129"/>
      <c r="J58" s="129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 t="s">
        <v>567</v>
      </c>
      <c r="Z58" s="93"/>
      <c r="AA58" s="93" t="s">
        <v>567</v>
      </c>
      <c r="AB58" s="91"/>
      <c r="AC58" s="443"/>
      <c r="AD58" s="482"/>
      <c r="AE58" s="91"/>
      <c r="AF58" s="91"/>
      <c r="AG58" s="24"/>
      <c r="AH58" s="472"/>
      <c r="AI58" s="104"/>
      <c r="AJ58" s="129"/>
      <c r="AK58" s="129"/>
      <c r="AL58" s="129"/>
      <c r="AM58" s="129"/>
      <c r="AN58" s="91"/>
      <c r="AO58" s="91"/>
      <c r="AP58" s="91"/>
      <c r="AQ58" s="471"/>
      <c r="AR58" s="91"/>
      <c r="AS58" s="471"/>
      <c r="AT58" s="471"/>
    </row>
    <row r="59" spans="1:46">
      <c r="A59" s="471"/>
      <c r="C59" s="133" t="s">
        <v>568</v>
      </c>
      <c r="D59" s="547" t="e">
        <f>SUM(D60+D61+D62+D66+D67+D72+D73+D74+D75+D76+D77)</f>
        <v>#REF!</v>
      </c>
      <c r="E59" s="427" t="e">
        <f>SUM(E60+E61+E62+E66+E67+E72+E73+E74+E75+E76+E77)</f>
        <v>#REF!</v>
      </c>
      <c r="F59" s="427" t="e">
        <f>SUM(F60+F61+F62+F66+F67+F72+F73+F74+F75+F76+F77)</f>
        <v>#REF!</v>
      </c>
      <c r="G59" s="98" t="e">
        <f>SUM(G60+G61+G62+G66+G67+G72+G73+G74+G75+G76+G77)</f>
        <v>#REF!</v>
      </c>
      <c r="H59" s="98" t="e">
        <f>SUM(H60+H61+H62+H66+H67+H72+H73+H74+H75+H76+H77)</f>
        <v>#REF!</v>
      </c>
      <c r="I59" s="98" t="e">
        <f t="shared" ref="I59:AT59" si="21">SUM(I60+I61+I62+I66+I67+I72+I73+I74+I75+I76+I77)</f>
        <v>#REF!</v>
      </c>
      <c r="J59" s="98" t="e">
        <f t="shared" si="21"/>
        <v>#REF!</v>
      </c>
      <c r="K59" s="98" t="e">
        <f t="shared" si="21"/>
        <v>#REF!</v>
      </c>
      <c r="L59" s="98" t="e">
        <f t="shared" si="21"/>
        <v>#REF!</v>
      </c>
      <c r="M59" s="98" t="e">
        <f t="shared" si="21"/>
        <v>#REF!</v>
      </c>
      <c r="N59" s="98" t="e">
        <f t="shared" si="21"/>
        <v>#REF!</v>
      </c>
      <c r="O59" s="98" t="e">
        <f t="shared" si="21"/>
        <v>#REF!</v>
      </c>
      <c r="P59" s="98" t="e">
        <f t="shared" si="21"/>
        <v>#REF!</v>
      </c>
      <c r="Q59" s="98" t="e">
        <f t="shared" si="21"/>
        <v>#REF!</v>
      </c>
      <c r="R59" s="98" t="e">
        <f t="shared" si="21"/>
        <v>#REF!</v>
      </c>
      <c r="S59" s="98" t="e">
        <f t="shared" si="21"/>
        <v>#REF!</v>
      </c>
      <c r="T59" s="98" t="e">
        <f t="shared" si="21"/>
        <v>#REF!</v>
      </c>
      <c r="U59" s="98" t="e">
        <f t="shared" si="21"/>
        <v>#REF!</v>
      </c>
      <c r="V59" s="98" t="e">
        <f t="shared" si="21"/>
        <v>#REF!</v>
      </c>
      <c r="W59" s="98" t="e">
        <f t="shared" si="21"/>
        <v>#REF!</v>
      </c>
      <c r="X59" s="98" t="e">
        <f t="shared" si="21"/>
        <v>#REF!</v>
      </c>
      <c r="Y59" s="98" t="e">
        <f t="shared" si="21"/>
        <v>#REF!</v>
      </c>
      <c r="Z59" s="98" t="e">
        <f t="shared" si="21"/>
        <v>#REF!</v>
      </c>
      <c r="AA59" s="98" t="e">
        <f t="shared" si="21"/>
        <v>#REF!</v>
      </c>
      <c r="AB59" s="98" t="e">
        <f t="shared" si="21"/>
        <v>#REF!</v>
      </c>
      <c r="AC59" s="98" t="e">
        <f t="shared" si="21"/>
        <v>#REF!</v>
      </c>
      <c r="AD59" s="98" t="e">
        <f t="shared" si="21"/>
        <v>#REF!</v>
      </c>
      <c r="AE59" s="98">
        <f t="shared" si="21"/>
        <v>198749086</v>
      </c>
      <c r="AF59" s="98">
        <f t="shared" si="21"/>
        <v>198749086</v>
      </c>
      <c r="AG59" s="98">
        <f t="shared" si="21"/>
        <v>184563089</v>
      </c>
      <c r="AH59" s="98" t="e">
        <f t="shared" si="21"/>
        <v>#REF!</v>
      </c>
      <c r="AI59" s="98" t="e">
        <f t="shared" si="21"/>
        <v>#REF!</v>
      </c>
      <c r="AJ59" s="98" t="e">
        <f t="shared" si="21"/>
        <v>#REF!</v>
      </c>
      <c r="AK59" s="98" t="e">
        <f t="shared" si="21"/>
        <v>#REF!</v>
      </c>
      <c r="AL59" s="98" t="e">
        <f t="shared" si="21"/>
        <v>#REF!</v>
      </c>
      <c r="AM59" s="98" t="e">
        <f t="shared" si="21"/>
        <v>#REF!</v>
      </c>
      <c r="AN59" s="98" t="e">
        <f t="shared" si="21"/>
        <v>#REF!</v>
      </c>
      <c r="AO59" s="98" t="e">
        <f t="shared" si="21"/>
        <v>#REF!</v>
      </c>
      <c r="AP59" s="98" t="e">
        <f t="shared" si="21"/>
        <v>#REF!</v>
      </c>
      <c r="AQ59" s="98" t="e">
        <f t="shared" si="21"/>
        <v>#REF!</v>
      </c>
      <c r="AR59" s="98" t="e">
        <f t="shared" si="21"/>
        <v>#REF!</v>
      </c>
      <c r="AS59" s="98" t="e">
        <f t="shared" si="21"/>
        <v>#REF!</v>
      </c>
      <c r="AT59" s="98" t="e">
        <f t="shared" si="21"/>
        <v>#REF!</v>
      </c>
    </row>
    <row r="60" spans="1:46">
      <c r="A60" s="519">
        <v>4101030100100200</v>
      </c>
      <c r="B60" s="95">
        <v>131</v>
      </c>
      <c r="C60" s="52" t="s">
        <v>1311</v>
      </c>
      <c r="D60" s="525" t="e">
        <f>E60/9*12</f>
        <v>#REF!</v>
      </c>
      <c r="E60" s="106" t="e">
        <f>AC60+AA60+Y60+W60+U60+S60+Q60+O60+M60+K60+I60+G60</f>
        <v>#REF!</v>
      </c>
      <c r="F60" s="428" t="e">
        <f>AD60+AB60+Z60+X60+V60+T60+R60+P60+N60+L60+J60+H60</f>
        <v>#REF!</v>
      </c>
      <c r="G60" s="397" t="e">
        <f>SUM(#REF!)</f>
        <v>#REF!</v>
      </c>
      <c r="H60" s="396" t="e">
        <f>SUM(#REF!)</f>
        <v>#REF!</v>
      </c>
      <c r="I60" s="396" t="e">
        <f>SUM(#REF!)</f>
        <v>#REF!</v>
      </c>
      <c r="J60" s="396" t="e">
        <f>SUM(#REF!)</f>
        <v>#REF!</v>
      </c>
      <c r="K60" s="396" t="e">
        <f>SUM(#REF!)</f>
        <v>#REF!</v>
      </c>
      <c r="L60" s="396" t="e">
        <f>SUM(#REF!)</f>
        <v>#REF!</v>
      </c>
      <c r="M60" s="396" t="e">
        <f>SUM(#REF!)</f>
        <v>#REF!</v>
      </c>
      <c r="N60" s="396" t="e">
        <f>SUM(#REF!)</f>
        <v>#REF!</v>
      </c>
      <c r="O60" s="396" t="e">
        <f>SUM(#REF!)</f>
        <v>#REF!</v>
      </c>
      <c r="P60" s="396" t="e">
        <f>SUM(#REF!)</f>
        <v>#REF!</v>
      </c>
      <c r="Q60" s="396" t="e">
        <f>SUM(#REF!)</f>
        <v>#REF!</v>
      </c>
      <c r="R60" s="396" t="e">
        <f>SUM(#REF!)</f>
        <v>#REF!</v>
      </c>
      <c r="S60" s="396" t="e">
        <f>SUM(#REF!)</f>
        <v>#REF!</v>
      </c>
      <c r="T60" s="396" t="e">
        <f>SUM(#REF!)</f>
        <v>#REF!</v>
      </c>
      <c r="U60" s="396" t="e">
        <f>SUM(#REF!)</f>
        <v>#REF!</v>
      </c>
      <c r="V60" s="396" t="e">
        <f>SUM(#REF!)</f>
        <v>#REF!</v>
      </c>
      <c r="W60" s="396" t="e">
        <f>SUM(#REF!)</f>
        <v>#REF!</v>
      </c>
      <c r="X60" s="396" t="e">
        <f>SUM(#REF!)</f>
        <v>#REF!</v>
      </c>
      <c r="Y60" s="396" t="e">
        <f>SUM(#REF!)</f>
        <v>#REF!</v>
      </c>
      <c r="Z60" s="439" t="e">
        <f>SUM(#REF!)</f>
        <v>#REF!</v>
      </c>
      <c r="AA60" s="393" t="e">
        <f>SUM(#REF!)</f>
        <v>#REF!</v>
      </c>
      <c r="AB60" s="393" t="e">
        <f>SUM(#REF!)</f>
        <v>#REF!</v>
      </c>
      <c r="AC60" s="443" t="e">
        <f>SUM(#REF!)</f>
        <v>#REF!</v>
      </c>
      <c r="AD60" s="482" t="e">
        <f>SUM(#REF!)</f>
        <v>#REF!</v>
      </c>
      <c r="AE60" s="187">
        <v>0</v>
      </c>
      <c r="AF60" s="93">
        <v>0</v>
      </c>
      <c r="AG60" s="441">
        <v>0</v>
      </c>
      <c r="AH60" s="417" t="e">
        <f>SUM(AI60:AT60)</f>
        <v>#REF!</v>
      </c>
      <c r="AI60" s="110" t="e">
        <f>#REF!</f>
        <v>#REF!</v>
      </c>
      <c r="AJ60" s="93" t="e">
        <f>#REF!</f>
        <v>#REF!</v>
      </c>
      <c r="AK60" s="93" t="e">
        <f>#REF!</f>
        <v>#REF!</v>
      </c>
      <c r="AL60" s="93" t="e">
        <f>#REF!</f>
        <v>#REF!</v>
      </c>
      <c r="AM60" s="93" t="e">
        <f>#REF!</f>
        <v>#REF!</v>
      </c>
      <c r="AN60" s="93" t="e">
        <f>#REF!</f>
        <v>#REF!</v>
      </c>
      <c r="AO60" s="93" t="e">
        <f>#REF!</f>
        <v>#REF!</v>
      </c>
      <c r="AP60" s="93" t="e">
        <f>#REF!</f>
        <v>#REF!</v>
      </c>
      <c r="AQ60" s="187" t="e">
        <f>#REF!</f>
        <v>#REF!</v>
      </c>
      <c r="AR60" s="93" t="e">
        <f>#REF!</f>
        <v>#REF!</v>
      </c>
      <c r="AS60" s="187" t="e">
        <f>#REF!</f>
        <v>#REF!</v>
      </c>
      <c r="AT60" s="187" t="e">
        <f>#REF!</f>
        <v>#REF!</v>
      </c>
    </row>
    <row r="61" spans="1:46">
      <c r="A61" s="519" t="s">
        <v>859</v>
      </c>
      <c r="B61" s="95">
        <v>132</v>
      </c>
      <c r="C61" s="52" t="s">
        <v>962</v>
      </c>
      <c r="D61" s="525" t="e">
        <f>E61/9*12</f>
        <v>#REF!</v>
      </c>
      <c r="E61" s="106" t="e">
        <f>AC61+AA61+Y61+W61+U61+S61+Q61+O61+M61+K61+I61+G61</f>
        <v>#REF!</v>
      </c>
      <c r="F61" s="428" t="e">
        <f>AD61+AB61+Z61+X61+V61+T61+R61+P61+N61+L61+J61+H61</f>
        <v>#REF!</v>
      </c>
      <c r="G61" s="397" t="e">
        <f>SUM(#REF!)</f>
        <v>#REF!</v>
      </c>
      <c r="H61" s="396" t="e">
        <f>SUM(#REF!)</f>
        <v>#REF!</v>
      </c>
      <c r="I61" s="396" t="e">
        <f>SUM(#REF!)</f>
        <v>#REF!</v>
      </c>
      <c r="J61" s="396" t="e">
        <f>SUM(#REF!)</f>
        <v>#REF!</v>
      </c>
      <c r="K61" s="396" t="e">
        <f>SUM(#REF!)</f>
        <v>#REF!</v>
      </c>
      <c r="L61" s="396" t="e">
        <f>SUM(#REF!)</f>
        <v>#REF!</v>
      </c>
      <c r="M61" s="396" t="e">
        <f>SUM(#REF!)</f>
        <v>#REF!</v>
      </c>
      <c r="N61" s="396" t="e">
        <f>SUM(#REF!)</f>
        <v>#REF!</v>
      </c>
      <c r="O61" s="396" t="e">
        <f>SUM(#REF!)</f>
        <v>#REF!</v>
      </c>
      <c r="P61" s="396" t="e">
        <f>SUM(#REF!)</f>
        <v>#REF!</v>
      </c>
      <c r="Q61" s="396" t="e">
        <f>SUM(#REF!)</f>
        <v>#REF!</v>
      </c>
      <c r="R61" s="396" t="e">
        <f>SUM(#REF!)</f>
        <v>#REF!</v>
      </c>
      <c r="S61" s="396" t="e">
        <f>SUM(#REF!)</f>
        <v>#REF!</v>
      </c>
      <c r="T61" s="396" t="e">
        <f>SUM(#REF!)</f>
        <v>#REF!</v>
      </c>
      <c r="U61" s="396" t="e">
        <f>SUM(#REF!)</f>
        <v>#REF!</v>
      </c>
      <c r="V61" s="396" t="e">
        <f>SUM(#REF!)</f>
        <v>#REF!</v>
      </c>
      <c r="W61" s="396" t="e">
        <f>SUM(#REF!)</f>
        <v>#REF!</v>
      </c>
      <c r="X61" s="396" t="e">
        <f>SUM(#REF!)</f>
        <v>#REF!</v>
      </c>
      <c r="Y61" s="396" t="e">
        <f>SUM(#REF!)</f>
        <v>#REF!</v>
      </c>
      <c r="Z61" s="396" t="e">
        <f>SUM(#REF!)</f>
        <v>#REF!</v>
      </c>
      <c r="AA61" s="393" t="e">
        <f>SUM(#REF!)</f>
        <v>#REF!</v>
      </c>
      <c r="AB61" s="393" t="e">
        <f>SUM(#REF!)</f>
        <v>#REF!</v>
      </c>
      <c r="AC61" s="443" t="e">
        <f>SUM(#REF!)</f>
        <v>#REF!</v>
      </c>
      <c r="AD61" s="482" t="e">
        <f>SUM(#REF!)</f>
        <v>#REF!</v>
      </c>
      <c r="AE61" s="187">
        <v>30000</v>
      </c>
      <c r="AF61" s="187">
        <v>30000</v>
      </c>
      <c r="AG61" s="378">
        <v>5100</v>
      </c>
      <c r="AH61" s="417" t="e">
        <f>SUM(AI61:AT61)</f>
        <v>#REF!</v>
      </c>
      <c r="AI61" s="110" t="e">
        <f>#REF!</f>
        <v>#REF!</v>
      </c>
      <c r="AJ61" s="93" t="e">
        <f>#REF!</f>
        <v>#REF!</v>
      </c>
      <c r="AK61" s="93" t="e">
        <f>#REF!</f>
        <v>#REF!</v>
      </c>
      <c r="AL61" s="93" t="e">
        <f>#REF!</f>
        <v>#REF!</v>
      </c>
      <c r="AM61" s="93" t="e">
        <f>#REF!</f>
        <v>#REF!</v>
      </c>
      <c r="AN61" s="93" t="e">
        <f>#REF!</f>
        <v>#REF!</v>
      </c>
      <c r="AO61" s="93" t="e">
        <f>#REF!</f>
        <v>#REF!</v>
      </c>
      <c r="AP61" s="93" t="e">
        <f>#REF!</f>
        <v>#REF!</v>
      </c>
      <c r="AQ61" s="93" t="e">
        <f>#REF!</f>
        <v>#REF!</v>
      </c>
      <c r="AR61" s="93" t="e">
        <f>#REF!</f>
        <v>#REF!</v>
      </c>
      <c r="AS61" s="187" t="e">
        <f>#REF!</f>
        <v>#REF!</v>
      </c>
      <c r="AT61" s="187" t="e">
        <f>#REF!</f>
        <v>#REF!</v>
      </c>
    </row>
    <row r="62" spans="1:46">
      <c r="A62" s="471"/>
      <c r="B62" s="95">
        <v>133</v>
      </c>
      <c r="C62" s="52" t="s">
        <v>963</v>
      </c>
      <c r="D62" s="526" t="e">
        <f t="shared" ref="D62:AT62" si="22">SUM(D63:D65)</f>
        <v>#REF!</v>
      </c>
      <c r="E62" s="429" t="e">
        <f t="shared" si="22"/>
        <v>#REF!</v>
      </c>
      <c r="F62" s="430" t="e">
        <f t="shared" si="22"/>
        <v>#REF!</v>
      </c>
      <c r="G62" s="47" t="e">
        <f t="shared" ref="G62:L62" si="23">SUM(G63:G65)</f>
        <v>#REF!</v>
      </c>
      <c r="H62" s="96" t="e">
        <f t="shared" si="23"/>
        <v>#REF!</v>
      </c>
      <c r="I62" s="96" t="e">
        <f t="shared" si="23"/>
        <v>#REF!</v>
      </c>
      <c r="J62" s="96" t="e">
        <f t="shared" si="23"/>
        <v>#REF!</v>
      </c>
      <c r="K62" s="120" t="e">
        <f t="shared" si="23"/>
        <v>#REF!</v>
      </c>
      <c r="L62" s="120" t="e">
        <f t="shared" si="23"/>
        <v>#REF!</v>
      </c>
      <c r="M62" s="120" t="e">
        <f t="shared" si="22"/>
        <v>#REF!</v>
      </c>
      <c r="N62" s="120" t="e">
        <f t="shared" si="22"/>
        <v>#REF!</v>
      </c>
      <c r="O62" s="120" t="e">
        <f t="shared" si="22"/>
        <v>#REF!</v>
      </c>
      <c r="P62" s="120" t="e">
        <f t="shared" si="22"/>
        <v>#REF!</v>
      </c>
      <c r="Q62" s="120" t="e">
        <f t="shared" si="22"/>
        <v>#REF!</v>
      </c>
      <c r="R62" s="120" t="e">
        <f t="shared" si="22"/>
        <v>#REF!</v>
      </c>
      <c r="S62" s="120" t="e">
        <f t="shared" si="22"/>
        <v>#REF!</v>
      </c>
      <c r="T62" s="120" t="e">
        <f t="shared" si="22"/>
        <v>#REF!</v>
      </c>
      <c r="U62" s="120" t="e">
        <f t="shared" si="22"/>
        <v>#REF!</v>
      </c>
      <c r="V62" s="120" t="e">
        <f t="shared" si="22"/>
        <v>#REF!</v>
      </c>
      <c r="W62" s="120" t="e">
        <f t="shared" si="22"/>
        <v>#REF!</v>
      </c>
      <c r="X62" s="120" t="e">
        <f t="shared" si="22"/>
        <v>#REF!</v>
      </c>
      <c r="Y62" s="120" t="e">
        <f t="shared" si="22"/>
        <v>#REF!</v>
      </c>
      <c r="Z62" s="120" t="e">
        <f t="shared" si="22"/>
        <v>#REF!</v>
      </c>
      <c r="AA62" s="96" t="e">
        <f t="shared" si="22"/>
        <v>#REF!</v>
      </c>
      <c r="AB62" s="96" t="e">
        <f t="shared" si="22"/>
        <v>#REF!</v>
      </c>
      <c r="AC62" s="406" t="e">
        <f t="shared" si="22"/>
        <v>#REF!</v>
      </c>
      <c r="AD62" s="96" t="e">
        <f t="shared" si="22"/>
        <v>#REF!</v>
      </c>
      <c r="AE62" s="182">
        <f>SUM(AE63:AE65)</f>
        <v>198274086</v>
      </c>
      <c r="AF62" s="182">
        <f>SUM(AF63:AF65)</f>
        <v>198274086</v>
      </c>
      <c r="AG62" s="376">
        <f>SUM(AG63:AG65)</f>
        <v>184036542</v>
      </c>
      <c r="AH62" s="474" t="e">
        <f t="shared" si="22"/>
        <v>#REF!</v>
      </c>
      <c r="AI62" s="36" t="e">
        <f>SUM(AI63:AI65)</f>
        <v>#REF!</v>
      </c>
      <c r="AJ62" s="96" t="e">
        <f>SUM(AJ63:AJ65)</f>
        <v>#REF!</v>
      </c>
      <c r="AK62" s="96" t="e">
        <f>SUM(AK63:AK65)</f>
        <v>#REF!</v>
      </c>
      <c r="AL62" s="96" t="e">
        <f>SUM(AL63:AL65)</f>
        <v>#REF!</v>
      </c>
      <c r="AM62" s="96" t="e">
        <f t="shared" si="22"/>
        <v>#REF!</v>
      </c>
      <c r="AN62" s="94" t="e">
        <f>SUM(AN63:AN65)</f>
        <v>#REF!</v>
      </c>
      <c r="AO62" s="94" t="e">
        <f>SUM(AO63:AO65)</f>
        <v>#REF!</v>
      </c>
      <c r="AP62" s="94" t="e">
        <f t="shared" si="22"/>
        <v>#REF!</v>
      </c>
      <c r="AQ62" s="94" t="e">
        <f t="shared" si="22"/>
        <v>#REF!</v>
      </c>
      <c r="AR62" s="94" t="e">
        <f t="shared" si="22"/>
        <v>#REF!</v>
      </c>
      <c r="AS62" s="94" t="e">
        <f t="shared" si="22"/>
        <v>#REF!</v>
      </c>
      <c r="AT62" s="34" t="e">
        <f t="shared" si="22"/>
        <v>#REF!</v>
      </c>
    </row>
    <row r="63" spans="1:46">
      <c r="A63" s="519" t="s">
        <v>860</v>
      </c>
      <c r="B63" s="95" t="s">
        <v>1373</v>
      </c>
      <c r="C63" s="52" t="s">
        <v>1505</v>
      </c>
      <c r="D63" s="525" t="e">
        <f>E63/9*12</f>
        <v>#REF!</v>
      </c>
      <c r="E63" s="106" t="e">
        <f t="shared" ref="E63:F66" si="24">AC63+AA63+Y63+W63+U63+S63+Q63+O63+M63+K63+I63+G63</f>
        <v>#REF!</v>
      </c>
      <c r="F63" s="428" t="e">
        <f t="shared" si="24"/>
        <v>#REF!</v>
      </c>
      <c r="G63" s="397" t="e">
        <f>SUM(#REF!)</f>
        <v>#REF!</v>
      </c>
      <c r="H63" s="396" t="e">
        <f>SUM(#REF!)</f>
        <v>#REF!</v>
      </c>
      <c r="I63" s="396" t="e">
        <f>SUM(#REF!)</f>
        <v>#REF!</v>
      </c>
      <c r="J63" s="396" t="e">
        <f>SUM(#REF!)</f>
        <v>#REF!</v>
      </c>
      <c r="K63" s="396" t="e">
        <f>SUM(#REF!)</f>
        <v>#REF!</v>
      </c>
      <c r="L63" s="396" t="e">
        <f>SUM(#REF!)</f>
        <v>#REF!</v>
      </c>
      <c r="M63" s="396" t="e">
        <f>SUM(#REF!)</f>
        <v>#REF!</v>
      </c>
      <c r="N63" s="396" t="e">
        <f>SUM(#REF!)</f>
        <v>#REF!</v>
      </c>
      <c r="O63" s="396" t="e">
        <f>SUM(#REF!)</f>
        <v>#REF!</v>
      </c>
      <c r="P63" s="396" t="e">
        <f>SUM(#REF!)</f>
        <v>#REF!</v>
      </c>
      <c r="Q63" s="396" t="e">
        <f>SUM(#REF!)</f>
        <v>#REF!</v>
      </c>
      <c r="R63" s="396" t="e">
        <f>SUM(#REF!)</f>
        <v>#REF!</v>
      </c>
      <c r="S63" s="396" t="e">
        <f>SUM(#REF!)</f>
        <v>#REF!</v>
      </c>
      <c r="T63" s="396" t="e">
        <f>SUM(#REF!)</f>
        <v>#REF!</v>
      </c>
      <c r="U63" s="396" t="e">
        <f>SUM(#REF!)</f>
        <v>#REF!</v>
      </c>
      <c r="V63" s="396" t="e">
        <f>SUM(#REF!)</f>
        <v>#REF!</v>
      </c>
      <c r="W63" s="396" t="e">
        <f>SUM(#REF!)</f>
        <v>#REF!</v>
      </c>
      <c r="X63" s="396" t="e">
        <f>SUM(#REF!)</f>
        <v>#REF!</v>
      </c>
      <c r="Y63" s="396" t="e">
        <f>SUM(#REF!)</f>
        <v>#REF!</v>
      </c>
      <c r="Z63" s="396" t="e">
        <f>SUM(#REF!)</f>
        <v>#REF!</v>
      </c>
      <c r="AA63" s="393" t="e">
        <f>SUM(#REF!)</f>
        <v>#REF!</v>
      </c>
      <c r="AB63" s="393" t="e">
        <f>SUM(#REF!)</f>
        <v>#REF!</v>
      </c>
      <c r="AC63" s="393" t="e">
        <f>SUM(#REF!)</f>
        <v>#REF!</v>
      </c>
      <c r="AD63" s="393" t="e">
        <f>SUM(#REF!)</f>
        <v>#REF!</v>
      </c>
      <c r="AE63" s="187">
        <v>197250000</v>
      </c>
      <c r="AF63" s="187">
        <v>197250000</v>
      </c>
      <c r="AG63" s="378">
        <v>182590485</v>
      </c>
      <c r="AH63" s="417" t="e">
        <f>SUM(AI63:AT63)</f>
        <v>#REF!</v>
      </c>
      <c r="AI63" s="110" t="e">
        <f>#REF!</f>
        <v>#REF!</v>
      </c>
      <c r="AJ63" s="93" t="e">
        <f>#REF!</f>
        <v>#REF!</v>
      </c>
      <c r="AK63" s="93" t="e">
        <f>#REF!</f>
        <v>#REF!</v>
      </c>
      <c r="AL63" s="93" t="e">
        <f>#REF!</f>
        <v>#REF!</v>
      </c>
      <c r="AM63" s="93" t="e">
        <f>#REF!</f>
        <v>#REF!</v>
      </c>
      <c r="AN63" s="93" t="e">
        <f>#REF!</f>
        <v>#REF!</v>
      </c>
      <c r="AO63" s="93" t="e">
        <f>#REF!</f>
        <v>#REF!</v>
      </c>
      <c r="AP63" s="93" t="e">
        <f>#REF!</f>
        <v>#REF!</v>
      </c>
      <c r="AQ63" s="93" t="e">
        <f>#REF!</f>
        <v>#REF!</v>
      </c>
      <c r="AR63" s="93" t="e">
        <f>#REF!</f>
        <v>#REF!</v>
      </c>
      <c r="AS63" s="93" t="e">
        <f>#REF!</f>
        <v>#REF!</v>
      </c>
      <c r="AT63" s="110" t="e">
        <f>#REF!</f>
        <v>#REF!</v>
      </c>
    </row>
    <row r="64" spans="1:46">
      <c r="A64" s="519" t="s">
        <v>861</v>
      </c>
      <c r="B64" s="95" t="s">
        <v>1404</v>
      </c>
      <c r="C64" s="52" t="s">
        <v>1506</v>
      </c>
      <c r="D64" s="525" t="e">
        <f>E64/9*12</f>
        <v>#REF!</v>
      </c>
      <c r="E64" s="106" t="e">
        <f t="shared" si="24"/>
        <v>#REF!</v>
      </c>
      <c r="F64" s="428" t="e">
        <f t="shared" si="24"/>
        <v>#REF!</v>
      </c>
      <c r="G64" s="397" t="e">
        <f>SUM(#REF!)</f>
        <v>#REF!</v>
      </c>
      <c r="H64" s="396" t="e">
        <f>SUM(#REF!)</f>
        <v>#REF!</v>
      </c>
      <c r="I64" s="396" t="e">
        <f>SUM(#REF!)</f>
        <v>#REF!</v>
      </c>
      <c r="J64" s="396" t="e">
        <f>SUM(#REF!)</f>
        <v>#REF!</v>
      </c>
      <c r="K64" s="396" t="e">
        <f>SUM(#REF!)</f>
        <v>#REF!</v>
      </c>
      <c r="L64" s="396" t="e">
        <f>SUM(#REF!)</f>
        <v>#REF!</v>
      </c>
      <c r="M64" s="396" t="e">
        <f>SUM(#REF!)</f>
        <v>#REF!</v>
      </c>
      <c r="N64" s="396" t="e">
        <f>SUM(#REF!)</f>
        <v>#REF!</v>
      </c>
      <c r="O64" s="396" t="e">
        <f>SUM(#REF!)</f>
        <v>#REF!</v>
      </c>
      <c r="P64" s="396" t="e">
        <f>SUM(#REF!)</f>
        <v>#REF!</v>
      </c>
      <c r="Q64" s="396" t="e">
        <f>SUM(#REF!)</f>
        <v>#REF!</v>
      </c>
      <c r="R64" s="396" t="e">
        <f>SUM(#REF!)</f>
        <v>#REF!</v>
      </c>
      <c r="S64" s="396" t="e">
        <f>SUM(#REF!)</f>
        <v>#REF!</v>
      </c>
      <c r="T64" s="396" t="e">
        <f>SUM(#REF!)</f>
        <v>#REF!</v>
      </c>
      <c r="U64" s="396" t="e">
        <f>SUM(#REF!)</f>
        <v>#REF!</v>
      </c>
      <c r="V64" s="396" t="e">
        <f>SUM(#REF!)</f>
        <v>#REF!</v>
      </c>
      <c r="W64" s="396" t="e">
        <f>SUM(#REF!)</f>
        <v>#REF!</v>
      </c>
      <c r="X64" s="396" t="e">
        <f>SUM(#REF!)</f>
        <v>#REF!</v>
      </c>
      <c r="Y64" s="396" t="e">
        <f>SUM(#REF!)</f>
        <v>#REF!</v>
      </c>
      <c r="Z64" s="396" t="e">
        <f>SUM(#REF!)</f>
        <v>#REF!</v>
      </c>
      <c r="AA64" s="393" t="e">
        <f>SUM(#REF!)</f>
        <v>#REF!</v>
      </c>
      <c r="AB64" s="393" t="e">
        <f>SUM(#REF!)</f>
        <v>#REF!</v>
      </c>
      <c r="AC64" s="393" t="e">
        <f>SUM(#REF!)</f>
        <v>#REF!</v>
      </c>
      <c r="AD64" s="393" t="e">
        <f>SUM(#REF!)</f>
        <v>#REF!</v>
      </c>
      <c r="AE64" s="187">
        <v>816478</v>
      </c>
      <c r="AF64" s="187">
        <v>816478</v>
      </c>
      <c r="AG64" s="378">
        <v>1280984</v>
      </c>
      <c r="AH64" s="417" t="e">
        <f>SUM(AI64:AT64)</f>
        <v>#REF!</v>
      </c>
      <c r="AI64" s="110" t="e">
        <f>#REF!</f>
        <v>#REF!</v>
      </c>
      <c r="AJ64" s="93" t="e">
        <f>#REF!</f>
        <v>#REF!</v>
      </c>
      <c r="AK64" s="93" t="e">
        <f>#REF!</f>
        <v>#REF!</v>
      </c>
      <c r="AL64" s="93" t="e">
        <f>#REF!</f>
        <v>#REF!</v>
      </c>
      <c r="AM64" s="93" t="e">
        <f>#REF!</f>
        <v>#REF!</v>
      </c>
      <c r="AN64" s="93" t="e">
        <f>#REF!</f>
        <v>#REF!</v>
      </c>
      <c r="AO64" s="93" t="e">
        <f>#REF!</f>
        <v>#REF!</v>
      </c>
      <c r="AP64" s="93" t="e">
        <f>#REF!</f>
        <v>#REF!</v>
      </c>
      <c r="AQ64" s="93" t="e">
        <f>#REF!</f>
        <v>#REF!</v>
      </c>
      <c r="AR64" s="93" t="e">
        <f>#REF!</f>
        <v>#REF!</v>
      </c>
      <c r="AS64" s="93" t="e">
        <f>#REF!</f>
        <v>#REF!</v>
      </c>
      <c r="AT64" s="110" t="e">
        <f>#REF!</f>
        <v>#REF!</v>
      </c>
    </row>
    <row r="65" spans="1:46">
      <c r="A65" s="519" t="s">
        <v>862</v>
      </c>
      <c r="B65" s="95" t="s">
        <v>1405</v>
      </c>
      <c r="C65" s="52" t="s">
        <v>1507</v>
      </c>
      <c r="D65" s="525" t="e">
        <f>E65/9*12</f>
        <v>#REF!</v>
      </c>
      <c r="E65" s="106" t="e">
        <f t="shared" si="24"/>
        <v>#REF!</v>
      </c>
      <c r="F65" s="428" t="e">
        <f t="shared" si="24"/>
        <v>#REF!</v>
      </c>
      <c r="G65" s="397" t="e">
        <f>SUM(#REF!)</f>
        <v>#REF!</v>
      </c>
      <c r="H65" s="396" t="e">
        <f>SUM(#REF!)</f>
        <v>#REF!</v>
      </c>
      <c r="I65" s="396" t="e">
        <f>SUM(#REF!)</f>
        <v>#REF!</v>
      </c>
      <c r="J65" s="396" t="e">
        <f>SUM(#REF!)</f>
        <v>#REF!</v>
      </c>
      <c r="K65" s="396" t="e">
        <f>SUM(#REF!)</f>
        <v>#REF!</v>
      </c>
      <c r="L65" s="396" t="e">
        <f>SUM(#REF!)</f>
        <v>#REF!</v>
      </c>
      <c r="M65" s="396" t="e">
        <f>SUM(#REF!)</f>
        <v>#REF!</v>
      </c>
      <c r="N65" s="396" t="e">
        <f>SUM(#REF!)</f>
        <v>#REF!</v>
      </c>
      <c r="O65" s="396" t="e">
        <f>SUM(#REF!)</f>
        <v>#REF!</v>
      </c>
      <c r="P65" s="396" t="e">
        <f>SUM(#REF!)</f>
        <v>#REF!</v>
      </c>
      <c r="Q65" s="396" t="e">
        <f>SUM(#REF!)</f>
        <v>#REF!</v>
      </c>
      <c r="R65" s="396" t="e">
        <f>SUM(#REF!)</f>
        <v>#REF!</v>
      </c>
      <c r="S65" s="396" t="e">
        <f>SUM(#REF!)</f>
        <v>#REF!</v>
      </c>
      <c r="T65" s="396" t="e">
        <f>SUM(#REF!)</f>
        <v>#REF!</v>
      </c>
      <c r="U65" s="396" t="e">
        <f>SUM(#REF!)</f>
        <v>#REF!</v>
      </c>
      <c r="V65" s="396" t="e">
        <f>SUM(#REF!)</f>
        <v>#REF!</v>
      </c>
      <c r="W65" s="396" t="e">
        <f>SUM(#REF!)</f>
        <v>#REF!</v>
      </c>
      <c r="X65" s="396" t="e">
        <f>SUM(#REF!)</f>
        <v>#REF!</v>
      </c>
      <c r="Y65" s="396" t="e">
        <f>SUM(#REF!)</f>
        <v>#REF!</v>
      </c>
      <c r="Z65" s="396" t="e">
        <f>SUM(#REF!)</f>
        <v>#REF!</v>
      </c>
      <c r="AA65" s="393" t="e">
        <f>SUM(#REF!)</f>
        <v>#REF!</v>
      </c>
      <c r="AB65" s="393" t="e">
        <f>SUM(#REF!)</f>
        <v>#REF!</v>
      </c>
      <c r="AC65" s="393" t="e">
        <f>SUM(#REF!)</f>
        <v>#REF!</v>
      </c>
      <c r="AD65" s="393" t="e">
        <f>SUM(#REF!)</f>
        <v>#REF!</v>
      </c>
      <c r="AE65" s="187">
        <v>207608</v>
      </c>
      <c r="AF65" s="187">
        <v>207608</v>
      </c>
      <c r="AG65" s="378">
        <v>165073</v>
      </c>
      <c r="AH65" s="417" t="e">
        <f>SUM(AI65:AT65)</f>
        <v>#REF!</v>
      </c>
      <c r="AI65" s="110" t="e">
        <f>#REF!</f>
        <v>#REF!</v>
      </c>
      <c r="AJ65" s="93" t="e">
        <f>#REF!</f>
        <v>#REF!</v>
      </c>
      <c r="AK65" s="93" t="e">
        <f>#REF!</f>
        <v>#REF!</v>
      </c>
      <c r="AL65" s="93" t="e">
        <f>#REF!</f>
        <v>#REF!</v>
      </c>
      <c r="AM65" s="93" t="e">
        <f>#REF!</f>
        <v>#REF!</v>
      </c>
      <c r="AN65" s="93" t="e">
        <f>#REF!</f>
        <v>#REF!</v>
      </c>
      <c r="AO65" s="93" t="e">
        <f>#REF!</f>
        <v>#REF!</v>
      </c>
      <c r="AP65" s="93" t="e">
        <f>#REF!</f>
        <v>#REF!</v>
      </c>
      <c r="AQ65" s="93" t="e">
        <f>#REF!</f>
        <v>#REF!</v>
      </c>
      <c r="AR65" s="93" t="e">
        <f>#REF!</f>
        <v>#REF!</v>
      </c>
      <c r="AS65" s="93" t="e">
        <f>#REF!</f>
        <v>#REF!</v>
      </c>
      <c r="AT65" s="110" t="e">
        <f>#REF!</f>
        <v>#REF!</v>
      </c>
    </row>
    <row r="66" spans="1:46">
      <c r="A66" s="471"/>
      <c r="B66" s="95">
        <v>134</v>
      </c>
      <c r="C66" s="52" t="s">
        <v>1312</v>
      </c>
      <c r="D66" s="525" t="e">
        <f>E66/9*12</f>
        <v>#REF!</v>
      </c>
      <c r="E66" s="106" t="e">
        <f t="shared" si="24"/>
        <v>#REF!</v>
      </c>
      <c r="F66" s="428" t="e">
        <f t="shared" si="24"/>
        <v>#REF!</v>
      </c>
      <c r="G66" s="397" t="e">
        <f>SUM(#REF!)</f>
        <v>#REF!</v>
      </c>
      <c r="H66" s="396" t="e">
        <f>SUM(#REF!)</f>
        <v>#REF!</v>
      </c>
      <c r="I66" s="396" t="e">
        <f>SUM(#REF!)</f>
        <v>#REF!</v>
      </c>
      <c r="J66" s="396" t="e">
        <f>SUM(#REF!)</f>
        <v>#REF!</v>
      </c>
      <c r="K66" s="396" t="e">
        <f>SUM(#REF!)</f>
        <v>#REF!</v>
      </c>
      <c r="L66" s="396" t="e">
        <f>SUM(#REF!)</f>
        <v>#REF!</v>
      </c>
      <c r="M66" s="396" t="e">
        <f>SUM(#REF!)</f>
        <v>#REF!</v>
      </c>
      <c r="N66" s="396" t="e">
        <f>SUM(#REF!)</f>
        <v>#REF!</v>
      </c>
      <c r="O66" s="396" t="e">
        <f>SUM(#REF!)</f>
        <v>#REF!</v>
      </c>
      <c r="P66" s="396" t="e">
        <f>SUM(#REF!)</f>
        <v>#REF!</v>
      </c>
      <c r="Q66" s="396" t="e">
        <f>SUM(#REF!)</f>
        <v>#REF!</v>
      </c>
      <c r="R66" s="396" t="e">
        <f>SUM(#REF!)</f>
        <v>#REF!</v>
      </c>
      <c r="S66" s="396" t="e">
        <f>SUM(#REF!)</f>
        <v>#REF!</v>
      </c>
      <c r="T66" s="396" t="e">
        <f>SUM(#REF!)</f>
        <v>#REF!</v>
      </c>
      <c r="U66" s="396" t="e">
        <f>SUM(#REF!)</f>
        <v>#REF!</v>
      </c>
      <c r="V66" s="396" t="e">
        <f>SUM(#REF!)</f>
        <v>#REF!</v>
      </c>
      <c r="W66" s="396" t="e">
        <f>SUM(#REF!)</f>
        <v>#REF!</v>
      </c>
      <c r="X66" s="396" t="e">
        <f>SUM(#REF!)</f>
        <v>#REF!</v>
      </c>
      <c r="Y66" s="396" t="e">
        <f>SUM(#REF!)</f>
        <v>#REF!</v>
      </c>
      <c r="Z66" s="396" t="e">
        <f>SUM(#REF!)</f>
        <v>#REF!</v>
      </c>
      <c r="AA66" s="393" t="e">
        <f>SUM(#REF!)</f>
        <v>#REF!</v>
      </c>
      <c r="AB66" s="393" t="e">
        <f>SUM(#REF!)</f>
        <v>#REF!</v>
      </c>
      <c r="AC66" s="393" t="e">
        <f>SUM(#REF!)</f>
        <v>#REF!</v>
      </c>
      <c r="AD66" s="393" t="e">
        <f>SUM(#REF!)</f>
        <v>#REF!</v>
      </c>
      <c r="AE66" s="187">
        <v>0</v>
      </c>
      <c r="AF66" s="187">
        <v>0</v>
      </c>
      <c r="AG66" s="378">
        <v>0</v>
      </c>
      <c r="AH66" s="417" t="e">
        <f>SUM(AI66:AT66)</f>
        <v>#REF!</v>
      </c>
      <c r="AI66" s="110" t="e">
        <f>#REF!</f>
        <v>#REF!</v>
      </c>
      <c r="AJ66" s="93" t="e">
        <f>#REF!</f>
        <v>#REF!</v>
      </c>
      <c r="AK66" s="93" t="e">
        <f>#REF!</f>
        <v>#REF!</v>
      </c>
      <c r="AL66" s="93" t="e">
        <f>#REF!</f>
        <v>#REF!</v>
      </c>
      <c r="AM66" s="93" t="e">
        <f>#REF!</f>
        <v>#REF!</v>
      </c>
      <c r="AN66" s="93" t="e">
        <f>#REF!</f>
        <v>#REF!</v>
      </c>
      <c r="AO66" s="93" t="e">
        <f>#REF!</f>
        <v>#REF!</v>
      </c>
      <c r="AP66" s="93" t="e">
        <f>#REF!</f>
        <v>#REF!</v>
      </c>
      <c r="AQ66" s="93" t="e">
        <f>#REF!</f>
        <v>#REF!</v>
      </c>
      <c r="AR66" s="93" t="e">
        <f>#REF!</f>
        <v>#REF!</v>
      </c>
      <c r="AS66" s="93" t="e">
        <f>#REF!</f>
        <v>#REF!</v>
      </c>
      <c r="AT66" s="110" t="e">
        <f>#REF!</f>
        <v>#REF!</v>
      </c>
    </row>
    <row r="67" spans="1:46">
      <c r="A67" s="471"/>
      <c r="B67" s="95">
        <v>135</v>
      </c>
      <c r="C67" s="52" t="s">
        <v>1313</v>
      </c>
      <c r="D67" s="526" t="e">
        <f>SUM(D68:D71)</f>
        <v>#REF!</v>
      </c>
      <c r="E67" s="429" t="e">
        <f>SUM(E68:E71)</f>
        <v>#REF!</v>
      </c>
      <c r="F67" s="430" t="e">
        <f t="shared" ref="F67:AB67" si="25">SUM(F68:F71)</f>
        <v>#REF!</v>
      </c>
      <c r="G67" s="47" t="e">
        <f t="shared" si="25"/>
        <v>#REF!</v>
      </c>
      <c r="H67" s="96" t="e">
        <f t="shared" si="25"/>
        <v>#REF!</v>
      </c>
      <c r="I67" s="96" t="e">
        <f t="shared" si="25"/>
        <v>#REF!</v>
      </c>
      <c r="J67" s="96" t="e">
        <f t="shared" si="25"/>
        <v>#REF!</v>
      </c>
      <c r="K67" s="120" t="e">
        <f t="shared" si="25"/>
        <v>#REF!</v>
      </c>
      <c r="L67" s="120" t="e">
        <f t="shared" si="25"/>
        <v>#REF!</v>
      </c>
      <c r="M67" s="120" t="e">
        <f t="shared" si="25"/>
        <v>#REF!</v>
      </c>
      <c r="N67" s="120" t="e">
        <f t="shared" si="25"/>
        <v>#REF!</v>
      </c>
      <c r="O67" s="120" t="e">
        <f t="shared" si="25"/>
        <v>#REF!</v>
      </c>
      <c r="P67" s="120" t="e">
        <f t="shared" si="25"/>
        <v>#REF!</v>
      </c>
      <c r="Q67" s="120" t="e">
        <f t="shared" si="25"/>
        <v>#REF!</v>
      </c>
      <c r="R67" s="120" t="e">
        <f t="shared" si="25"/>
        <v>#REF!</v>
      </c>
      <c r="S67" s="120" t="e">
        <f t="shared" si="25"/>
        <v>#REF!</v>
      </c>
      <c r="T67" s="120" t="e">
        <f t="shared" si="25"/>
        <v>#REF!</v>
      </c>
      <c r="U67" s="120" t="e">
        <f t="shared" si="25"/>
        <v>#REF!</v>
      </c>
      <c r="V67" s="120" t="e">
        <f t="shared" si="25"/>
        <v>#REF!</v>
      </c>
      <c r="W67" s="120" t="e">
        <f t="shared" si="25"/>
        <v>#REF!</v>
      </c>
      <c r="X67" s="120" t="e">
        <f t="shared" si="25"/>
        <v>#REF!</v>
      </c>
      <c r="Y67" s="120" t="e">
        <f t="shared" si="25"/>
        <v>#REF!</v>
      </c>
      <c r="Z67" s="120" t="e">
        <f t="shared" si="25"/>
        <v>#REF!</v>
      </c>
      <c r="AA67" s="96" t="e">
        <f t="shared" si="25"/>
        <v>#REF!</v>
      </c>
      <c r="AB67" s="96" t="e">
        <f t="shared" si="25"/>
        <v>#REF!</v>
      </c>
      <c r="AC67" s="96" t="e">
        <f t="shared" ref="AC67:AH67" si="26">SUM(AC68:AC71)</f>
        <v>#REF!</v>
      </c>
      <c r="AD67" s="96" t="e">
        <f t="shared" si="26"/>
        <v>#REF!</v>
      </c>
      <c r="AE67" s="182">
        <f>SUM(AE68:AE71)</f>
        <v>445000</v>
      </c>
      <c r="AF67" s="182">
        <f>SUM(AF68:AF71)</f>
        <v>445000</v>
      </c>
      <c r="AG67" s="376">
        <f t="shared" si="26"/>
        <v>365360</v>
      </c>
      <c r="AH67" s="474" t="e">
        <f t="shared" si="26"/>
        <v>#REF!</v>
      </c>
      <c r="AI67" s="96" t="e">
        <f>SUM(AI68:AI71)</f>
        <v>#REF!</v>
      </c>
      <c r="AJ67" s="96" t="e">
        <f t="shared" ref="AJ67:AT67" si="27">SUM(AJ68:AJ71)</f>
        <v>#REF!</v>
      </c>
      <c r="AK67" s="96" t="e">
        <f t="shared" si="27"/>
        <v>#REF!</v>
      </c>
      <c r="AL67" s="96" t="e">
        <f t="shared" si="27"/>
        <v>#REF!</v>
      </c>
      <c r="AM67" s="96" t="e">
        <f t="shared" si="27"/>
        <v>#REF!</v>
      </c>
      <c r="AN67" s="96" t="e">
        <f t="shared" si="27"/>
        <v>#REF!</v>
      </c>
      <c r="AO67" s="96" t="e">
        <f t="shared" si="27"/>
        <v>#REF!</v>
      </c>
      <c r="AP67" s="96" t="e">
        <f t="shared" si="27"/>
        <v>#REF!</v>
      </c>
      <c r="AQ67" s="96" t="e">
        <f t="shared" si="27"/>
        <v>#REF!</v>
      </c>
      <c r="AR67" s="96" t="e">
        <f t="shared" si="27"/>
        <v>#REF!</v>
      </c>
      <c r="AS67" s="96" t="e">
        <f t="shared" si="27"/>
        <v>#REF!</v>
      </c>
      <c r="AT67" s="400" t="e">
        <f t="shared" si="27"/>
        <v>#REF!</v>
      </c>
    </row>
    <row r="68" spans="1:46">
      <c r="A68" s="519">
        <v>4100010100600100</v>
      </c>
      <c r="B68" s="95" t="s">
        <v>1406</v>
      </c>
      <c r="C68" s="52" t="s">
        <v>1508</v>
      </c>
      <c r="D68" s="525" t="e">
        <f>E68/9*12</f>
        <v>#REF!</v>
      </c>
      <c r="E68" s="106" t="e">
        <f t="shared" ref="E68:F77" si="28">AC68+AA68+Y68+W68+U68+S68+Q68+O68+M68+K68+I68+G68</f>
        <v>#REF!</v>
      </c>
      <c r="F68" s="428" t="e">
        <f t="shared" si="28"/>
        <v>#REF!</v>
      </c>
      <c r="G68" s="397" t="e">
        <f>SUM(#REF!)</f>
        <v>#REF!</v>
      </c>
      <c r="H68" s="396" t="e">
        <f>SUM(#REF!)</f>
        <v>#REF!</v>
      </c>
      <c r="I68" s="396" t="e">
        <f>SUM(#REF!)</f>
        <v>#REF!</v>
      </c>
      <c r="J68" s="396" t="e">
        <f>SUM(#REF!)</f>
        <v>#REF!</v>
      </c>
      <c r="K68" s="396" t="e">
        <f>SUM(#REF!)</f>
        <v>#REF!</v>
      </c>
      <c r="L68" s="396" t="e">
        <f>SUM(#REF!)</f>
        <v>#REF!</v>
      </c>
      <c r="M68" s="396" t="e">
        <f>SUM(#REF!)</f>
        <v>#REF!</v>
      </c>
      <c r="N68" s="396" t="e">
        <f>SUM(#REF!)</f>
        <v>#REF!</v>
      </c>
      <c r="O68" s="396" t="e">
        <f>SUM(#REF!)</f>
        <v>#REF!</v>
      </c>
      <c r="P68" s="396" t="e">
        <f>SUM(#REF!)</f>
        <v>#REF!</v>
      </c>
      <c r="Q68" s="396" t="e">
        <f>SUM(#REF!)</f>
        <v>#REF!</v>
      </c>
      <c r="R68" s="396" t="e">
        <f>SUM(#REF!)</f>
        <v>#REF!</v>
      </c>
      <c r="S68" s="396" t="e">
        <f>SUM(#REF!)</f>
        <v>#REF!</v>
      </c>
      <c r="T68" s="396" t="e">
        <f>SUM(#REF!)</f>
        <v>#REF!</v>
      </c>
      <c r="U68" s="396" t="e">
        <f>SUM(#REF!)</f>
        <v>#REF!</v>
      </c>
      <c r="V68" s="396" t="e">
        <f>SUM(#REF!)</f>
        <v>#REF!</v>
      </c>
      <c r="W68" s="396" t="e">
        <f>SUM(#REF!)</f>
        <v>#REF!</v>
      </c>
      <c r="X68" s="396" t="e">
        <f>SUM(#REF!)</f>
        <v>#REF!</v>
      </c>
      <c r="Y68" s="396" t="e">
        <f>SUM(#REF!)</f>
        <v>#REF!</v>
      </c>
      <c r="Z68" s="396" t="e">
        <f>SUM(#REF!)</f>
        <v>#REF!</v>
      </c>
      <c r="AA68" s="393" t="e">
        <f>SUM(#REF!)</f>
        <v>#REF!</v>
      </c>
      <c r="AB68" s="393" t="e">
        <f>SUM(#REF!)</f>
        <v>#REF!</v>
      </c>
      <c r="AC68" s="393" t="e">
        <f>SUM(#REF!)</f>
        <v>#REF!</v>
      </c>
      <c r="AD68" s="393" t="e">
        <f>SUM(#REF!)</f>
        <v>#REF!</v>
      </c>
      <c r="AE68" s="187">
        <v>5000</v>
      </c>
      <c r="AF68" s="187">
        <v>5000</v>
      </c>
      <c r="AG68" s="378">
        <v>61467</v>
      </c>
      <c r="AH68" s="417" t="e">
        <f t="shared" ref="AH68:AH77" si="29">SUM(AI68:AT68)</f>
        <v>#REF!</v>
      </c>
      <c r="AI68" s="110" t="e">
        <f>#REF!</f>
        <v>#REF!</v>
      </c>
      <c r="AJ68" s="93" t="e">
        <f>#REF!</f>
        <v>#REF!</v>
      </c>
      <c r="AK68" s="93" t="e">
        <f>#REF!</f>
        <v>#REF!</v>
      </c>
      <c r="AL68" s="93" t="e">
        <f>#REF!</f>
        <v>#REF!</v>
      </c>
      <c r="AM68" s="93" t="e">
        <f>#REF!</f>
        <v>#REF!</v>
      </c>
      <c r="AN68" s="93" t="e">
        <f>#REF!</f>
        <v>#REF!</v>
      </c>
      <c r="AO68" s="93" t="e">
        <f>#REF!</f>
        <v>#REF!</v>
      </c>
      <c r="AP68" s="93" t="e">
        <f>#REF!</f>
        <v>#REF!</v>
      </c>
      <c r="AQ68" s="93" t="e">
        <f>#REF!</f>
        <v>#REF!</v>
      </c>
      <c r="AR68" s="93" t="e">
        <f>#REF!</f>
        <v>#REF!</v>
      </c>
      <c r="AS68" s="93" t="e">
        <f>#REF!</f>
        <v>#REF!</v>
      </c>
      <c r="AT68" s="110" t="e">
        <f>#REF!</f>
        <v>#REF!</v>
      </c>
    </row>
    <row r="69" spans="1:46">
      <c r="A69" s="519" t="s">
        <v>863</v>
      </c>
      <c r="B69" s="95" t="s">
        <v>1407</v>
      </c>
      <c r="C69" s="52" t="s">
        <v>1509</v>
      </c>
      <c r="D69" s="525" t="e">
        <f t="shared" ref="D69:D77" si="30">E69/9*12</f>
        <v>#REF!</v>
      </c>
      <c r="E69" s="106" t="e">
        <f t="shared" si="28"/>
        <v>#REF!</v>
      </c>
      <c r="F69" s="428" t="e">
        <f t="shared" si="28"/>
        <v>#REF!</v>
      </c>
      <c r="G69" s="397" t="e">
        <f>SUM(#REF!)</f>
        <v>#REF!</v>
      </c>
      <c r="H69" s="396" t="e">
        <f>SUM(#REF!)</f>
        <v>#REF!</v>
      </c>
      <c r="I69" s="396" t="e">
        <f>SUM(#REF!)</f>
        <v>#REF!</v>
      </c>
      <c r="J69" s="396" t="e">
        <f>SUM(#REF!)</f>
        <v>#REF!</v>
      </c>
      <c r="K69" s="396" t="e">
        <f>SUM(#REF!)</f>
        <v>#REF!</v>
      </c>
      <c r="L69" s="396" t="e">
        <f>SUM(#REF!)</f>
        <v>#REF!</v>
      </c>
      <c r="M69" s="396" t="e">
        <f>SUM(#REF!)</f>
        <v>#REF!</v>
      </c>
      <c r="N69" s="396" t="e">
        <f>SUM(#REF!)</f>
        <v>#REF!</v>
      </c>
      <c r="O69" s="396" t="e">
        <f>SUM(#REF!)</f>
        <v>#REF!</v>
      </c>
      <c r="P69" s="396" t="e">
        <f>SUM(#REF!)</f>
        <v>#REF!</v>
      </c>
      <c r="Q69" s="396" t="e">
        <f>SUM(#REF!)</f>
        <v>#REF!</v>
      </c>
      <c r="R69" s="396" t="e">
        <f>SUM(#REF!)</f>
        <v>#REF!</v>
      </c>
      <c r="S69" s="396" t="e">
        <f>SUM(#REF!)</f>
        <v>#REF!</v>
      </c>
      <c r="T69" s="396" t="e">
        <f>SUM(#REF!)</f>
        <v>#REF!</v>
      </c>
      <c r="U69" s="396" t="e">
        <f>SUM(#REF!)</f>
        <v>#REF!</v>
      </c>
      <c r="V69" s="396" t="e">
        <f>SUM(#REF!)</f>
        <v>#REF!</v>
      </c>
      <c r="W69" s="396" t="e">
        <f>SUM(#REF!)</f>
        <v>#REF!</v>
      </c>
      <c r="X69" s="396" t="e">
        <f>SUM(#REF!)</f>
        <v>#REF!</v>
      </c>
      <c r="Y69" s="396" t="e">
        <f>SUM(#REF!)</f>
        <v>#REF!</v>
      </c>
      <c r="Z69" s="396" t="e">
        <f>SUM(#REF!)</f>
        <v>#REF!</v>
      </c>
      <c r="AA69" s="393" t="e">
        <f>SUM(#REF!)</f>
        <v>#REF!</v>
      </c>
      <c r="AB69" s="393" t="e">
        <f>SUM(#REF!)</f>
        <v>#REF!</v>
      </c>
      <c r="AC69" s="393" t="e">
        <f>SUM(#REF!)</f>
        <v>#REF!</v>
      </c>
      <c r="AD69" s="393" t="e">
        <f>SUM(#REF!)</f>
        <v>#REF!</v>
      </c>
      <c r="AE69" s="187">
        <v>210000</v>
      </c>
      <c r="AF69" s="187">
        <v>210000</v>
      </c>
      <c r="AG69" s="378">
        <v>242122</v>
      </c>
      <c r="AH69" s="417" t="e">
        <f t="shared" si="29"/>
        <v>#REF!</v>
      </c>
      <c r="AI69" s="110" t="e">
        <f>#REF!</f>
        <v>#REF!</v>
      </c>
      <c r="AJ69" s="93" t="e">
        <f>#REF!</f>
        <v>#REF!</v>
      </c>
      <c r="AK69" s="93" t="e">
        <f>#REF!</f>
        <v>#REF!</v>
      </c>
      <c r="AL69" s="93" t="e">
        <f>#REF!</f>
        <v>#REF!</v>
      </c>
      <c r="AM69" s="93" t="e">
        <f>#REF!</f>
        <v>#REF!</v>
      </c>
      <c r="AN69" s="93" t="e">
        <f>#REF!</f>
        <v>#REF!</v>
      </c>
      <c r="AO69" s="93" t="e">
        <f>#REF!</f>
        <v>#REF!</v>
      </c>
      <c r="AP69" s="93" t="e">
        <f>#REF!</f>
        <v>#REF!</v>
      </c>
      <c r="AQ69" s="93" t="e">
        <f>#REF!</f>
        <v>#REF!</v>
      </c>
      <c r="AR69" s="93" t="e">
        <f>#REF!</f>
        <v>#REF!</v>
      </c>
      <c r="AS69" s="93" t="e">
        <f>#REF!</f>
        <v>#REF!</v>
      </c>
      <c r="AT69" s="110" t="e">
        <f>#REF!</f>
        <v>#REF!</v>
      </c>
    </row>
    <row r="70" spans="1:46">
      <c r="A70" s="519" t="s">
        <v>864</v>
      </c>
      <c r="B70" s="95" t="s">
        <v>1408</v>
      </c>
      <c r="C70" s="52" t="s">
        <v>1510</v>
      </c>
      <c r="D70" s="525" t="e">
        <f t="shared" si="30"/>
        <v>#REF!</v>
      </c>
      <c r="E70" s="106" t="e">
        <f t="shared" si="28"/>
        <v>#REF!</v>
      </c>
      <c r="F70" s="428" t="e">
        <f t="shared" si="28"/>
        <v>#REF!</v>
      </c>
      <c r="G70" s="397" t="e">
        <f>SUM(#REF!)</f>
        <v>#REF!</v>
      </c>
      <c r="H70" s="396" t="e">
        <f>SUM(#REF!)</f>
        <v>#REF!</v>
      </c>
      <c r="I70" s="396" t="e">
        <f>SUM(#REF!)</f>
        <v>#REF!</v>
      </c>
      <c r="J70" s="396" t="e">
        <f>SUM(#REF!)</f>
        <v>#REF!</v>
      </c>
      <c r="K70" s="396" t="e">
        <f>SUM(#REF!)</f>
        <v>#REF!</v>
      </c>
      <c r="L70" s="396" t="e">
        <f>SUM(#REF!)</f>
        <v>#REF!</v>
      </c>
      <c r="M70" s="396" t="e">
        <f>SUM(#REF!)</f>
        <v>#REF!</v>
      </c>
      <c r="N70" s="396" t="e">
        <f>SUM(#REF!)</f>
        <v>#REF!</v>
      </c>
      <c r="O70" s="396" t="e">
        <f>SUM(#REF!)</f>
        <v>#REF!</v>
      </c>
      <c r="P70" s="396" t="e">
        <f>SUM(#REF!)</f>
        <v>#REF!</v>
      </c>
      <c r="Q70" s="396" t="e">
        <f>SUM(#REF!)</f>
        <v>#REF!</v>
      </c>
      <c r="R70" s="396" t="e">
        <f>SUM(#REF!)</f>
        <v>#REF!</v>
      </c>
      <c r="S70" s="396" t="e">
        <f>SUM(#REF!)</f>
        <v>#REF!</v>
      </c>
      <c r="T70" s="396" t="e">
        <f>SUM(#REF!)</f>
        <v>#REF!</v>
      </c>
      <c r="U70" s="396" t="e">
        <f>SUM(#REF!)</f>
        <v>#REF!</v>
      </c>
      <c r="V70" s="396" t="e">
        <f>SUM(#REF!)</f>
        <v>#REF!</v>
      </c>
      <c r="W70" s="396" t="e">
        <f>SUM(#REF!)</f>
        <v>#REF!</v>
      </c>
      <c r="X70" s="396" t="e">
        <f>SUM(#REF!)</f>
        <v>#REF!</v>
      </c>
      <c r="Y70" s="396" t="e">
        <f>SUM(#REF!)</f>
        <v>#REF!</v>
      </c>
      <c r="Z70" s="396" t="e">
        <f>SUM(#REF!)</f>
        <v>#REF!</v>
      </c>
      <c r="AA70" s="393" t="e">
        <f>SUM(#REF!)</f>
        <v>#REF!</v>
      </c>
      <c r="AB70" s="393" t="e">
        <f>SUM(#REF!)</f>
        <v>#REF!</v>
      </c>
      <c r="AC70" s="393" t="e">
        <f>SUM(#REF!)</f>
        <v>#REF!</v>
      </c>
      <c r="AD70" s="393" t="e">
        <f>SUM(#REF!)</f>
        <v>#REF!</v>
      </c>
      <c r="AE70" s="187">
        <v>80000</v>
      </c>
      <c r="AF70" s="187">
        <v>80000</v>
      </c>
      <c r="AG70" s="378">
        <v>61771</v>
      </c>
      <c r="AH70" s="417" t="e">
        <f t="shared" si="29"/>
        <v>#REF!</v>
      </c>
      <c r="AI70" s="110" t="e">
        <f>#REF!</f>
        <v>#REF!</v>
      </c>
      <c r="AJ70" s="93" t="e">
        <f>#REF!</f>
        <v>#REF!</v>
      </c>
      <c r="AK70" s="93" t="e">
        <f>#REF!</f>
        <v>#REF!</v>
      </c>
      <c r="AL70" s="93" t="e">
        <f>#REF!</f>
        <v>#REF!</v>
      </c>
      <c r="AM70" s="93" t="e">
        <f>#REF!</f>
        <v>#REF!</v>
      </c>
      <c r="AN70" s="93" t="e">
        <f>#REF!</f>
        <v>#REF!</v>
      </c>
      <c r="AO70" s="93" t="e">
        <f>#REF!</f>
        <v>#REF!</v>
      </c>
      <c r="AP70" s="93" t="e">
        <f>#REF!</f>
        <v>#REF!</v>
      </c>
      <c r="AQ70" s="93" t="e">
        <f>#REF!</f>
        <v>#REF!</v>
      </c>
      <c r="AR70" s="93" t="e">
        <f>#REF!</f>
        <v>#REF!</v>
      </c>
      <c r="AS70" s="93" t="e">
        <f>#REF!</f>
        <v>#REF!</v>
      </c>
      <c r="AT70" s="110" t="e">
        <f>#REF!</f>
        <v>#REF!</v>
      </c>
    </row>
    <row r="71" spans="1:46">
      <c r="A71" s="519" t="s">
        <v>865</v>
      </c>
      <c r="B71" s="95" t="s">
        <v>1409</v>
      </c>
      <c r="C71" s="52" t="s">
        <v>1511</v>
      </c>
      <c r="D71" s="525" t="e">
        <f t="shared" si="30"/>
        <v>#REF!</v>
      </c>
      <c r="E71" s="106" t="e">
        <f t="shared" si="28"/>
        <v>#REF!</v>
      </c>
      <c r="F71" s="428" t="e">
        <f t="shared" si="28"/>
        <v>#REF!</v>
      </c>
      <c r="G71" s="397" t="e">
        <f>SUM(#REF!)</f>
        <v>#REF!</v>
      </c>
      <c r="H71" s="396" t="e">
        <f>SUM(#REF!)</f>
        <v>#REF!</v>
      </c>
      <c r="I71" s="396" t="e">
        <f>SUM(#REF!)</f>
        <v>#REF!</v>
      </c>
      <c r="J71" s="396" t="e">
        <f>SUM(#REF!)</f>
        <v>#REF!</v>
      </c>
      <c r="K71" s="396" t="e">
        <f>SUM(#REF!)</f>
        <v>#REF!</v>
      </c>
      <c r="L71" s="396" t="e">
        <f>SUM(#REF!)</f>
        <v>#REF!</v>
      </c>
      <c r="M71" s="396" t="e">
        <f>SUM(#REF!)</f>
        <v>#REF!</v>
      </c>
      <c r="N71" s="396" t="e">
        <f>SUM(#REF!)</f>
        <v>#REF!</v>
      </c>
      <c r="O71" s="396" t="e">
        <f>SUM(#REF!)</f>
        <v>#REF!</v>
      </c>
      <c r="P71" s="396" t="e">
        <f>SUM(#REF!)</f>
        <v>#REF!</v>
      </c>
      <c r="Q71" s="396" t="e">
        <f>SUM(#REF!)</f>
        <v>#REF!</v>
      </c>
      <c r="R71" s="396" t="e">
        <f>SUM(#REF!)</f>
        <v>#REF!</v>
      </c>
      <c r="S71" s="396" t="e">
        <f>SUM(#REF!)</f>
        <v>#REF!</v>
      </c>
      <c r="T71" s="396" t="e">
        <f>SUM(#REF!)</f>
        <v>#REF!</v>
      </c>
      <c r="U71" s="396" t="e">
        <f>SUM(#REF!)</f>
        <v>#REF!</v>
      </c>
      <c r="V71" s="396" t="e">
        <f>SUM(#REF!)</f>
        <v>#REF!</v>
      </c>
      <c r="W71" s="396" t="e">
        <f>SUM(#REF!)</f>
        <v>#REF!</v>
      </c>
      <c r="X71" s="396" t="e">
        <f>SUM(#REF!)</f>
        <v>#REF!</v>
      </c>
      <c r="Y71" s="396" t="e">
        <f>SUM(#REF!)</f>
        <v>#REF!</v>
      </c>
      <c r="Z71" s="396" t="e">
        <f>SUM(#REF!)</f>
        <v>#REF!</v>
      </c>
      <c r="AA71" s="393" t="e">
        <f>SUM(#REF!)</f>
        <v>#REF!</v>
      </c>
      <c r="AB71" s="393" t="e">
        <f>SUM(#REF!)</f>
        <v>#REF!</v>
      </c>
      <c r="AC71" s="393" t="e">
        <f>SUM(#REF!)</f>
        <v>#REF!</v>
      </c>
      <c r="AD71" s="393" t="e">
        <f>SUM(#REF!)</f>
        <v>#REF!</v>
      </c>
      <c r="AE71" s="187">
        <v>150000</v>
      </c>
      <c r="AF71" s="187">
        <v>150000</v>
      </c>
      <c r="AG71" s="378">
        <v>0</v>
      </c>
      <c r="AH71" s="417" t="e">
        <f t="shared" si="29"/>
        <v>#REF!</v>
      </c>
      <c r="AI71" s="110" t="e">
        <f>#REF!</f>
        <v>#REF!</v>
      </c>
      <c r="AJ71" s="93" t="e">
        <f>#REF!</f>
        <v>#REF!</v>
      </c>
      <c r="AK71" s="93" t="e">
        <f>#REF!</f>
        <v>#REF!</v>
      </c>
      <c r="AL71" s="93" t="e">
        <f>#REF!</f>
        <v>#REF!</v>
      </c>
      <c r="AM71" s="93" t="e">
        <f>#REF!</f>
        <v>#REF!</v>
      </c>
      <c r="AN71" s="93" t="e">
        <f>#REF!</f>
        <v>#REF!</v>
      </c>
      <c r="AO71" s="93" t="e">
        <f>#REF!</f>
        <v>#REF!</v>
      </c>
      <c r="AP71" s="93" t="e">
        <f>#REF!</f>
        <v>#REF!</v>
      </c>
      <c r="AQ71" s="93" t="e">
        <f>#REF!</f>
        <v>#REF!</v>
      </c>
      <c r="AR71" s="93" t="e">
        <f>#REF!</f>
        <v>#REF!</v>
      </c>
      <c r="AS71" s="93" t="e">
        <f>#REF!</f>
        <v>#REF!</v>
      </c>
      <c r="AT71" s="110" t="e">
        <f>#REF!</f>
        <v>#REF!</v>
      </c>
    </row>
    <row r="72" spans="1:46">
      <c r="A72" s="471"/>
      <c r="B72" s="95">
        <v>139</v>
      </c>
      <c r="C72" s="52" t="s">
        <v>964</v>
      </c>
      <c r="D72" s="525" t="e">
        <f t="shared" si="30"/>
        <v>#REF!</v>
      </c>
      <c r="E72" s="106" t="e">
        <f t="shared" si="28"/>
        <v>#REF!</v>
      </c>
      <c r="F72" s="428" t="e">
        <f t="shared" si="28"/>
        <v>#REF!</v>
      </c>
      <c r="G72" s="397" t="e">
        <f>SUM(#REF!)</f>
        <v>#REF!</v>
      </c>
      <c r="H72" s="396" t="e">
        <f>SUM(#REF!)</f>
        <v>#REF!</v>
      </c>
      <c r="I72" s="396" t="e">
        <f>SUM(#REF!)</f>
        <v>#REF!</v>
      </c>
      <c r="J72" s="396" t="e">
        <f>SUM(#REF!)</f>
        <v>#REF!</v>
      </c>
      <c r="K72" s="396" t="e">
        <f>SUM(#REF!)</f>
        <v>#REF!</v>
      </c>
      <c r="L72" s="396" t="e">
        <f>SUM(#REF!)</f>
        <v>#REF!</v>
      </c>
      <c r="M72" s="396" t="e">
        <f>SUM(#REF!)</f>
        <v>#REF!</v>
      </c>
      <c r="N72" s="396" t="e">
        <f>SUM(#REF!)</f>
        <v>#REF!</v>
      </c>
      <c r="O72" s="396" t="e">
        <f>SUM(#REF!)</f>
        <v>#REF!</v>
      </c>
      <c r="P72" s="396" t="e">
        <f>SUM(#REF!)</f>
        <v>#REF!</v>
      </c>
      <c r="Q72" s="396" t="e">
        <f>SUM(#REF!)</f>
        <v>#REF!</v>
      </c>
      <c r="R72" s="396" t="e">
        <f>SUM(#REF!)</f>
        <v>#REF!</v>
      </c>
      <c r="S72" s="396" t="e">
        <f>SUM(#REF!)</f>
        <v>#REF!</v>
      </c>
      <c r="T72" s="396" t="e">
        <f>SUM(#REF!)</f>
        <v>#REF!</v>
      </c>
      <c r="U72" s="396" t="e">
        <f>SUM(#REF!)</f>
        <v>#REF!</v>
      </c>
      <c r="V72" s="396" t="e">
        <f>SUM(#REF!)</f>
        <v>#REF!</v>
      </c>
      <c r="W72" s="396" t="e">
        <f>SUM(#REF!)</f>
        <v>#REF!</v>
      </c>
      <c r="X72" s="396" t="e">
        <f>SUM(#REF!)</f>
        <v>#REF!</v>
      </c>
      <c r="Y72" s="396" t="e">
        <f>SUM(#REF!)</f>
        <v>#REF!</v>
      </c>
      <c r="Z72" s="396" t="e">
        <f>SUM(#REF!)</f>
        <v>#REF!</v>
      </c>
      <c r="AA72" s="393" t="e">
        <f>SUM(#REF!)</f>
        <v>#REF!</v>
      </c>
      <c r="AB72" s="393" t="e">
        <f>SUM(#REF!)</f>
        <v>#REF!</v>
      </c>
      <c r="AC72" s="393" t="e">
        <f>SUM(#REF!)</f>
        <v>#REF!</v>
      </c>
      <c r="AD72" s="393" t="e">
        <f>SUM(#REF!)</f>
        <v>#REF!</v>
      </c>
      <c r="AE72" s="187">
        <v>0</v>
      </c>
      <c r="AF72" s="187">
        <v>0</v>
      </c>
      <c r="AG72" s="378">
        <v>0</v>
      </c>
      <c r="AH72" s="417" t="e">
        <f t="shared" si="29"/>
        <v>#REF!</v>
      </c>
      <c r="AI72" s="110" t="e">
        <f>#REF!</f>
        <v>#REF!</v>
      </c>
      <c r="AJ72" s="93" t="e">
        <f>#REF!</f>
        <v>#REF!</v>
      </c>
      <c r="AK72" s="93" t="e">
        <f>#REF!</f>
        <v>#REF!</v>
      </c>
      <c r="AL72" s="93" t="e">
        <f>#REF!</f>
        <v>#REF!</v>
      </c>
      <c r="AM72" s="93" t="e">
        <f>#REF!</f>
        <v>#REF!</v>
      </c>
      <c r="AN72" s="93" t="e">
        <f>#REF!</f>
        <v>#REF!</v>
      </c>
      <c r="AO72" s="93" t="e">
        <f>#REF!</f>
        <v>#REF!</v>
      </c>
      <c r="AP72" s="93" t="e">
        <f>#REF!</f>
        <v>#REF!</v>
      </c>
      <c r="AQ72" s="93" t="e">
        <f>#REF!</f>
        <v>#REF!</v>
      </c>
      <c r="AR72" s="93" t="e">
        <f>#REF!</f>
        <v>#REF!</v>
      </c>
      <c r="AS72" s="93" t="e">
        <f>#REF!</f>
        <v>#REF!</v>
      </c>
      <c r="AT72" s="110" t="e">
        <f>#REF!</f>
        <v>#REF!</v>
      </c>
    </row>
    <row r="73" spans="1:46">
      <c r="A73" s="519">
        <v>4100010700300100</v>
      </c>
      <c r="C73" s="52" t="s">
        <v>1536</v>
      </c>
      <c r="D73" s="525" t="e">
        <f t="shared" si="30"/>
        <v>#REF!</v>
      </c>
      <c r="E73" s="106" t="e">
        <f t="shared" si="28"/>
        <v>#REF!</v>
      </c>
      <c r="F73" s="428" t="e">
        <f t="shared" si="28"/>
        <v>#REF!</v>
      </c>
      <c r="G73" s="397" t="e">
        <f>SUM(#REF!)</f>
        <v>#REF!</v>
      </c>
      <c r="H73" s="396" t="e">
        <f>SUM(#REF!)</f>
        <v>#REF!</v>
      </c>
      <c r="I73" s="396" t="e">
        <f>SUM(#REF!)</f>
        <v>#REF!</v>
      </c>
      <c r="J73" s="396" t="e">
        <f>SUM(#REF!)</f>
        <v>#REF!</v>
      </c>
      <c r="K73" s="396" t="e">
        <f>SUM(#REF!)</f>
        <v>#REF!</v>
      </c>
      <c r="L73" s="396" t="e">
        <f>SUM(#REF!)</f>
        <v>#REF!</v>
      </c>
      <c r="M73" s="396" t="e">
        <f>SUM(#REF!)</f>
        <v>#REF!</v>
      </c>
      <c r="N73" s="396" t="e">
        <f>SUM(#REF!)</f>
        <v>#REF!</v>
      </c>
      <c r="O73" s="396" t="e">
        <f>SUM(#REF!)</f>
        <v>#REF!</v>
      </c>
      <c r="P73" s="396" t="e">
        <f>SUM(#REF!)</f>
        <v>#REF!</v>
      </c>
      <c r="Q73" s="396" t="e">
        <f>SUM(#REF!)</f>
        <v>#REF!</v>
      </c>
      <c r="R73" s="396" t="e">
        <f>SUM(#REF!)</f>
        <v>#REF!</v>
      </c>
      <c r="S73" s="396" t="e">
        <f>SUM(#REF!)</f>
        <v>#REF!</v>
      </c>
      <c r="T73" s="396" t="e">
        <f>SUM(#REF!)</f>
        <v>#REF!</v>
      </c>
      <c r="U73" s="396" t="e">
        <f>SUM(#REF!)</f>
        <v>#REF!</v>
      </c>
      <c r="V73" s="396" t="e">
        <f>SUM(#REF!)</f>
        <v>#REF!</v>
      </c>
      <c r="W73" s="396" t="e">
        <f>SUM(#REF!)</f>
        <v>#REF!</v>
      </c>
      <c r="X73" s="396" t="e">
        <f>SUM(#REF!)</f>
        <v>#REF!</v>
      </c>
      <c r="Y73" s="396" t="e">
        <f>SUM(#REF!)</f>
        <v>#REF!</v>
      </c>
      <c r="Z73" s="396" t="e">
        <f>SUM(#REF!)</f>
        <v>#REF!</v>
      </c>
      <c r="AA73" s="393" t="e">
        <f>SUM(#REF!)</f>
        <v>#REF!</v>
      </c>
      <c r="AB73" s="393" t="e">
        <f>SUM(#REF!)</f>
        <v>#REF!</v>
      </c>
      <c r="AC73" s="393" t="e">
        <f>SUM(#REF!)</f>
        <v>#REF!</v>
      </c>
      <c r="AD73" s="393" t="e">
        <f>SUM(#REF!)</f>
        <v>#REF!</v>
      </c>
      <c r="AE73" s="187">
        <v>0</v>
      </c>
      <c r="AF73" s="187">
        <v>0</v>
      </c>
      <c r="AG73" s="378">
        <v>0</v>
      </c>
      <c r="AH73" s="417" t="e">
        <f t="shared" si="29"/>
        <v>#REF!</v>
      </c>
      <c r="AI73" s="110" t="e">
        <f>#REF!</f>
        <v>#REF!</v>
      </c>
      <c r="AJ73" s="93" t="e">
        <f>#REF!</f>
        <v>#REF!</v>
      </c>
      <c r="AK73" s="93" t="e">
        <f>#REF!</f>
        <v>#REF!</v>
      </c>
      <c r="AL73" s="93" t="e">
        <f>#REF!</f>
        <v>#REF!</v>
      </c>
      <c r="AM73" s="93" t="e">
        <f>#REF!</f>
        <v>#REF!</v>
      </c>
      <c r="AN73" s="93" t="e">
        <f>#REF!</f>
        <v>#REF!</v>
      </c>
      <c r="AO73" s="93" t="e">
        <f>#REF!</f>
        <v>#REF!</v>
      </c>
      <c r="AP73" s="93" t="e">
        <f>#REF!</f>
        <v>#REF!</v>
      </c>
      <c r="AQ73" s="93" t="e">
        <f>#REF!</f>
        <v>#REF!</v>
      </c>
      <c r="AR73" s="93" t="e">
        <f>#REF!</f>
        <v>#REF!</v>
      </c>
      <c r="AS73" s="93" t="e">
        <f>#REF!</f>
        <v>#REF!</v>
      </c>
      <c r="AT73" s="110" t="e">
        <f>#REF!</f>
        <v>#REF!</v>
      </c>
    </row>
    <row r="74" spans="1:46">
      <c r="A74" s="519">
        <v>4100010700400100</v>
      </c>
      <c r="C74" s="52" t="s">
        <v>817</v>
      </c>
      <c r="D74" s="525" t="e">
        <f t="shared" si="30"/>
        <v>#REF!</v>
      </c>
      <c r="E74" s="106" t="e">
        <f t="shared" si="28"/>
        <v>#REF!</v>
      </c>
      <c r="F74" s="428" t="e">
        <f t="shared" si="28"/>
        <v>#REF!</v>
      </c>
      <c r="G74" s="397" t="e">
        <f>SUM(#REF!)</f>
        <v>#REF!</v>
      </c>
      <c r="H74" s="396" t="e">
        <f>SUM(#REF!)</f>
        <v>#REF!</v>
      </c>
      <c r="I74" s="396" t="e">
        <f>SUM(#REF!)</f>
        <v>#REF!</v>
      </c>
      <c r="J74" s="396" t="e">
        <f>SUM(#REF!)</f>
        <v>#REF!</v>
      </c>
      <c r="K74" s="396" t="e">
        <f>SUM(#REF!)</f>
        <v>#REF!</v>
      </c>
      <c r="L74" s="396" t="e">
        <f>SUM(#REF!)</f>
        <v>#REF!</v>
      </c>
      <c r="M74" s="396" t="e">
        <f>SUM(#REF!)</f>
        <v>#REF!</v>
      </c>
      <c r="N74" s="396" t="e">
        <f>SUM(#REF!)</f>
        <v>#REF!</v>
      </c>
      <c r="O74" s="396" t="e">
        <f>SUM(#REF!)</f>
        <v>#REF!</v>
      </c>
      <c r="P74" s="396" t="e">
        <f>SUM(#REF!)</f>
        <v>#REF!</v>
      </c>
      <c r="Q74" s="396" t="e">
        <f>SUM(#REF!)</f>
        <v>#REF!</v>
      </c>
      <c r="R74" s="396" t="e">
        <f>SUM(#REF!)</f>
        <v>#REF!</v>
      </c>
      <c r="S74" s="396" t="e">
        <f>SUM(#REF!)</f>
        <v>#REF!</v>
      </c>
      <c r="T74" s="396" t="e">
        <f>SUM(#REF!)</f>
        <v>#REF!</v>
      </c>
      <c r="U74" s="396" t="e">
        <f>SUM(#REF!)</f>
        <v>#REF!</v>
      </c>
      <c r="V74" s="396" t="e">
        <f>SUM(#REF!)</f>
        <v>#REF!</v>
      </c>
      <c r="W74" s="396" t="e">
        <f>SUM(#REF!)</f>
        <v>#REF!</v>
      </c>
      <c r="X74" s="396" t="e">
        <f>SUM(#REF!)</f>
        <v>#REF!</v>
      </c>
      <c r="Y74" s="396" t="e">
        <f>SUM(#REF!)</f>
        <v>#REF!</v>
      </c>
      <c r="Z74" s="396" t="e">
        <f>SUM(#REF!)</f>
        <v>#REF!</v>
      </c>
      <c r="AA74" s="393" t="e">
        <f>SUM(#REF!)</f>
        <v>#REF!</v>
      </c>
      <c r="AB74" s="393" t="e">
        <f>SUM(#REF!)</f>
        <v>#REF!</v>
      </c>
      <c r="AC74" s="393" t="e">
        <f>SUM(#REF!)</f>
        <v>#REF!</v>
      </c>
      <c r="AD74" s="393" t="e">
        <f>SUM(#REF!)</f>
        <v>#REF!</v>
      </c>
      <c r="AE74" s="187">
        <v>0</v>
      </c>
      <c r="AF74" s="187">
        <v>0</v>
      </c>
      <c r="AG74" s="378">
        <v>11426</v>
      </c>
      <c r="AH74" s="417" t="e">
        <f t="shared" si="29"/>
        <v>#REF!</v>
      </c>
      <c r="AI74" s="110" t="e">
        <f>#REF!</f>
        <v>#REF!</v>
      </c>
      <c r="AJ74" s="93" t="e">
        <f>#REF!</f>
        <v>#REF!</v>
      </c>
      <c r="AK74" s="93" t="e">
        <f>#REF!</f>
        <v>#REF!</v>
      </c>
      <c r="AL74" s="93" t="e">
        <f>#REF!</f>
        <v>#REF!</v>
      </c>
      <c r="AM74" s="93" t="e">
        <f>#REF!</f>
        <v>#REF!</v>
      </c>
      <c r="AN74" s="93" t="e">
        <f>#REF!</f>
        <v>#REF!</v>
      </c>
      <c r="AO74" s="93" t="e">
        <f>#REF!</f>
        <v>#REF!</v>
      </c>
      <c r="AP74" s="93" t="e">
        <f>#REF!</f>
        <v>#REF!</v>
      </c>
      <c r="AQ74" s="93" t="e">
        <f>#REF!</f>
        <v>#REF!</v>
      </c>
      <c r="AR74" s="93" t="e">
        <f>#REF!</f>
        <v>#REF!</v>
      </c>
      <c r="AS74" s="93" t="e">
        <f>#REF!</f>
        <v>#REF!</v>
      </c>
      <c r="AT74" s="110" t="e">
        <f>#REF!</f>
        <v>#REF!</v>
      </c>
    </row>
    <row r="75" spans="1:46">
      <c r="A75" s="539">
        <v>4101030100100100</v>
      </c>
      <c r="B75" s="537"/>
      <c r="C75" s="538" t="s">
        <v>1541</v>
      </c>
      <c r="D75" s="525" t="e">
        <f t="shared" si="30"/>
        <v>#REF!</v>
      </c>
      <c r="E75" s="106" t="e">
        <f t="shared" si="28"/>
        <v>#REF!</v>
      </c>
      <c r="F75" s="428" t="e">
        <f t="shared" si="28"/>
        <v>#REF!</v>
      </c>
      <c r="G75" s="397" t="e">
        <f>SUM(#REF!)</f>
        <v>#REF!</v>
      </c>
      <c r="H75" s="396" t="e">
        <f>SUM(#REF!)</f>
        <v>#REF!</v>
      </c>
      <c r="I75" s="396" t="e">
        <f>SUM(#REF!)</f>
        <v>#REF!</v>
      </c>
      <c r="J75" s="396" t="e">
        <f>SUM(#REF!)</f>
        <v>#REF!</v>
      </c>
      <c r="K75" s="396" t="e">
        <f>SUM(#REF!)</f>
        <v>#REF!</v>
      </c>
      <c r="L75" s="396" t="e">
        <f>SUM(#REF!)</f>
        <v>#REF!</v>
      </c>
      <c r="M75" s="396" t="e">
        <f>SUM(#REF!)</f>
        <v>#REF!</v>
      </c>
      <c r="N75" s="396" t="e">
        <f>SUM(#REF!)</f>
        <v>#REF!</v>
      </c>
      <c r="O75" s="396" t="e">
        <f>SUM(#REF!)</f>
        <v>#REF!</v>
      </c>
      <c r="P75" s="396" t="e">
        <f>SUM(#REF!)</f>
        <v>#REF!</v>
      </c>
      <c r="Q75" s="396" t="e">
        <f>SUM(#REF!)</f>
        <v>#REF!</v>
      </c>
      <c r="R75" s="396" t="e">
        <f>SUM(#REF!)</f>
        <v>#REF!</v>
      </c>
      <c r="S75" s="396" t="e">
        <f>SUM(#REF!)</f>
        <v>#REF!</v>
      </c>
      <c r="T75" s="396" t="e">
        <f>SUM(#REF!)</f>
        <v>#REF!</v>
      </c>
      <c r="U75" s="396" t="e">
        <f>SUM(#REF!)</f>
        <v>#REF!</v>
      </c>
      <c r="V75" s="396" t="e">
        <f>SUM(#REF!)</f>
        <v>#REF!</v>
      </c>
      <c r="W75" s="396" t="e">
        <f>SUM(#REF!)</f>
        <v>#REF!</v>
      </c>
      <c r="X75" s="396" t="e">
        <f>SUM(#REF!)</f>
        <v>#REF!</v>
      </c>
      <c r="Y75" s="396" t="e">
        <f>SUM(#REF!)</f>
        <v>#REF!</v>
      </c>
      <c r="Z75" s="396" t="e">
        <f>SUM(#REF!)</f>
        <v>#REF!</v>
      </c>
      <c r="AA75" s="393" t="e">
        <f>SUM(#REF!)</f>
        <v>#REF!</v>
      </c>
      <c r="AB75" s="393" t="e">
        <f>SUM(#REF!)</f>
        <v>#REF!</v>
      </c>
      <c r="AC75" s="393" t="e">
        <f>SUM(#REF!)</f>
        <v>#REF!</v>
      </c>
      <c r="AD75" s="393" t="e">
        <f>SUM(#REF!)</f>
        <v>#REF!</v>
      </c>
      <c r="AE75" s="187">
        <v>0</v>
      </c>
      <c r="AF75" s="187">
        <v>0</v>
      </c>
      <c r="AG75" s="378">
        <v>0</v>
      </c>
      <c r="AH75" s="417" t="e">
        <f t="shared" si="29"/>
        <v>#REF!</v>
      </c>
      <c r="AI75" s="110" t="e">
        <f>#REF!</f>
        <v>#REF!</v>
      </c>
      <c r="AJ75" s="93" t="e">
        <f>#REF!</f>
        <v>#REF!</v>
      </c>
      <c r="AK75" s="93" t="e">
        <f>#REF!</f>
        <v>#REF!</v>
      </c>
      <c r="AL75" s="93" t="e">
        <f>#REF!</f>
        <v>#REF!</v>
      </c>
      <c r="AM75" s="93" t="e">
        <f>#REF!</f>
        <v>#REF!</v>
      </c>
      <c r="AN75" s="93" t="e">
        <f>#REF!</f>
        <v>#REF!</v>
      </c>
      <c r="AO75" s="93" t="e">
        <f>#REF!</f>
        <v>#REF!</v>
      </c>
      <c r="AP75" s="93" t="e">
        <f>#REF!</f>
        <v>#REF!</v>
      </c>
      <c r="AQ75" s="93" t="e">
        <f>#REF!</f>
        <v>#REF!</v>
      </c>
      <c r="AR75" s="93" t="e">
        <f>#REF!</f>
        <v>#REF!</v>
      </c>
      <c r="AS75" s="93" t="e">
        <f>#REF!</f>
        <v>#REF!</v>
      </c>
      <c r="AT75" s="110" t="e">
        <f>#REF!</f>
        <v>#REF!</v>
      </c>
    </row>
    <row r="76" spans="1:46">
      <c r="A76" s="539">
        <v>4102060102300100</v>
      </c>
      <c r="B76" s="537"/>
      <c r="C76" s="538" t="s">
        <v>1542</v>
      </c>
      <c r="D76" s="525" t="e">
        <f t="shared" si="30"/>
        <v>#REF!</v>
      </c>
      <c r="E76" s="106" t="e">
        <f t="shared" si="28"/>
        <v>#REF!</v>
      </c>
      <c r="F76" s="428" t="e">
        <f t="shared" si="28"/>
        <v>#REF!</v>
      </c>
      <c r="G76" s="397" t="e">
        <f>SUM(#REF!)</f>
        <v>#REF!</v>
      </c>
      <c r="H76" s="396" t="e">
        <f>SUM(#REF!)</f>
        <v>#REF!</v>
      </c>
      <c r="I76" s="396" t="e">
        <f>SUM(#REF!)</f>
        <v>#REF!</v>
      </c>
      <c r="J76" s="396" t="e">
        <f>SUM(#REF!)</f>
        <v>#REF!</v>
      </c>
      <c r="K76" s="396" t="e">
        <f>SUM(#REF!)</f>
        <v>#REF!</v>
      </c>
      <c r="L76" s="396" t="e">
        <f>SUM(#REF!)</f>
        <v>#REF!</v>
      </c>
      <c r="M76" s="396" t="e">
        <f>SUM(#REF!)</f>
        <v>#REF!</v>
      </c>
      <c r="N76" s="396" t="e">
        <f>SUM(#REF!)</f>
        <v>#REF!</v>
      </c>
      <c r="O76" s="396" t="e">
        <f>SUM(#REF!)</f>
        <v>#REF!</v>
      </c>
      <c r="P76" s="396" t="e">
        <f>SUM(#REF!)</f>
        <v>#REF!</v>
      </c>
      <c r="Q76" s="396" t="e">
        <f>SUM(#REF!)</f>
        <v>#REF!</v>
      </c>
      <c r="R76" s="396" t="e">
        <f>SUM(#REF!)</f>
        <v>#REF!</v>
      </c>
      <c r="S76" s="396" t="e">
        <f>SUM(#REF!)</f>
        <v>#REF!</v>
      </c>
      <c r="T76" s="396" t="e">
        <f>SUM(#REF!)</f>
        <v>#REF!</v>
      </c>
      <c r="U76" s="396" t="e">
        <f>SUM(#REF!)</f>
        <v>#REF!</v>
      </c>
      <c r="V76" s="396" t="e">
        <f>SUM(#REF!)</f>
        <v>#REF!</v>
      </c>
      <c r="W76" s="396" t="e">
        <f>SUM(#REF!)</f>
        <v>#REF!</v>
      </c>
      <c r="X76" s="396" t="e">
        <f>SUM(#REF!)</f>
        <v>#REF!</v>
      </c>
      <c r="Y76" s="396" t="e">
        <f>SUM(#REF!)</f>
        <v>#REF!</v>
      </c>
      <c r="Z76" s="396" t="e">
        <f>SUM(#REF!)</f>
        <v>#REF!</v>
      </c>
      <c r="AA76" s="393" t="e">
        <f>SUM(#REF!)</f>
        <v>#REF!</v>
      </c>
      <c r="AB76" s="393" t="e">
        <f>SUM(#REF!)</f>
        <v>#REF!</v>
      </c>
      <c r="AC76" s="393" t="e">
        <f>SUM(#REF!)</f>
        <v>#REF!</v>
      </c>
      <c r="AD76" s="393" t="e">
        <f>SUM(#REF!)</f>
        <v>#REF!</v>
      </c>
      <c r="AE76" s="187">
        <v>0</v>
      </c>
      <c r="AF76" s="187">
        <v>0</v>
      </c>
      <c r="AG76" s="378">
        <v>0</v>
      </c>
      <c r="AH76" s="417" t="e">
        <f t="shared" si="29"/>
        <v>#REF!</v>
      </c>
      <c r="AI76" s="110" t="e">
        <f>#REF!</f>
        <v>#REF!</v>
      </c>
      <c r="AJ76" s="93" t="e">
        <f>#REF!</f>
        <v>#REF!</v>
      </c>
      <c r="AK76" s="93" t="e">
        <f>#REF!</f>
        <v>#REF!</v>
      </c>
      <c r="AL76" s="93" t="e">
        <f>#REF!</f>
        <v>#REF!</v>
      </c>
      <c r="AM76" s="93" t="e">
        <f>#REF!</f>
        <v>#REF!</v>
      </c>
      <c r="AN76" s="93" t="e">
        <f>#REF!</f>
        <v>#REF!</v>
      </c>
      <c r="AO76" s="93" t="e">
        <f>#REF!</f>
        <v>#REF!</v>
      </c>
      <c r="AP76" s="93" t="e">
        <f>#REF!</f>
        <v>#REF!</v>
      </c>
      <c r="AQ76" s="93" t="e">
        <f>#REF!</f>
        <v>#REF!</v>
      </c>
      <c r="AR76" s="93" t="e">
        <f>#REF!</f>
        <v>#REF!</v>
      </c>
      <c r="AS76" s="93" t="e">
        <f>#REF!</f>
        <v>#REF!</v>
      </c>
      <c r="AT76" s="110" t="e">
        <f>#REF!</f>
        <v>#REF!</v>
      </c>
    </row>
    <row r="77" spans="1:46">
      <c r="A77" s="519" t="s">
        <v>866</v>
      </c>
      <c r="C77" s="52" t="s">
        <v>813</v>
      </c>
      <c r="D77" s="525" t="e">
        <f t="shared" si="30"/>
        <v>#REF!</v>
      </c>
      <c r="E77" s="106" t="e">
        <f t="shared" si="28"/>
        <v>#REF!</v>
      </c>
      <c r="F77" s="428" t="e">
        <f t="shared" si="28"/>
        <v>#REF!</v>
      </c>
      <c r="G77" s="397" t="e">
        <f>SUM(#REF!)</f>
        <v>#REF!</v>
      </c>
      <c r="H77" s="396" t="e">
        <f>SUM(#REF!)</f>
        <v>#REF!</v>
      </c>
      <c r="I77" s="396" t="e">
        <f>SUM(#REF!)</f>
        <v>#REF!</v>
      </c>
      <c r="J77" s="396" t="e">
        <f>SUM(#REF!)</f>
        <v>#REF!</v>
      </c>
      <c r="K77" s="396" t="e">
        <f>SUM(#REF!)</f>
        <v>#REF!</v>
      </c>
      <c r="L77" s="396" t="e">
        <f>SUM(#REF!)</f>
        <v>#REF!</v>
      </c>
      <c r="M77" s="396" t="e">
        <f>SUM(#REF!)</f>
        <v>#REF!</v>
      </c>
      <c r="N77" s="396" t="e">
        <f>SUM(#REF!)</f>
        <v>#REF!</v>
      </c>
      <c r="O77" s="396" t="e">
        <f>SUM(#REF!)</f>
        <v>#REF!</v>
      </c>
      <c r="P77" s="396" t="e">
        <f>SUM(#REF!)</f>
        <v>#REF!</v>
      </c>
      <c r="Q77" s="396" t="e">
        <f>SUM(#REF!)</f>
        <v>#REF!</v>
      </c>
      <c r="R77" s="396" t="e">
        <f>SUM(#REF!)</f>
        <v>#REF!</v>
      </c>
      <c r="S77" s="396" t="e">
        <f>SUM(#REF!)</f>
        <v>#REF!</v>
      </c>
      <c r="T77" s="396" t="e">
        <f>SUM(#REF!)</f>
        <v>#REF!</v>
      </c>
      <c r="U77" s="396" t="e">
        <f>SUM(#REF!)</f>
        <v>#REF!</v>
      </c>
      <c r="V77" s="396" t="e">
        <f>SUM(#REF!)</f>
        <v>#REF!</v>
      </c>
      <c r="W77" s="396" t="e">
        <f>SUM(#REF!)</f>
        <v>#REF!</v>
      </c>
      <c r="X77" s="396" t="e">
        <f>SUM(#REF!)</f>
        <v>#REF!</v>
      </c>
      <c r="Y77" s="396" t="e">
        <f>SUM(#REF!)</f>
        <v>#REF!</v>
      </c>
      <c r="Z77" s="396" t="e">
        <f>SUM(#REF!)</f>
        <v>#REF!</v>
      </c>
      <c r="AA77" s="393" t="e">
        <f>SUM(#REF!)</f>
        <v>#REF!</v>
      </c>
      <c r="AB77" s="393" t="e">
        <f>SUM(#REF!)</f>
        <v>#REF!</v>
      </c>
      <c r="AC77" s="393" t="e">
        <f>SUM(#REF!)</f>
        <v>#REF!</v>
      </c>
      <c r="AD77" s="393" t="e">
        <f>SUM(#REF!)</f>
        <v>#REF!</v>
      </c>
      <c r="AE77" s="187">
        <v>0</v>
      </c>
      <c r="AF77" s="187">
        <v>0</v>
      </c>
      <c r="AG77" s="378">
        <v>144661</v>
      </c>
      <c r="AH77" s="417" t="e">
        <f t="shared" si="29"/>
        <v>#REF!</v>
      </c>
      <c r="AI77" s="110" t="e">
        <f>#REF!</f>
        <v>#REF!</v>
      </c>
      <c r="AJ77" s="93" t="e">
        <f>#REF!</f>
        <v>#REF!</v>
      </c>
      <c r="AK77" s="93" t="e">
        <f>#REF!</f>
        <v>#REF!</v>
      </c>
      <c r="AL77" s="93" t="e">
        <f>#REF!</f>
        <v>#REF!</v>
      </c>
      <c r="AM77" s="93" t="e">
        <f>#REF!</f>
        <v>#REF!</v>
      </c>
      <c r="AN77" s="93" t="e">
        <f>#REF!</f>
        <v>#REF!</v>
      </c>
      <c r="AO77" s="93" t="e">
        <f>#REF!</f>
        <v>#REF!</v>
      </c>
      <c r="AP77" s="93" t="e">
        <f>#REF!</f>
        <v>#REF!</v>
      </c>
      <c r="AQ77" s="93" t="e">
        <f>#REF!</f>
        <v>#REF!</v>
      </c>
      <c r="AR77" s="93" t="e">
        <f>#REF!</f>
        <v>#REF!</v>
      </c>
      <c r="AS77" s="93" t="e">
        <f>#REF!</f>
        <v>#REF!</v>
      </c>
      <c r="AT77" s="110" t="e">
        <f>#REF!</f>
        <v>#REF!</v>
      </c>
    </row>
    <row r="78" spans="1:46">
      <c r="A78" s="471"/>
      <c r="C78" s="52"/>
      <c r="D78" s="525"/>
      <c r="E78" s="106"/>
      <c r="F78" s="428"/>
      <c r="G78" s="104"/>
      <c r="H78" s="129"/>
      <c r="I78" s="129"/>
      <c r="J78" s="129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1"/>
      <c r="AC78" s="393"/>
      <c r="AD78" s="393"/>
      <c r="AE78" s="471"/>
      <c r="AF78" s="471"/>
      <c r="AG78" s="379"/>
      <c r="AH78" s="472"/>
      <c r="AI78" s="104"/>
      <c r="AJ78" s="129"/>
      <c r="AK78" s="129"/>
      <c r="AL78" s="129"/>
      <c r="AM78" s="129"/>
      <c r="AN78" s="91"/>
      <c r="AO78" s="91"/>
      <c r="AP78" s="91"/>
      <c r="AQ78" s="91"/>
      <c r="AR78" s="91"/>
      <c r="AS78" s="91"/>
      <c r="AT78" s="52"/>
    </row>
    <row r="79" spans="1:46">
      <c r="A79" s="471"/>
      <c r="C79" s="133" t="s">
        <v>723</v>
      </c>
      <c r="D79" s="548" t="e">
        <f t="shared" ref="D79:AT79" si="31">SUM(D80)</f>
        <v>#REF!</v>
      </c>
      <c r="E79" s="48" t="e">
        <f t="shared" si="31"/>
        <v>#REF!</v>
      </c>
      <c r="F79" s="427" t="e">
        <f t="shared" si="31"/>
        <v>#REF!</v>
      </c>
      <c r="G79" s="88" t="e">
        <f t="shared" si="31"/>
        <v>#REF!</v>
      </c>
      <c r="H79" s="98" t="e">
        <f t="shared" si="31"/>
        <v>#REF!</v>
      </c>
      <c r="I79" s="98" t="e">
        <f t="shared" si="31"/>
        <v>#REF!</v>
      </c>
      <c r="J79" s="98" t="e">
        <f t="shared" si="31"/>
        <v>#REF!</v>
      </c>
      <c r="K79" s="122" t="e">
        <f t="shared" si="31"/>
        <v>#REF!</v>
      </c>
      <c r="L79" s="122" t="e">
        <f t="shared" si="31"/>
        <v>#REF!</v>
      </c>
      <c r="M79" s="122" t="e">
        <f t="shared" si="31"/>
        <v>#REF!</v>
      </c>
      <c r="N79" s="122" t="e">
        <f t="shared" si="31"/>
        <v>#REF!</v>
      </c>
      <c r="O79" s="122" t="e">
        <f t="shared" si="31"/>
        <v>#REF!</v>
      </c>
      <c r="P79" s="122" t="e">
        <f t="shared" si="31"/>
        <v>#REF!</v>
      </c>
      <c r="Q79" s="122" t="e">
        <f t="shared" si="31"/>
        <v>#REF!</v>
      </c>
      <c r="R79" s="122" t="e">
        <f t="shared" si="31"/>
        <v>#REF!</v>
      </c>
      <c r="S79" s="122" t="e">
        <f t="shared" si="31"/>
        <v>#REF!</v>
      </c>
      <c r="T79" s="122" t="e">
        <f t="shared" si="31"/>
        <v>#REF!</v>
      </c>
      <c r="U79" s="122" t="e">
        <f t="shared" si="31"/>
        <v>#REF!</v>
      </c>
      <c r="V79" s="122" t="e">
        <f t="shared" si="31"/>
        <v>#REF!</v>
      </c>
      <c r="W79" s="122" t="e">
        <f t="shared" si="31"/>
        <v>#REF!</v>
      </c>
      <c r="X79" s="122" t="e">
        <f t="shared" si="31"/>
        <v>#REF!</v>
      </c>
      <c r="Y79" s="122" t="e">
        <f t="shared" si="31"/>
        <v>#REF!</v>
      </c>
      <c r="Z79" s="122" t="e">
        <f t="shared" si="31"/>
        <v>#REF!</v>
      </c>
      <c r="AA79" s="122" t="e">
        <f t="shared" si="31"/>
        <v>#REF!</v>
      </c>
      <c r="AB79" s="98" t="e">
        <f t="shared" si="31"/>
        <v>#REF!</v>
      </c>
      <c r="AC79" s="122" t="e">
        <f t="shared" si="31"/>
        <v>#REF!</v>
      </c>
      <c r="AD79" s="98" t="e">
        <f t="shared" si="31"/>
        <v>#REF!</v>
      </c>
      <c r="AE79" s="185">
        <f>SUM(AE80)</f>
        <v>1600000</v>
      </c>
      <c r="AF79" s="185">
        <f>SUM(AF80)</f>
        <v>1600000</v>
      </c>
      <c r="AG79" s="377">
        <f t="shared" si="31"/>
        <v>1479831</v>
      </c>
      <c r="AH79" s="473" t="e">
        <f t="shared" si="31"/>
        <v>#REF!</v>
      </c>
      <c r="AI79" s="135" t="e">
        <f t="shared" si="31"/>
        <v>#REF!</v>
      </c>
      <c r="AJ79" s="98" t="e">
        <f t="shared" si="31"/>
        <v>#REF!</v>
      </c>
      <c r="AK79" s="98" t="e">
        <f t="shared" si="31"/>
        <v>#REF!</v>
      </c>
      <c r="AL79" s="98" t="e">
        <f t="shared" si="31"/>
        <v>#REF!</v>
      </c>
      <c r="AM79" s="98" t="e">
        <f t="shared" si="31"/>
        <v>#REF!</v>
      </c>
      <c r="AN79" s="92" t="e">
        <f t="shared" si="31"/>
        <v>#REF!</v>
      </c>
      <c r="AO79" s="92" t="e">
        <f t="shared" si="31"/>
        <v>#REF!</v>
      </c>
      <c r="AP79" s="92" t="e">
        <f t="shared" si="31"/>
        <v>#REF!</v>
      </c>
      <c r="AQ79" s="92" t="e">
        <f t="shared" si="31"/>
        <v>#REF!</v>
      </c>
      <c r="AR79" s="92" t="e">
        <f t="shared" si="31"/>
        <v>#REF!</v>
      </c>
      <c r="AS79" s="92" t="e">
        <f t="shared" si="31"/>
        <v>#REF!</v>
      </c>
      <c r="AT79" s="136" t="e">
        <f t="shared" si="31"/>
        <v>#REF!</v>
      </c>
    </row>
    <row r="80" spans="1:46">
      <c r="A80" s="519" t="s">
        <v>867</v>
      </c>
      <c r="B80" s="95">
        <v>150</v>
      </c>
      <c r="C80" s="52" t="s">
        <v>723</v>
      </c>
      <c r="D80" s="525" t="e">
        <f>E80/9*12</f>
        <v>#REF!</v>
      </c>
      <c r="E80" s="87" t="e">
        <f>AC80+AA80+Y80+W80+U80+S80+Q80+O80+M80+K80+I80+G80</f>
        <v>#REF!</v>
      </c>
      <c r="F80" s="428" t="e">
        <f>AD80+AB80+Z80+X80+V80+T80+R80+P80+N80+L80+J80+H80</f>
        <v>#REF!</v>
      </c>
      <c r="G80" s="397" t="e">
        <f>SUM(#REF!)</f>
        <v>#REF!</v>
      </c>
      <c r="H80" s="396" t="e">
        <f>SUM(#REF!)</f>
        <v>#REF!</v>
      </c>
      <c r="I80" s="396" t="e">
        <f>SUM(#REF!)</f>
        <v>#REF!</v>
      </c>
      <c r="J80" s="396" t="e">
        <f>SUM(#REF!)</f>
        <v>#REF!</v>
      </c>
      <c r="K80" s="396" t="e">
        <f>SUM(#REF!)</f>
        <v>#REF!</v>
      </c>
      <c r="L80" s="396" t="e">
        <f>SUM(#REF!)</f>
        <v>#REF!</v>
      </c>
      <c r="M80" s="396" t="e">
        <f>SUM(#REF!)</f>
        <v>#REF!</v>
      </c>
      <c r="N80" s="396" t="e">
        <f>SUM(#REF!)</f>
        <v>#REF!</v>
      </c>
      <c r="O80" s="396" t="e">
        <f>SUM(#REF!)</f>
        <v>#REF!</v>
      </c>
      <c r="P80" s="396" t="e">
        <f>SUM(#REF!)</f>
        <v>#REF!</v>
      </c>
      <c r="Q80" s="396" t="e">
        <f>SUM(#REF!)</f>
        <v>#REF!</v>
      </c>
      <c r="R80" s="396" t="e">
        <f>SUM(#REF!)</f>
        <v>#REF!</v>
      </c>
      <c r="S80" s="396" t="e">
        <f>SUM(#REF!)</f>
        <v>#REF!</v>
      </c>
      <c r="T80" s="396" t="e">
        <f>SUM(#REF!)</f>
        <v>#REF!</v>
      </c>
      <c r="U80" s="396" t="e">
        <f>SUM(#REF!)</f>
        <v>#REF!</v>
      </c>
      <c r="V80" s="396" t="e">
        <f>SUM(#REF!)</f>
        <v>#REF!</v>
      </c>
      <c r="W80" s="396" t="e">
        <f>SUM(#REF!)</f>
        <v>#REF!</v>
      </c>
      <c r="X80" s="396" t="e">
        <f>SUM(#REF!)</f>
        <v>#REF!</v>
      </c>
      <c r="Y80" s="396" t="e">
        <f>SUM(#REF!)</f>
        <v>#REF!</v>
      </c>
      <c r="Z80" s="396" t="e">
        <f>SUM(#REF!)</f>
        <v>#REF!</v>
      </c>
      <c r="AA80" s="396" t="e">
        <f>SUM(#REF!)</f>
        <v>#REF!</v>
      </c>
      <c r="AB80" s="393" t="e">
        <f>SUM(#REF!)</f>
        <v>#REF!</v>
      </c>
      <c r="AC80" s="396" t="e">
        <f>SUM(#REF!)</f>
        <v>#REF!</v>
      </c>
      <c r="AD80" s="393" t="e">
        <f>SUM(#REF!)</f>
        <v>#REF!</v>
      </c>
      <c r="AE80" s="187">
        <v>1600000</v>
      </c>
      <c r="AF80" s="187">
        <v>1600000</v>
      </c>
      <c r="AG80" s="378">
        <v>1479831</v>
      </c>
      <c r="AH80" s="417" t="e">
        <f>SUM(AI80:AT80)</f>
        <v>#REF!</v>
      </c>
      <c r="AI80" s="110" t="e">
        <f>#REF!</f>
        <v>#REF!</v>
      </c>
      <c r="AJ80" s="93" t="e">
        <f>#REF!</f>
        <v>#REF!</v>
      </c>
      <c r="AK80" s="93" t="e">
        <f>#REF!</f>
        <v>#REF!</v>
      </c>
      <c r="AL80" s="93" t="e">
        <f>#REF!</f>
        <v>#REF!</v>
      </c>
      <c r="AM80" s="93" t="e">
        <f>#REF!</f>
        <v>#REF!</v>
      </c>
      <c r="AN80" s="93" t="e">
        <f>#REF!</f>
        <v>#REF!</v>
      </c>
      <c r="AO80" s="93" t="e">
        <f>#REF!</f>
        <v>#REF!</v>
      </c>
      <c r="AP80" s="93" t="e">
        <f>#REF!</f>
        <v>#REF!</v>
      </c>
      <c r="AQ80" s="93" t="e">
        <f>#REF!</f>
        <v>#REF!</v>
      </c>
      <c r="AR80" s="93" t="e">
        <f>#REF!</f>
        <v>#REF!</v>
      </c>
      <c r="AS80" s="93" t="e">
        <f>#REF!</f>
        <v>#REF!</v>
      </c>
      <c r="AT80" s="110" t="e">
        <f>#REF!</f>
        <v>#REF!</v>
      </c>
    </row>
    <row r="81" spans="1:46">
      <c r="A81" s="471"/>
      <c r="C81" s="52"/>
      <c r="D81" s="525"/>
      <c r="E81" s="106"/>
      <c r="F81" s="428"/>
      <c r="G81" s="104"/>
      <c r="H81" s="129"/>
      <c r="I81" s="129"/>
      <c r="J81" s="129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 t="s">
        <v>567</v>
      </c>
      <c r="Z81" s="93" t="s">
        <v>567</v>
      </c>
      <c r="AA81" s="93" t="s">
        <v>567</v>
      </c>
      <c r="AB81" s="93" t="s">
        <v>567</v>
      </c>
      <c r="AC81" s="393"/>
      <c r="AD81" s="393"/>
      <c r="AE81" s="471"/>
      <c r="AF81" s="471"/>
      <c r="AG81" s="379"/>
      <c r="AH81" s="472"/>
      <c r="AI81" s="104"/>
      <c r="AJ81" s="129"/>
      <c r="AK81" s="129"/>
      <c r="AL81" s="129"/>
      <c r="AM81" s="129"/>
      <c r="AN81" s="91"/>
      <c r="AO81" s="91"/>
      <c r="AP81" s="91"/>
      <c r="AQ81" s="91"/>
      <c r="AR81" s="91"/>
      <c r="AS81" s="91"/>
      <c r="AT81" s="52"/>
    </row>
    <row r="82" spans="1:46">
      <c r="A82" s="471"/>
      <c r="C82" s="133" t="s">
        <v>725</v>
      </c>
      <c r="D82" s="546" t="e">
        <f t="shared" ref="D82:AT82" si="32">SUM(D83)</f>
        <v>#REF!</v>
      </c>
      <c r="E82" s="426" t="e">
        <f t="shared" si="32"/>
        <v>#REF!</v>
      </c>
      <c r="F82" s="427" t="e">
        <f t="shared" si="32"/>
        <v>#REF!</v>
      </c>
      <c r="G82" s="88" t="e">
        <f t="shared" si="32"/>
        <v>#REF!</v>
      </c>
      <c r="H82" s="98" t="e">
        <f t="shared" si="32"/>
        <v>#REF!</v>
      </c>
      <c r="I82" s="98" t="e">
        <f t="shared" si="32"/>
        <v>#REF!</v>
      </c>
      <c r="J82" s="98" t="e">
        <f t="shared" si="32"/>
        <v>#REF!</v>
      </c>
      <c r="K82" s="122" t="e">
        <f t="shared" si="32"/>
        <v>#REF!</v>
      </c>
      <c r="L82" s="122" t="e">
        <f t="shared" si="32"/>
        <v>#REF!</v>
      </c>
      <c r="M82" s="122" t="e">
        <f t="shared" si="32"/>
        <v>#REF!</v>
      </c>
      <c r="N82" s="122" t="e">
        <f t="shared" si="32"/>
        <v>#REF!</v>
      </c>
      <c r="O82" s="122" t="e">
        <f t="shared" si="32"/>
        <v>#REF!</v>
      </c>
      <c r="P82" s="122" t="e">
        <f t="shared" si="32"/>
        <v>#REF!</v>
      </c>
      <c r="Q82" s="122" t="e">
        <f t="shared" si="32"/>
        <v>#REF!</v>
      </c>
      <c r="R82" s="122" t="e">
        <f t="shared" si="32"/>
        <v>#REF!</v>
      </c>
      <c r="S82" s="122" t="e">
        <f t="shared" si="32"/>
        <v>#REF!</v>
      </c>
      <c r="T82" s="122" t="e">
        <f t="shared" si="32"/>
        <v>#REF!</v>
      </c>
      <c r="U82" s="122" t="e">
        <f t="shared" si="32"/>
        <v>#REF!</v>
      </c>
      <c r="V82" s="122" t="e">
        <f t="shared" si="32"/>
        <v>#REF!</v>
      </c>
      <c r="W82" s="122" t="e">
        <f t="shared" si="32"/>
        <v>#REF!</v>
      </c>
      <c r="X82" s="122" t="e">
        <f t="shared" si="32"/>
        <v>#REF!</v>
      </c>
      <c r="Y82" s="122" t="e">
        <f t="shared" si="32"/>
        <v>#REF!</v>
      </c>
      <c r="Z82" s="122" t="e">
        <f t="shared" si="32"/>
        <v>#REF!</v>
      </c>
      <c r="AA82" s="98" t="e">
        <f t="shared" si="32"/>
        <v>#REF!</v>
      </c>
      <c r="AB82" s="98" t="e">
        <f t="shared" si="32"/>
        <v>#REF!</v>
      </c>
      <c r="AC82" s="98" t="e">
        <f t="shared" si="32"/>
        <v>#REF!</v>
      </c>
      <c r="AD82" s="98" t="e">
        <f t="shared" si="32"/>
        <v>#REF!</v>
      </c>
      <c r="AE82" s="185">
        <f>SUM(AE83)</f>
        <v>107981</v>
      </c>
      <c r="AF82" s="185">
        <f>SUM(AF83)</f>
        <v>107981</v>
      </c>
      <c r="AG82" s="377">
        <f t="shared" si="32"/>
        <v>78179</v>
      </c>
      <c r="AH82" s="473" t="e">
        <f t="shared" si="32"/>
        <v>#REF!</v>
      </c>
      <c r="AI82" s="135" t="e">
        <f t="shared" si="32"/>
        <v>#REF!</v>
      </c>
      <c r="AJ82" s="98" t="e">
        <f t="shared" si="32"/>
        <v>#REF!</v>
      </c>
      <c r="AK82" s="98" t="e">
        <f t="shared" si="32"/>
        <v>#REF!</v>
      </c>
      <c r="AL82" s="98" t="e">
        <f t="shared" si="32"/>
        <v>#REF!</v>
      </c>
      <c r="AM82" s="98" t="e">
        <f t="shared" si="32"/>
        <v>#REF!</v>
      </c>
      <c r="AN82" s="92" t="e">
        <f t="shared" si="32"/>
        <v>#REF!</v>
      </c>
      <c r="AO82" s="92" t="e">
        <f t="shared" si="32"/>
        <v>#REF!</v>
      </c>
      <c r="AP82" s="92" t="e">
        <f t="shared" si="32"/>
        <v>#REF!</v>
      </c>
      <c r="AQ82" s="92" t="e">
        <f t="shared" si="32"/>
        <v>#REF!</v>
      </c>
      <c r="AR82" s="92" t="e">
        <f t="shared" si="32"/>
        <v>#REF!</v>
      </c>
      <c r="AS82" s="92" t="e">
        <f t="shared" si="32"/>
        <v>#REF!</v>
      </c>
      <c r="AT82" s="136" t="e">
        <f t="shared" si="32"/>
        <v>#REF!</v>
      </c>
    </row>
    <row r="83" spans="1:46">
      <c r="A83" s="519" t="s">
        <v>868</v>
      </c>
      <c r="B83" s="95">
        <v>160</v>
      </c>
      <c r="C83" s="52" t="s">
        <v>730</v>
      </c>
      <c r="D83" s="525" t="e">
        <f>E83/9*12</f>
        <v>#REF!</v>
      </c>
      <c r="E83" s="106" t="e">
        <f>AC83+AA83+Y83+W83+U83+S83+Q83+O83+M83+K83+I83+G83</f>
        <v>#REF!</v>
      </c>
      <c r="F83" s="428" t="e">
        <f>AD83+AB83+Z83+X83+V83+T83+R83+P83+N83+L83+J83+H83</f>
        <v>#REF!</v>
      </c>
      <c r="G83" s="397" t="e">
        <f>SUM(#REF!)</f>
        <v>#REF!</v>
      </c>
      <c r="H83" s="396" t="e">
        <f>SUM(#REF!)</f>
        <v>#REF!</v>
      </c>
      <c r="I83" s="396" t="e">
        <f>SUM(#REF!)</f>
        <v>#REF!</v>
      </c>
      <c r="J83" s="396" t="e">
        <f>SUM(#REF!)</f>
        <v>#REF!</v>
      </c>
      <c r="K83" s="396" t="e">
        <f>SUM(#REF!)</f>
        <v>#REF!</v>
      </c>
      <c r="L83" s="396" t="e">
        <f>SUM(#REF!)</f>
        <v>#REF!</v>
      </c>
      <c r="M83" s="396" t="e">
        <f>SUM(#REF!)</f>
        <v>#REF!</v>
      </c>
      <c r="N83" s="396" t="e">
        <f>SUM(#REF!)</f>
        <v>#REF!</v>
      </c>
      <c r="O83" s="396" t="e">
        <f>SUM(#REF!)</f>
        <v>#REF!</v>
      </c>
      <c r="P83" s="396" t="e">
        <f>SUM(#REF!)</f>
        <v>#REF!</v>
      </c>
      <c r="Q83" s="396" t="e">
        <f>SUM(#REF!)</f>
        <v>#REF!</v>
      </c>
      <c r="R83" s="396" t="e">
        <f>SUM(#REF!)</f>
        <v>#REF!</v>
      </c>
      <c r="S83" s="396" t="e">
        <f>SUM(#REF!)</f>
        <v>#REF!</v>
      </c>
      <c r="T83" s="396" t="e">
        <f>SUM(#REF!)</f>
        <v>#REF!</v>
      </c>
      <c r="U83" s="396" t="e">
        <f>SUM(#REF!)</f>
        <v>#REF!</v>
      </c>
      <c r="V83" s="396" t="e">
        <f>SUM(#REF!)</f>
        <v>#REF!</v>
      </c>
      <c r="W83" s="396" t="e">
        <f>SUM(#REF!)</f>
        <v>#REF!</v>
      </c>
      <c r="X83" s="396" t="e">
        <f>SUM(#REF!)</f>
        <v>#REF!</v>
      </c>
      <c r="Y83" s="396" t="e">
        <f>SUM(#REF!)</f>
        <v>#REF!</v>
      </c>
      <c r="Z83" s="396" t="e">
        <f>SUM(#REF!)</f>
        <v>#REF!</v>
      </c>
      <c r="AA83" s="393" t="e">
        <f>SUM(#REF!)</f>
        <v>#REF!</v>
      </c>
      <c r="AB83" s="393" t="e">
        <f>SUM(#REF!)</f>
        <v>#REF!</v>
      </c>
      <c r="AC83" s="393" t="e">
        <f>SUM(#REF!)</f>
        <v>#REF!</v>
      </c>
      <c r="AD83" s="393" t="e">
        <f>SUM(#REF!)</f>
        <v>#REF!</v>
      </c>
      <c r="AE83" s="187">
        <v>107981</v>
      </c>
      <c r="AF83" s="187">
        <v>107981</v>
      </c>
      <c r="AG83" s="378">
        <v>78179</v>
      </c>
      <c r="AH83" s="417" t="e">
        <f>SUM(AI83:AT83)</f>
        <v>#REF!</v>
      </c>
      <c r="AI83" s="110" t="e">
        <f>#REF!</f>
        <v>#REF!</v>
      </c>
      <c r="AJ83" s="93" t="e">
        <f>#REF!</f>
        <v>#REF!</v>
      </c>
      <c r="AK83" s="93" t="e">
        <f>#REF!</f>
        <v>#REF!</v>
      </c>
      <c r="AL83" s="93" t="e">
        <f>#REF!</f>
        <v>#REF!</v>
      </c>
      <c r="AM83" s="93" t="e">
        <f>#REF!</f>
        <v>#REF!</v>
      </c>
      <c r="AN83" s="93" t="e">
        <f>#REF!</f>
        <v>#REF!</v>
      </c>
      <c r="AO83" s="93" t="e">
        <f>#REF!</f>
        <v>#REF!</v>
      </c>
      <c r="AP83" s="93" t="e">
        <f>#REF!</f>
        <v>#REF!</v>
      </c>
      <c r="AQ83" s="93" t="e">
        <f>#REF!</f>
        <v>#REF!</v>
      </c>
      <c r="AR83" s="93" t="e">
        <f>#REF!</f>
        <v>#REF!</v>
      </c>
      <c r="AS83" s="93" t="e">
        <f>#REF!</f>
        <v>#REF!</v>
      </c>
      <c r="AT83" s="110" t="e">
        <f>#REF!</f>
        <v>#REF!</v>
      </c>
    </row>
    <row r="84" spans="1:46">
      <c r="A84" s="471"/>
      <c r="C84" s="52"/>
      <c r="D84" s="525"/>
      <c r="E84" s="106"/>
      <c r="F84" s="428"/>
      <c r="G84" s="104"/>
      <c r="H84" s="129"/>
      <c r="I84" s="129"/>
      <c r="J84" s="129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393"/>
      <c r="AD84" s="393"/>
      <c r="AE84" s="471"/>
      <c r="AF84" s="471"/>
      <c r="AG84" s="379"/>
      <c r="AH84" s="472"/>
      <c r="AI84" s="104"/>
      <c r="AJ84" s="129"/>
      <c r="AK84" s="129"/>
      <c r="AL84" s="129"/>
      <c r="AM84" s="129"/>
      <c r="AN84" s="91"/>
      <c r="AO84" s="91"/>
      <c r="AP84" s="91"/>
      <c r="AQ84" s="91"/>
      <c r="AR84" s="91"/>
      <c r="AS84" s="91"/>
      <c r="AT84" s="52"/>
    </row>
    <row r="85" spans="1:46">
      <c r="A85" s="471"/>
      <c r="C85" s="133" t="s">
        <v>427</v>
      </c>
      <c r="D85" s="546" t="e">
        <f t="shared" ref="D85:AT85" si="33">SUM(D86:D90)</f>
        <v>#REF!</v>
      </c>
      <c r="E85" s="426" t="e">
        <f t="shared" si="33"/>
        <v>#REF!</v>
      </c>
      <c r="F85" s="427" t="e">
        <f t="shared" si="33"/>
        <v>#REF!</v>
      </c>
      <c r="G85" s="105" t="e">
        <f t="shared" ref="G85:L85" si="34">SUM(G86:G90)</f>
        <v>#REF!</v>
      </c>
      <c r="H85" s="124" t="e">
        <f t="shared" si="34"/>
        <v>#REF!</v>
      </c>
      <c r="I85" s="124" t="e">
        <f t="shared" si="34"/>
        <v>#REF!</v>
      </c>
      <c r="J85" s="124" t="e">
        <f t="shared" si="34"/>
        <v>#REF!</v>
      </c>
      <c r="K85" s="123" t="e">
        <f t="shared" si="34"/>
        <v>#REF!</v>
      </c>
      <c r="L85" s="123" t="e">
        <f t="shared" si="34"/>
        <v>#REF!</v>
      </c>
      <c r="M85" s="123" t="e">
        <f t="shared" si="33"/>
        <v>#REF!</v>
      </c>
      <c r="N85" s="123" t="e">
        <f t="shared" si="33"/>
        <v>#REF!</v>
      </c>
      <c r="O85" s="123" t="e">
        <f t="shared" si="33"/>
        <v>#REF!</v>
      </c>
      <c r="P85" s="123" t="e">
        <f t="shared" si="33"/>
        <v>#REF!</v>
      </c>
      <c r="Q85" s="123" t="e">
        <f t="shared" si="33"/>
        <v>#REF!</v>
      </c>
      <c r="R85" s="123" t="e">
        <f t="shared" si="33"/>
        <v>#REF!</v>
      </c>
      <c r="S85" s="123" t="e">
        <f t="shared" si="33"/>
        <v>#REF!</v>
      </c>
      <c r="T85" s="123" t="e">
        <f t="shared" si="33"/>
        <v>#REF!</v>
      </c>
      <c r="U85" s="123" t="e">
        <f t="shared" si="33"/>
        <v>#REF!</v>
      </c>
      <c r="V85" s="123" t="e">
        <f t="shared" si="33"/>
        <v>#REF!</v>
      </c>
      <c r="W85" s="123" t="e">
        <f t="shared" si="33"/>
        <v>#REF!</v>
      </c>
      <c r="X85" s="123" t="e">
        <f t="shared" si="33"/>
        <v>#REF!</v>
      </c>
      <c r="Y85" s="123" t="e">
        <f t="shared" si="33"/>
        <v>#REF!</v>
      </c>
      <c r="Z85" s="123" t="e">
        <f t="shared" si="33"/>
        <v>#REF!</v>
      </c>
      <c r="AA85" s="124" t="e">
        <f t="shared" si="33"/>
        <v>#REF!</v>
      </c>
      <c r="AB85" s="124" t="e">
        <f t="shared" si="33"/>
        <v>#REF!</v>
      </c>
      <c r="AC85" s="124" t="e">
        <f t="shared" si="33"/>
        <v>#REF!</v>
      </c>
      <c r="AD85" s="124" t="e">
        <f t="shared" si="33"/>
        <v>#REF!</v>
      </c>
      <c r="AE85" s="476">
        <f>SUM(AE86:AE90)</f>
        <v>179619</v>
      </c>
      <c r="AF85" s="476">
        <f>SUM(AF86:AF90)</f>
        <v>179619</v>
      </c>
      <c r="AG85" s="380">
        <f>SUM(AG86:AG90)</f>
        <v>193831</v>
      </c>
      <c r="AH85" s="475" t="e">
        <f t="shared" si="33"/>
        <v>#REF!</v>
      </c>
      <c r="AI85" s="401" t="e">
        <f>SUM(AI86:AI90)</f>
        <v>#REF!</v>
      </c>
      <c r="AJ85" s="124" t="e">
        <f>SUM(AJ86:AJ90)</f>
        <v>#REF!</v>
      </c>
      <c r="AK85" s="124" t="e">
        <f>SUM(AK86:AK90)</f>
        <v>#REF!</v>
      </c>
      <c r="AL85" s="124" t="e">
        <f>SUM(AL86:AL90)</f>
        <v>#REF!</v>
      </c>
      <c r="AM85" s="124" t="e">
        <f t="shared" si="33"/>
        <v>#REF!</v>
      </c>
      <c r="AN85" s="402" t="e">
        <f>SUM(AN86:AN90)</f>
        <v>#REF!</v>
      </c>
      <c r="AO85" s="402" t="e">
        <f>SUM(AO86:AO90)</f>
        <v>#REF!</v>
      </c>
      <c r="AP85" s="402" t="e">
        <f t="shared" si="33"/>
        <v>#REF!</v>
      </c>
      <c r="AQ85" s="402" t="e">
        <f t="shared" si="33"/>
        <v>#REF!</v>
      </c>
      <c r="AR85" s="402" t="e">
        <f t="shared" si="33"/>
        <v>#REF!</v>
      </c>
      <c r="AS85" s="402" t="e">
        <f t="shared" si="33"/>
        <v>#REF!</v>
      </c>
      <c r="AT85" s="144" t="e">
        <f t="shared" si="33"/>
        <v>#REF!</v>
      </c>
    </row>
    <row r="86" spans="1:46">
      <c r="A86" s="519" t="s">
        <v>869</v>
      </c>
      <c r="B86" s="95">
        <v>171</v>
      </c>
      <c r="C86" s="52" t="s">
        <v>965</v>
      </c>
      <c r="D86" s="525" t="e">
        <f>E86/9*12</f>
        <v>#REF!</v>
      </c>
      <c r="E86" s="106" t="e">
        <f t="shared" ref="E86:F90" si="35">AC86+AA86+Y86+W86+U86+S86+Q86+O86+M86+K86+I86+G86</f>
        <v>#REF!</v>
      </c>
      <c r="F86" s="428" t="e">
        <f t="shared" si="35"/>
        <v>#REF!</v>
      </c>
      <c r="G86" s="397" t="e">
        <f>SUM(#REF!)</f>
        <v>#REF!</v>
      </c>
      <c r="H86" s="396" t="e">
        <f>SUM(#REF!)</f>
        <v>#REF!</v>
      </c>
      <c r="I86" s="396" t="e">
        <f>SUM(#REF!)</f>
        <v>#REF!</v>
      </c>
      <c r="J86" s="396" t="e">
        <f>SUM(#REF!)</f>
        <v>#REF!</v>
      </c>
      <c r="K86" s="396" t="e">
        <f>SUM(#REF!)</f>
        <v>#REF!</v>
      </c>
      <c r="L86" s="396" t="e">
        <f>SUM(#REF!)</f>
        <v>#REF!</v>
      </c>
      <c r="M86" s="396" t="e">
        <f>SUM(#REF!)</f>
        <v>#REF!</v>
      </c>
      <c r="N86" s="396" t="e">
        <f>SUM(#REF!)</f>
        <v>#REF!</v>
      </c>
      <c r="O86" s="396" t="e">
        <f>SUM(#REF!)</f>
        <v>#REF!</v>
      </c>
      <c r="P86" s="396" t="e">
        <f>SUM(#REF!)</f>
        <v>#REF!</v>
      </c>
      <c r="Q86" s="396" t="e">
        <f>SUM(#REF!)</f>
        <v>#REF!</v>
      </c>
      <c r="R86" s="396" t="e">
        <f>SUM(#REF!)</f>
        <v>#REF!</v>
      </c>
      <c r="S86" s="396" t="e">
        <f>SUM(#REF!)</f>
        <v>#REF!</v>
      </c>
      <c r="T86" s="396" t="e">
        <f>SUM(#REF!)</f>
        <v>#REF!</v>
      </c>
      <c r="U86" s="396" t="e">
        <f>SUM(#REF!)</f>
        <v>#REF!</v>
      </c>
      <c r="V86" s="396" t="e">
        <f>SUM(#REF!)</f>
        <v>#REF!</v>
      </c>
      <c r="W86" s="396" t="e">
        <f>SUM(#REF!)</f>
        <v>#REF!</v>
      </c>
      <c r="X86" s="396" t="e">
        <f>SUM(#REF!)</f>
        <v>#REF!</v>
      </c>
      <c r="Y86" s="396" t="e">
        <f>SUM(#REF!)</f>
        <v>#REF!</v>
      </c>
      <c r="Z86" s="396" t="e">
        <f>SUM(#REF!)</f>
        <v>#REF!</v>
      </c>
      <c r="AA86" s="393" t="e">
        <f>SUM(#REF!)</f>
        <v>#REF!</v>
      </c>
      <c r="AB86" s="393" t="e">
        <f>SUM(#REF!)</f>
        <v>#REF!</v>
      </c>
      <c r="AC86" s="393" t="e">
        <f>SUM(#REF!)</f>
        <v>#REF!</v>
      </c>
      <c r="AD86" s="393" t="e">
        <f>SUM(#REF!)</f>
        <v>#REF!</v>
      </c>
      <c r="AE86" s="187">
        <v>47571</v>
      </c>
      <c r="AF86" s="187">
        <v>47571</v>
      </c>
      <c r="AG86" s="378">
        <v>76431</v>
      </c>
      <c r="AH86" s="417" t="e">
        <f>SUM(AI86:AT86)</f>
        <v>#REF!</v>
      </c>
      <c r="AI86" s="110" t="e">
        <f>#REF!</f>
        <v>#REF!</v>
      </c>
      <c r="AJ86" s="93" t="e">
        <f>#REF!</f>
        <v>#REF!</v>
      </c>
      <c r="AK86" s="93" t="e">
        <f>#REF!</f>
        <v>#REF!</v>
      </c>
      <c r="AL86" s="93" t="e">
        <f>#REF!</f>
        <v>#REF!</v>
      </c>
      <c r="AM86" s="93" t="e">
        <f>#REF!</f>
        <v>#REF!</v>
      </c>
      <c r="AN86" s="93" t="e">
        <f>#REF!</f>
        <v>#REF!</v>
      </c>
      <c r="AO86" s="93" t="e">
        <f>#REF!</f>
        <v>#REF!</v>
      </c>
      <c r="AP86" s="93" t="e">
        <f>#REF!</f>
        <v>#REF!</v>
      </c>
      <c r="AQ86" s="93" t="e">
        <f>#REF!</f>
        <v>#REF!</v>
      </c>
      <c r="AR86" s="93" t="e">
        <f>#REF!</f>
        <v>#REF!</v>
      </c>
      <c r="AS86" s="93" t="e">
        <f>#REF!</f>
        <v>#REF!</v>
      </c>
      <c r="AT86" s="110" t="e">
        <f>#REF!</f>
        <v>#REF!</v>
      </c>
    </row>
    <row r="87" spans="1:46">
      <c r="A87" s="519" t="s">
        <v>870</v>
      </c>
      <c r="B87" s="95">
        <v>172</v>
      </c>
      <c r="C87" s="52" t="s">
        <v>1314</v>
      </c>
      <c r="D87" s="525" t="e">
        <f>E87/9*12</f>
        <v>#REF!</v>
      </c>
      <c r="E87" s="106" t="e">
        <f t="shared" si="35"/>
        <v>#REF!</v>
      </c>
      <c r="F87" s="428" t="e">
        <f t="shared" si="35"/>
        <v>#REF!</v>
      </c>
      <c r="G87" s="397" t="e">
        <f>SUM(#REF!)</f>
        <v>#REF!</v>
      </c>
      <c r="H87" s="396" t="e">
        <f>SUM(#REF!)</f>
        <v>#REF!</v>
      </c>
      <c r="I87" s="396" t="e">
        <f>SUM(#REF!)</f>
        <v>#REF!</v>
      </c>
      <c r="J87" s="396" t="e">
        <f>SUM(#REF!)</f>
        <v>#REF!</v>
      </c>
      <c r="K87" s="396" t="e">
        <f>SUM(#REF!)</f>
        <v>#REF!</v>
      </c>
      <c r="L87" s="396" t="e">
        <f>SUM(#REF!)</f>
        <v>#REF!</v>
      </c>
      <c r="M87" s="396" t="e">
        <f>SUM(#REF!)</f>
        <v>#REF!</v>
      </c>
      <c r="N87" s="396" t="e">
        <f>SUM(#REF!)</f>
        <v>#REF!</v>
      </c>
      <c r="O87" s="396" t="e">
        <f>SUM(#REF!)</f>
        <v>#REF!</v>
      </c>
      <c r="P87" s="396" t="e">
        <f>SUM(#REF!)</f>
        <v>#REF!</v>
      </c>
      <c r="Q87" s="396" t="e">
        <f>SUM(#REF!)</f>
        <v>#REF!</v>
      </c>
      <c r="R87" s="396" t="e">
        <f>SUM(#REF!)</f>
        <v>#REF!</v>
      </c>
      <c r="S87" s="396" t="e">
        <f>SUM(#REF!)</f>
        <v>#REF!</v>
      </c>
      <c r="T87" s="396" t="e">
        <f>SUM(#REF!)</f>
        <v>#REF!</v>
      </c>
      <c r="U87" s="396" t="e">
        <f>SUM(#REF!)</f>
        <v>#REF!</v>
      </c>
      <c r="V87" s="396" t="e">
        <f>SUM(#REF!)</f>
        <v>#REF!</v>
      </c>
      <c r="W87" s="396" t="e">
        <f>SUM(#REF!)</f>
        <v>#REF!</v>
      </c>
      <c r="X87" s="396" t="e">
        <f>SUM(#REF!)</f>
        <v>#REF!</v>
      </c>
      <c r="Y87" s="396" t="e">
        <f>SUM(#REF!)</f>
        <v>#REF!</v>
      </c>
      <c r="Z87" s="396" t="e">
        <f>SUM(#REF!)</f>
        <v>#REF!</v>
      </c>
      <c r="AA87" s="393" t="e">
        <f>SUM(#REF!)</f>
        <v>#REF!</v>
      </c>
      <c r="AB87" s="393" t="e">
        <f>SUM(#REF!)</f>
        <v>#REF!</v>
      </c>
      <c r="AC87" s="393" t="e">
        <f>SUM(#REF!)</f>
        <v>#REF!</v>
      </c>
      <c r="AD87" s="393" t="e">
        <f>SUM(#REF!)</f>
        <v>#REF!</v>
      </c>
      <c r="AE87" s="187">
        <v>60398</v>
      </c>
      <c r="AF87" s="187">
        <v>60398</v>
      </c>
      <c r="AG87" s="378">
        <v>44704</v>
      </c>
      <c r="AH87" s="417" t="e">
        <f>SUM(AI87:AT87)</f>
        <v>#REF!</v>
      </c>
      <c r="AI87" s="110" t="e">
        <f>#REF!</f>
        <v>#REF!</v>
      </c>
      <c r="AJ87" s="93" t="e">
        <f>#REF!</f>
        <v>#REF!</v>
      </c>
      <c r="AK87" s="93" t="e">
        <f>#REF!</f>
        <v>#REF!</v>
      </c>
      <c r="AL87" s="93" t="e">
        <f>#REF!</f>
        <v>#REF!</v>
      </c>
      <c r="AM87" s="93" t="e">
        <f>#REF!</f>
        <v>#REF!</v>
      </c>
      <c r="AN87" s="93" t="e">
        <f>#REF!</f>
        <v>#REF!</v>
      </c>
      <c r="AO87" s="93" t="e">
        <f>#REF!</f>
        <v>#REF!</v>
      </c>
      <c r="AP87" s="93" t="e">
        <f>#REF!</f>
        <v>#REF!</v>
      </c>
      <c r="AQ87" s="93" t="e">
        <f>#REF!</f>
        <v>#REF!</v>
      </c>
      <c r="AR87" s="93" t="e">
        <f>#REF!</f>
        <v>#REF!</v>
      </c>
      <c r="AS87" s="93" t="e">
        <f>#REF!</f>
        <v>#REF!</v>
      </c>
      <c r="AT87" s="110" t="e">
        <f>#REF!</f>
        <v>#REF!</v>
      </c>
    </row>
    <row r="88" spans="1:46">
      <c r="A88" s="519" t="s">
        <v>871</v>
      </c>
      <c r="B88" s="95">
        <v>173</v>
      </c>
      <c r="C88" s="52" t="s">
        <v>1315</v>
      </c>
      <c r="D88" s="525" t="e">
        <f>E88/9*12</f>
        <v>#REF!</v>
      </c>
      <c r="E88" s="106" t="e">
        <f t="shared" si="35"/>
        <v>#REF!</v>
      </c>
      <c r="F88" s="428" t="e">
        <f t="shared" si="35"/>
        <v>#REF!</v>
      </c>
      <c r="G88" s="397" t="e">
        <f>SUM(#REF!)</f>
        <v>#REF!</v>
      </c>
      <c r="H88" s="396" t="e">
        <f>SUM(#REF!)</f>
        <v>#REF!</v>
      </c>
      <c r="I88" s="396" t="e">
        <f>SUM(#REF!)</f>
        <v>#REF!</v>
      </c>
      <c r="J88" s="396" t="e">
        <f>SUM(#REF!)</f>
        <v>#REF!</v>
      </c>
      <c r="K88" s="396" t="e">
        <f>SUM(#REF!)</f>
        <v>#REF!</v>
      </c>
      <c r="L88" s="396" t="e">
        <f>SUM(#REF!)</f>
        <v>#REF!</v>
      </c>
      <c r="M88" s="396" t="e">
        <f>SUM(#REF!)</f>
        <v>#REF!</v>
      </c>
      <c r="N88" s="396" t="e">
        <f>SUM(#REF!)</f>
        <v>#REF!</v>
      </c>
      <c r="O88" s="396" t="e">
        <f>SUM(#REF!)</f>
        <v>#REF!</v>
      </c>
      <c r="P88" s="396" t="e">
        <f>SUM(#REF!)</f>
        <v>#REF!</v>
      </c>
      <c r="Q88" s="396" t="e">
        <f>SUM(#REF!)</f>
        <v>#REF!</v>
      </c>
      <c r="R88" s="396" t="e">
        <f>SUM(#REF!)</f>
        <v>#REF!</v>
      </c>
      <c r="S88" s="396" t="e">
        <f>SUM(#REF!)</f>
        <v>#REF!</v>
      </c>
      <c r="T88" s="396" t="e">
        <f>SUM(#REF!)</f>
        <v>#REF!</v>
      </c>
      <c r="U88" s="396" t="e">
        <f>SUM(#REF!)</f>
        <v>#REF!</v>
      </c>
      <c r="V88" s="396" t="e">
        <f>SUM(#REF!)</f>
        <v>#REF!</v>
      </c>
      <c r="W88" s="396" t="e">
        <f>SUM(#REF!)</f>
        <v>#REF!</v>
      </c>
      <c r="X88" s="396" t="e">
        <f>SUM(#REF!)</f>
        <v>#REF!</v>
      </c>
      <c r="Y88" s="396" t="e">
        <f>SUM(#REF!)</f>
        <v>#REF!</v>
      </c>
      <c r="Z88" s="396" t="e">
        <f>SUM(#REF!)</f>
        <v>#REF!</v>
      </c>
      <c r="AA88" s="393" t="e">
        <f>SUM(#REF!)</f>
        <v>#REF!</v>
      </c>
      <c r="AB88" s="393" t="e">
        <f>SUM(#REF!)</f>
        <v>#REF!</v>
      </c>
      <c r="AC88" s="393" t="e">
        <f>SUM(#REF!)</f>
        <v>#REF!</v>
      </c>
      <c r="AD88" s="393" t="e">
        <f>SUM(#REF!)</f>
        <v>#REF!</v>
      </c>
      <c r="AE88" s="187">
        <v>5000</v>
      </c>
      <c r="AF88" s="187">
        <v>5000</v>
      </c>
      <c r="AG88" s="378">
        <v>100</v>
      </c>
      <c r="AH88" s="417" t="e">
        <f>SUM(AI88:AT88)</f>
        <v>#REF!</v>
      </c>
      <c r="AI88" s="110" t="e">
        <f>#REF!</f>
        <v>#REF!</v>
      </c>
      <c r="AJ88" s="93" t="e">
        <f>#REF!</f>
        <v>#REF!</v>
      </c>
      <c r="AK88" s="93" t="e">
        <f>#REF!</f>
        <v>#REF!</v>
      </c>
      <c r="AL88" s="93" t="e">
        <f>#REF!</f>
        <v>#REF!</v>
      </c>
      <c r="AM88" s="93" t="e">
        <f>#REF!</f>
        <v>#REF!</v>
      </c>
      <c r="AN88" s="93" t="e">
        <f>#REF!</f>
        <v>#REF!</v>
      </c>
      <c r="AO88" s="93" t="e">
        <f>#REF!</f>
        <v>#REF!</v>
      </c>
      <c r="AP88" s="93" t="e">
        <f>#REF!</f>
        <v>#REF!</v>
      </c>
      <c r="AQ88" s="93" t="e">
        <f>#REF!</f>
        <v>#REF!</v>
      </c>
      <c r="AR88" s="93" t="e">
        <f>#REF!</f>
        <v>#REF!</v>
      </c>
      <c r="AS88" s="93" t="e">
        <f>#REF!</f>
        <v>#REF!</v>
      </c>
      <c r="AT88" s="110" t="e">
        <f>#REF!</f>
        <v>#REF!</v>
      </c>
    </row>
    <row r="89" spans="1:46">
      <c r="A89" s="519" t="s">
        <v>872</v>
      </c>
      <c r="B89" s="95">
        <v>174</v>
      </c>
      <c r="C89" s="52" t="s">
        <v>1316</v>
      </c>
      <c r="D89" s="525" t="e">
        <f>E89/9*12</f>
        <v>#REF!</v>
      </c>
      <c r="E89" s="106" t="e">
        <f t="shared" si="35"/>
        <v>#REF!</v>
      </c>
      <c r="F89" s="428" t="e">
        <f t="shared" si="35"/>
        <v>#REF!</v>
      </c>
      <c r="G89" s="397" t="e">
        <f>SUM(#REF!)</f>
        <v>#REF!</v>
      </c>
      <c r="H89" s="396" t="e">
        <f>SUM(#REF!)</f>
        <v>#REF!</v>
      </c>
      <c r="I89" s="396" t="e">
        <f>SUM(#REF!)</f>
        <v>#REF!</v>
      </c>
      <c r="J89" s="396" t="e">
        <f>SUM(#REF!)</f>
        <v>#REF!</v>
      </c>
      <c r="K89" s="396" t="e">
        <f>SUM(#REF!)</f>
        <v>#REF!</v>
      </c>
      <c r="L89" s="396" t="e">
        <f>SUM(#REF!)</f>
        <v>#REF!</v>
      </c>
      <c r="M89" s="396" t="e">
        <f>SUM(#REF!)</f>
        <v>#REF!</v>
      </c>
      <c r="N89" s="396" t="e">
        <f>SUM(#REF!)</f>
        <v>#REF!</v>
      </c>
      <c r="O89" s="396" t="e">
        <f>SUM(#REF!)</f>
        <v>#REF!</v>
      </c>
      <c r="P89" s="396" t="e">
        <f>SUM(#REF!)</f>
        <v>#REF!</v>
      </c>
      <c r="Q89" s="396" t="e">
        <f>SUM(#REF!)</f>
        <v>#REF!</v>
      </c>
      <c r="R89" s="396" t="e">
        <f>SUM(#REF!)</f>
        <v>#REF!</v>
      </c>
      <c r="S89" s="396" t="e">
        <f>SUM(#REF!)</f>
        <v>#REF!</v>
      </c>
      <c r="T89" s="396" t="e">
        <f>SUM(#REF!)</f>
        <v>#REF!</v>
      </c>
      <c r="U89" s="396" t="e">
        <f>SUM(#REF!)</f>
        <v>#REF!</v>
      </c>
      <c r="V89" s="396" t="e">
        <f>SUM(#REF!)</f>
        <v>#REF!</v>
      </c>
      <c r="W89" s="396" t="e">
        <f>SUM(#REF!)</f>
        <v>#REF!</v>
      </c>
      <c r="X89" s="396" t="e">
        <f>SUM(#REF!)</f>
        <v>#REF!</v>
      </c>
      <c r="Y89" s="396" t="e">
        <f>SUM(#REF!)</f>
        <v>#REF!</v>
      </c>
      <c r="Z89" s="396" t="e">
        <f>SUM(#REF!)</f>
        <v>#REF!</v>
      </c>
      <c r="AA89" s="393" t="e">
        <f>SUM(#REF!)</f>
        <v>#REF!</v>
      </c>
      <c r="AB89" s="393" t="e">
        <f>SUM(#REF!)</f>
        <v>#REF!</v>
      </c>
      <c r="AC89" s="393" t="e">
        <f>SUM(#REF!)</f>
        <v>#REF!</v>
      </c>
      <c r="AD89" s="393" t="e">
        <f>SUM(#REF!)</f>
        <v>#REF!</v>
      </c>
      <c r="AE89" s="187">
        <v>1000</v>
      </c>
      <c r="AF89" s="187">
        <v>1000</v>
      </c>
      <c r="AG89" s="378">
        <v>0</v>
      </c>
      <c r="AH89" s="417" t="e">
        <f>SUM(AI89:AT89)</f>
        <v>#REF!</v>
      </c>
      <c r="AI89" s="110" t="e">
        <f>#REF!</f>
        <v>#REF!</v>
      </c>
      <c r="AJ89" s="93" t="e">
        <f>#REF!</f>
        <v>#REF!</v>
      </c>
      <c r="AK89" s="93" t="e">
        <f>#REF!</f>
        <v>#REF!</v>
      </c>
      <c r="AL89" s="93" t="e">
        <f>#REF!</f>
        <v>#REF!</v>
      </c>
      <c r="AM89" s="93" t="e">
        <f>#REF!</f>
        <v>#REF!</v>
      </c>
      <c r="AN89" s="93" t="e">
        <f>#REF!</f>
        <v>#REF!</v>
      </c>
      <c r="AO89" s="93" t="e">
        <f>#REF!</f>
        <v>#REF!</v>
      </c>
      <c r="AP89" s="93" t="e">
        <f>#REF!</f>
        <v>#REF!</v>
      </c>
      <c r="AQ89" s="93" t="e">
        <f>#REF!</f>
        <v>#REF!</v>
      </c>
      <c r="AR89" s="93" t="e">
        <f>#REF!</f>
        <v>#REF!</v>
      </c>
      <c r="AS89" s="93" t="e">
        <f>#REF!</f>
        <v>#REF!</v>
      </c>
      <c r="AT89" s="110" t="e">
        <f>#REF!</f>
        <v>#REF!</v>
      </c>
    </row>
    <row r="90" spans="1:46">
      <c r="A90" s="519" t="s">
        <v>873</v>
      </c>
      <c r="B90" s="95">
        <v>179</v>
      </c>
      <c r="C90" s="52" t="s">
        <v>966</v>
      </c>
      <c r="D90" s="525" t="e">
        <f>E90/9*12</f>
        <v>#REF!</v>
      </c>
      <c r="E90" s="106" t="e">
        <f t="shared" si="35"/>
        <v>#REF!</v>
      </c>
      <c r="F90" s="428" t="e">
        <f t="shared" si="35"/>
        <v>#REF!</v>
      </c>
      <c r="G90" s="397" t="e">
        <f>SUM(#REF!)</f>
        <v>#REF!</v>
      </c>
      <c r="H90" s="396" t="e">
        <f>SUM(#REF!)</f>
        <v>#REF!</v>
      </c>
      <c r="I90" s="396" t="e">
        <f>SUM(#REF!)</f>
        <v>#REF!</v>
      </c>
      <c r="J90" s="396" t="e">
        <f>SUM(#REF!)</f>
        <v>#REF!</v>
      </c>
      <c r="K90" s="396" t="e">
        <f>SUM(#REF!)</f>
        <v>#REF!</v>
      </c>
      <c r="L90" s="396" t="e">
        <f>SUM(#REF!)</f>
        <v>#REF!</v>
      </c>
      <c r="M90" s="396" t="e">
        <f>SUM(#REF!)</f>
        <v>#REF!</v>
      </c>
      <c r="N90" s="396" t="e">
        <f>SUM(#REF!)</f>
        <v>#REF!</v>
      </c>
      <c r="O90" s="396" t="e">
        <f>SUM(#REF!)</f>
        <v>#REF!</v>
      </c>
      <c r="P90" s="396" t="e">
        <f>SUM(#REF!)</f>
        <v>#REF!</v>
      </c>
      <c r="Q90" s="396" t="e">
        <f>SUM(#REF!)</f>
        <v>#REF!</v>
      </c>
      <c r="R90" s="396" t="e">
        <f>SUM(#REF!)</f>
        <v>#REF!</v>
      </c>
      <c r="S90" s="396" t="e">
        <f>SUM(#REF!)</f>
        <v>#REF!</v>
      </c>
      <c r="T90" s="396" t="e">
        <f>SUM(#REF!)</f>
        <v>#REF!</v>
      </c>
      <c r="U90" s="396" t="e">
        <f>SUM(#REF!)</f>
        <v>#REF!</v>
      </c>
      <c r="V90" s="396" t="e">
        <f>SUM(#REF!)</f>
        <v>#REF!</v>
      </c>
      <c r="W90" s="396" t="e">
        <f>SUM(#REF!)</f>
        <v>#REF!</v>
      </c>
      <c r="X90" s="396" t="e">
        <f>SUM(#REF!)</f>
        <v>#REF!</v>
      </c>
      <c r="Y90" s="396" t="e">
        <f>SUM(#REF!)</f>
        <v>#REF!</v>
      </c>
      <c r="Z90" s="396" t="e">
        <f>SUM(#REF!)</f>
        <v>#REF!</v>
      </c>
      <c r="AA90" s="393" t="e">
        <f>SUM(#REF!)</f>
        <v>#REF!</v>
      </c>
      <c r="AB90" s="393" t="e">
        <f>SUM(#REF!)</f>
        <v>#REF!</v>
      </c>
      <c r="AC90" s="393" t="e">
        <f>SUM(#REF!)</f>
        <v>#REF!</v>
      </c>
      <c r="AD90" s="393" t="e">
        <f>SUM(#REF!)</f>
        <v>#REF!</v>
      </c>
      <c r="AE90" s="187">
        <v>65650</v>
      </c>
      <c r="AF90" s="187">
        <v>65650</v>
      </c>
      <c r="AG90" s="378">
        <v>72596</v>
      </c>
      <c r="AH90" s="417" t="e">
        <f>SUM(AI90:AT90)</f>
        <v>#REF!</v>
      </c>
      <c r="AI90" s="110" t="e">
        <f>#REF!</f>
        <v>#REF!</v>
      </c>
      <c r="AJ90" s="93" t="e">
        <f>#REF!</f>
        <v>#REF!</v>
      </c>
      <c r="AK90" s="93" t="e">
        <f>#REF!</f>
        <v>#REF!</v>
      </c>
      <c r="AL90" s="93" t="e">
        <f>#REF!</f>
        <v>#REF!</v>
      </c>
      <c r="AM90" s="93" t="e">
        <f>#REF!</f>
        <v>#REF!</v>
      </c>
      <c r="AN90" s="93" t="e">
        <f>#REF!</f>
        <v>#REF!</v>
      </c>
      <c r="AO90" s="93" t="e">
        <f>#REF!</f>
        <v>#REF!</v>
      </c>
      <c r="AP90" s="93" t="e">
        <f>#REF!</f>
        <v>#REF!</v>
      </c>
      <c r="AQ90" s="93" t="e">
        <f>#REF!</f>
        <v>#REF!</v>
      </c>
      <c r="AR90" s="93" t="e">
        <f>#REF!</f>
        <v>#REF!</v>
      </c>
      <c r="AS90" s="93" t="e">
        <f>#REF!</f>
        <v>#REF!</v>
      </c>
      <c r="AT90" s="110" t="e">
        <f>#REF!</f>
        <v>#REF!</v>
      </c>
    </row>
    <row r="91" spans="1:46">
      <c r="A91" s="471"/>
      <c r="C91" s="52"/>
      <c r="D91" s="525"/>
      <c r="E91" s="106"/>
      <c r="F91" s="428"/>
      <c r="G91" s="104"/>
      <c r="H91" s="129"/>
      <c r="I91" s="129"/>
      <c r="J91" s="129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9"/>
      <c r="Z91" s="99"/>
      <c r="AA91" s="99"/>
      <c r="AB91" s="99"/>
      <c r="AC91" s="393"/>
      <c r="AD91" s="393"/>
      <c r="AE91" s="471"/>
      <c r="AF91" s="471"/>
      <c r="AG91" s="379"/>
      <c r="AH91" s="472"/>
      <c r="AI91" s="104">
        <v>0</v>
      </c>
      <c r="AJ91" s="129"/>
      <c r="AK91" s="129">
        <v>0</v>
      </c>
      <c r="AL91" s="129"/>
      <c r="AM91" s="129"/>
      <c r="AN91" s="91"/>
      <c r="AO91" s="91"/>
      <c r="AP91" s="91"/>
      <c r="AQ91" s="91"/>
      <c r="AR91" s="91"/>
      <c r="AS91" s="91"/>
      <c r="AT91" s="52"/>
    </row>
    <row r="92" spans="1:46">
      <c r="A92" s="471"/>
      <c r="C92" s="133" t="s">
        <v>571</v>
      </c>
      <c r="D92" s="546" t="e">
        <f t="shared" ref="D92:AT92" si="36">SUM(D93:D95)</f>
        <v>#REF!</v>
      </c>
      <c r="E92" s="426" t="e">
        <f t="shared" si="36"/>
        <v>#REF!</v>
      </c>
      <c r="F92" s="427" t="e">
        <f t="shared" si="36"/>
        <v>#REF!</v>
      </c>
      <c r="G92" s="105" t="e">
        <f t="shared" ref="G92:L92" si="37">SUM(G93:G95)</f>
        <v>#REF!</v>
      </c>
      <c r="H92" s="124" t="e">
        <f t="shared" si="37"/>
        <v>#REF!</v>
      </c>
      <c r="I92" s="124" t="e">
        <f t="shared" si="37"/>
        <v>#REF!</v>
      </c>
      <c r="J92" s="124" t="e">
        <f t="shared" si="37"/>
        <v>#REF!</v>
      </c>
      <c r="K92" s="123" t="e">
        <f t="shared" si="37"/>
        <v>#REF!</v>
      </c>
      <c r="L92" s="123" t="e">
        <f t="shared" si="37"/>
        <v>#REF!</v>
      </c>
      <c r="M92" s="123" t="e">
        <f t="shared" si="36"/>
        <v>#REF!</v>
      </c>
      <c r="N92" s="123" t="e">
        <f t="shared" si="36"/>
        <v>#REF!</v>
      </c>
      <c r="O92" s="123" t="e">
        <f t="shared" si="36"/>
        <v>#REF!</v>
      </c>
      <c r="P92" s="123" t="e">
        <f t="shared" si="36"/>
        <v>#REF!</v>
      </c>
      <c r="Q92" s="123" t="e">
        <f t="shared" si="36"/>
        <v>#REF!</v>
      </c>
      <c r="R92" s="123" t="e">
        <f t="shared" si="36"/>
        <v>#REF!</v>
      </c>
      <c r="S92" s="123" t="e">
        <f t="shared" si="36"/>
        <v>#REF!</v>
      </c>
      <c r="T92" s="123" t="e">
        <f t="shared" si="36"/>
        <v>#REF!</v>
      </c>
      <c r="U92" s="123" t="e">
        <f t="shared" si="36"/>
        <v>#REF!</v>
      </c>
      <c r="V92" s="123" t="e">
        <f t="shared" si="36"/>
        <v>#REF!</v>
      </c>
      <c r="W92" s="123" t="e">
        <f t="shared" si="36"/>
        <v>#REF!</v>
      </c>
      <c r="X92" s="123" t="e">
        <f t="shared" si="36"/>
        <v>#REF!</v>
      </c>
      <c r="Y92" s="123" t="e">
        <f t="shared" si="36"/>
        <v>#REF!</v>
      </c>
      <c r="Z92" s="123" t="e">
        <f t="shared" si="36"/>
        <v>#REF!</v>
      </c>
      <c r="AA92" s="124" t="e">
        <f t="shared" si="36"/>
        <v>#REF!</v>
      </c>
      <c r="AB92" s="124" t="e">
        <f t="shared" si="36"/>
        <v>#REF!</v>
      </c>
      <c r="AC92" s="124" t="e">
        <f t="shared" si="36"/>
        <v>#REF!</v>
      </c>
      <c r="AD92" s="124" t="e">
        <f t="shared" si="36"/>
        <v>#REF!</v>
      </c>
      <c r="AE92" s="476">
        <f>SUM(AE93:AE95)</f>
        <v>1000</v>
      </c>
      <c r="AF92" s="476">
        <f>SUM(AF93:AF95)</f>
        <v>1000</v>
      </c>
      <c r="AG92" s="380">
        <f>SUM(AG93:AG95)</f>
        <v>483</v>
      </c>
      <c r="AH92" s="475" t="e">
        <f t="shared" si="36"/>
        <v>#REF!</v>
      </c>
      <c r="AI92" s="401" t="e">
        <f>SUM(AI93:AI95)</f>
        <v>#REF!</v>
      </c>
      <c r="AJ92" s="124" t="e">
        <f>SUM(AJ93:AJ95)</f>
        <v>#REF!</v>
      </c>
      <c r="AK92" s="124" t="e">
        <f>SUM(AK93:AK95)</f>
        <v>#REF!</v>
      </c>
      <c r="AL92" s="124" t="e">
        <f>SUM(AL93:AL95)</f>
        <v>#REF!</v>
      </c>
      <c r="AM92" s="124" t="e">
        <f t="shared" si="36"/>
        <v>#REF!</v>
      </c>
      <c r="AN92" s="402" t="e">
        <f>SUM(AN93:AN95)</f>
        <v>#REF!</v>
      </c>
      <c r="AO92" s="402" t="e">
        <f>SUM(AO93:AO95)</f>
        <v>#REF!</v>
      </c>
      <c r="AP92" s="402" t="e">
        <f t="shared" si="36"/>
        <v>#REF!</v>
      </c>
      <c r="AQ92" s="402" t="e">
        <f t="shared" si="36"/>
        <v>#REF!</v>
      </c>
      <c r="AR92" s="402" t="e">
        <f t="shared" si="36"/>
        <v>#REF!</v>
      </c>
      <c r="AS92" s="402" t="e">
        <f t="shared" si="36"/>
        <v>#REF!</v>
      </c>
      <c r="AT92" s="476" t="e">
        <f t="shared" si="36"/>
        <v>#REF!</v>
      </c>
    </row>
    <row r="93" spans="1:46">
      <c r="A93" s="519">
        <v>4100990100100700</v>
      </c>
      <c r="B93" s="95">
        <v>181</v>
      </c>
      <c r="C93" s="52" t="s">
        <v>972</v>
      </c>
      <c r="D93" s="525" t="e">
        <f>E93/9*12</f>
        <v>#REF!</v>
      </c>
      <c r="E93" s="106" t="e">
        <f t="shared" ref="E93:F95" si="38">AC93+AA93+Y93+W93+U93+S93+Q93+O93+M93+K93+I93+G93</f>
        <v>#REF!</v>
      </c>
      <c r="F93" s="428" t="e">
        <f>AD93+AB93+Z93+X93+V93+T93+R93+P93+N93+L93+J93+H93</f>
        <v>#REF!</v>
      </c>
      <c r="G93" s="397" t="e">
        <f>SUM(#REF!)</f>
        <v>#REF!</v>
      </c>
      <c r="H93" s="396" t="e">
        <f>SUM(#REF!)</f>
        <v>#REF!</v>
      </c>
      <c r="I93" s="396" t="e">
        <f>SUM(#REF!)</f>
        <v>#REF!</v>
      </c>
      <c r="J93" s="396" t="e">
        <f>SUM(#REF!)</f>
        <v>#REF!</v>
      </c>
      <c r="K93" s="396" t="e">
        <f>SUM(#REF!)</f>
        <v>#REF!</v>
      </c>
      <c r="L93" s="396" t="e">
        <f>SUM(#REF!)</f>
        <v>#REF!</v>
      </c>
      <c r="M93" s="396" t="e">
        <f>SUM(#REF!)</f>
        <v>#REF!</v>
      </c>
      <c r="N93" s="396" t="e">
        <f>SUM(#REF!)</f>
        <v>#REF!</v>
      </c>
      <c r="O93" s="396" t="e">
        <f>SUM(#REF!)</f>
        <v>#REF!</v>
      </c>
      <c r="P93" s="396" t="e">
        <f>SUM(#REF!)</f>
        <v>#REF!</v>
      </c>
      <c r="Q93" s="396" t="e">
        <f>SUM(#REF!)</f>
        <v>#REF!</v>
      </c>
      <c r="R93" s="396" t="e">
        <f>SUM(#REF!)</f>
        <v>#REF!</v>
      </c>
      <c r="S93" s="396" t="e">
        <f>SUM(#REF!)</f>
        <v>#REF!</v>
      </c>
      <c r="T93" s="396" t="e">
        <f>SUM(#REF!)</f>
        <v>#REF!</v>
      </c>
      <c r="U93" s="396" t="e">
        <f>SUM(#REF!)</f>
        <v>#REF!</v>
      </c>
      <c r="V93" s="396" t="e">
        <f>SUM(#REF!)</f>
        <v>#REF!</v>
      </c>
      <c r="W93" s="396" t="e">
        <f>SUM(#REF!)</f>
        <v>#REF!</v>
      </c>
      <c r="X93" s="396" t="e">
        <f>SUM(#REF!)</f>
        <v>#REF!</v>
      </c>
      <c r="Y93" s="396" t="e">
        <f>SUM(#REF!)</f>
        <v>#REF!</v>
      </c>
      <c r="Z93" s="396" t="e">
        <f>SUM(#REF!)</f>
        <v>#REF!</v>
      </c>
      <c r="AA93" s="393" t="e">
        <f>SUM(#REF!)</f>
        <v>#REF!</v>
      </c>
      <c r="AB93" s="393" t="e">
        <f>SUM(#REF!)</f>
        <v>#REF!</v>
      </c>
      <c r="AC93" s="393" t="e">
        <f>SUM(#REF!)</f>
        <v>#REF!</v>
      </c>
      <c r="AD93" s="393" t="e">
        <f>#REF!</f>
        <v>#REF!</v>
      </c>
      <c r="AE93" s="187">
        <v>1000</v>
      </c>
      <c r="AF93" s="187">
        <v>1000</v>
      </c>
      <c r="AG93" s="378">
        <v>483</v>
      </c>
      <c r="AH93" s="395" t="e">
        <f>SUM(AI93:AT93)</f>
        <v>#REF!</v>
      </c>
      <c r="AI93" s="110" t="e">
        <f>#REF!</f>
        <v>#REF!</v>
      </c>
      <c r="AJ93" s="93" t="e">
        <f>#REF!</f>
        <v>#REF!</v>
      </c>
      <c r="AK93" s="93" t="e">
        <f>#REF!</f>
        <v>#REF!</v>
      </c>
      <c r="AL93" s="93" t="e">
        <f>#REF!</f>
        <v>#REF!</v>
      </c>
      <c r="AM93" s="93" t="e">
        <f>#REF!</f>
        <v>#REF!</v>
      </c>
      <c r="AN93" s="93" t="e">
        <f>#REF!</f>
        <v>#REF!</v>
      </c>
      <c r="AO93" s="93" t="e">
        <f>#REF!</f>
        <v>#REF!</v>
      </c>
      <c r="AP93" s="93" t="e">
        <f>#REF!</f>
        <v>#REF!</v>
      </c>
      <c r="AQ93" s="93" t="e">
        <f>#REF!</f>
        <v>#REF!</v>
      </c>
      <c r="AR93" s="93" t="e">
        <f>#REF!</f>
        <v>#REF!</v>
      </c>
      <c r="AS93" s="93" t="e">
        <f>#REF!</f>
        <v>#REF!</v>
      </c>
      <c r="AT93" s="187" t="e">
        <f>#REF!</f>
        <v>#REF!</v>
      </c>
    </row>
    <row r="94" spans="1:46">
      <c r="A94" s="471"/>
      <c r="B94" s="95">
        <v>182</v>
      </c>
      <c r="C94" s="52" t="s">
        <v>36</v>
      </c>
      <c r="D94" s="525" t="e">
        <f>E94/9*12</f>
        <v>#REF!</v>
      </c>
      <c r="E94" s="106" t="e">
        <f t="shared" si="38"/>
        <v>#REF!</v>
      </c>
      <c r="F94" s="428" t="e">
        <f t="shared" si="38"/>
        <v>#REF!</v>
      </c>
      <c r="G94" s="397" t="e">
        <f>SUM(#REF!)</f>
        <v>#REF!</v>
      </c>
      <c r="H94" s="396" t="e">
        <f>SUM(#REF!)</f>
        <v>#REF!</v>
      </c>
      <c r="I94" s="396" t="e">
        <f>SUM(#REF!)</f>
        <v>#REF!</v>
      </c>
      <c r="J94" s="396" t="e">
        <f>SUM(#REF!)</f>
        <v>#REF!</v>
      </c>
      <c r="K94" s="396" t="e">
        <f>SUM(#REF!)</f>
        <v>#REF!</v>
      </c>
      <c r="L94" s="396" t="e">
        <f>SUM(#REF!)</f>
        <v>#REF!</v>
      </c>
      <c r="M94" s="396" t="e">
        <f>SUM(#REF!)</f>
        <v>#REF!</v>
      </c>
      <c r="N94" s="396" t="e">
        <f>SUM(#REF!)</f>
        <v>#REF!</v>
      </c>
      <c r="O94" s="396" t="e">
        <f>SUM(#REF!)</f>
        <v>#REF!</v>
      </c>
      <c r="P94" s="396" t="e">
        <f>SUM(#REF!)</f>
        <v>#REF!</v>
      </c>
      <c r="Q94" s="396" t="e">
        <f>SUM(#REF!)</f>
        <v>#REF!</v>
      </c>
      <c r="R94" s="396" t="e">
        <f>SUM(#REF!)</f>
        <v>#REF!</v>
      </c>
      <c r="S94" s="396" t="e">
        <f>SUM(#REF!)</f>
        <v>#REF!</v>
      </c>
      <c r="T94" s="396" t="e">
        <f>SUM(#REF!)</f>
        <v>#REF!</v>
      </c>
      <c r="U94" s="396" t="e">
        <f>SUM(#REF!)</f>
        <v>#REF!</v>
      </c>
      <c r="V94" s="396" t="e">
        <f>SUM(#REF!)</f>
        <v>#REF!</v>
      </c>
      <c r="W94" s="396" t="e">
        <f>SUM(#REF!)</f>
        <v>#REF!</v>
      </c>
      <c r="X94" s="396" t="e">
        <f>SUM(#REF!)</f>
        <v>#REF!</v>
      </c>
      <c r="Y94" s="396" t="e">
        <f>SUM(#REF!)</f>
        <v>#REF!</v>
      </c>
      <c r="Z94" s="396" t="e">
        <f>SUM(#REF!)</f>
        <v>#REF!</v>
      </c>
      <c r="AA94" s="393" t="e">
        <f>SUM(#REF!)</f>
        <v>#REF!</v>
      </c>
      <c r="AB94" s="393" t="e">
        <f>SUM(#REF!)</f>
        <v>#REF!</v>
      </c>
      <c r="AC94" s="393" t="e">
        <f>SUM(#REF!)</f>
        <v>#REF!</v>
      </c>
      <c r="AD94" s="393" t="e">
        <f>#REF!</f>
        <v>#REF!</v>
      </c>
      <c r="AE94" s="187">
        <v>0</v>
      </c>
      <c r="AF94" s="187">
        <v>0</v>
      </c>
      <c r="AG94" s="378">
        <v>0</v>
      </c>
      <c r="AH94" s="395" t="e">
        <f>SUM(AI94:AT94)</f>
        <v>#REF!</v>
      </c>
      <c r="AI94" s="110" t="e">
        <f>#REF!</f>
        <v>#REF!</v>
      </c>
      <c r="AJ94" s="93" t="e">
        <f>#REF!</f>
        <v>#REF!</v>
      </c>
      <c r="AK94" s="93" t="e">
        <f>#REF!</f>
        <v>#REF!</v>
      </c>
      <c r="AL94" s="93" t="e">
        <f>#REF!</f>
        <v>#REF!</v>
      </c>
      <c r="AM94" s="93" t="e">
        <f>#REF!</f>
        <v>#REF!</v>
      </c>
      <c r="AN94" s="93" t="e">
        <f>#REF!</f>
        <v>#REF!</v>
      </c>
      <c r="AO94" s="93" t="e">
        <f>#REF!</f>
        <v>#REF!</v>
      </c>
      <c r="AP94" s="93" t="e">
        <f>#REF!</f>
        <v>#REF!</v>
      </c>
      <c r="AQ94" s="93" t="e">
        <f>#REF!</f>
        <v>#REF!</v>
      </c>
      <c r="AR94" s="93" t="e">
        <f>#REF!</f>
        <v>#REF!</v>
      </c>
      <c r="AS94" s="93" t="e">
        <f>#REF!</f>
        <v>#REF!</v>
      </c>
      <c r="AT94" s="187" t="e">
        <f>#REF!</f>
        <v>#REF!</v>
      </c>
    </row>
    <row r="95" spans="1:46">
      <c r="A95" s="471"/>
      <c r="B95" s="95">
        <v>183</v>
      </c>
      <c r="C95" s="52" t="s">
        <v>1317</v>
      </c>
      <c r="D95" s="525" t="e">
        <f>E95/9*12</f>
        <v>#REF!</v>
      </c>
      <c r="E95" s="106" t="e">
        <f t="shared" si="38"/>
        <v>#REF!</v>
      </c>
      <c r="F95" s="428" t="e">
        <f t="shared" si="38"/>
        <v>#REF!</v>
      </c>
      <c r="G95" s="397" t="e">
        <f>SUM(#REF!)</f>
        <v>#REF!</v>
      </c>
      <c r="H95" s="396" t="e">
        <f>SUM(#REF!)</f>
        <v>#REF!</v>
      </c>
      <c r="I95" s="396" t="e">
        <f>SUM(#REF!)</f>
        <v>#REF!</v>
      </c>
      <c r="J95" s="396" t="e">
        <f>SUM(#REF!)</f>
        <v>#REF!</v>
      </c>
      <c r="K95" s="396" t="e">
        <f>SUM(#REF!)</f>
        <v>#REF!</v>
      </c>
      <c r="L95" s="396" t="e">
        <f>SUM(#REF!)</f>
        <v>#REF!</v>
      </c>
      <c r="M95" s="396" t="e">
        <f>SUM(#REF!)</f>
        <v>#REF!</v>
      </c>
      <c r="N95" s="396" t="e">
        <f>SUM(#REF!)</f>
        <v>#REF!</v>
      </c>
      <c r="O95" s="396" t="e">
        <f>SUM(#REF!)</f>
        <v>#REF!</v>
      </c>
      <c r="P95" s="396" t="e">
        <f>SUM(#REF!)</f>
        <v>#REF!</v>
      </c>
      <c r="Q95" s="396" t="e">
        <f>SUM(#REF!)</f>
        <v>#REF!</v>
      </c>
      <c r="R95" s="396" t="e">
        <f>SUM(#REF!)</f>
        <v>#REF!</v>
      </c>
      <c r="S95" s="396" t="e">
        <f>SUM(#REF!)</f>
        <v>#REF!</v>
      </c>
      <c r="T95" s="396" t="e">
        <f>SUM(#REF!)</f>
        <v>#REF!</v>
      </c>
      <c r="U95" s="396" t="e">
        <f>SUM(#REF!)</f>
        <v>#REF!</v>
      </c>
      <c r="V95" s="396" t="e">
        <f>SUM(#REF!)</f>
        <v>#REF!</v>
      </c>
      <c r="W95" s="396" t="e">
        <f>SUM(#REF!)</f>
        <v>#REF!</v>
      </c>
      <c r="X95" s="396" t="e">
        <f>SUM(#REF!)</f>
        <v>#REF!</v>
      </c>
      <c r="Y95" s="396" t="e">
        <f>SUM(#REF!)</f>
        <v>#REF!</v>
      </c>
      <c r="Z95" s="396" t="e">
        <f>SUM(#REF!)</f>
        <v>#REF!</v>
      </c>
      <c r="AA95" s="393" t="e">
        <f>SUM(#REF!)</f>
        <v>#REF!</v>
      </c>
      <c r="AB95" s="393" t="e">
        <f>SUM(#REF!)</f>
        <v>#REF!</v>
      </c>
      <c r="AC95" s="393" t="e">
        <f>SUM(#REF!)</f>
        <v>#REF!</v>
      </c>
      <c r="AD95" s="393" t="e">
        <f>#REF!</f>
        <v>#REF!</v>
      </c>
      <c r="AE95" s="187">
        <v>0</v>
      </c>
      <c r="AF95" s="187">
        <v>0</v>
      </c>
      <c r="AG95" s="378">
        <v>0</v>
      </c>
      <c r="AH95" s="395" t="e">
        <f>SUM(AI95:AT95)</f>
        <v>#REF!</v>
      </c>
      <c r="AI95" s="110" t="e">
        <f>#REF!</f>
        <v>#REF!</v>
      </c>
      <c r="AJ95" s="93" t="e">
        <f>#REF!</f>
        <v>#REF!</v>
      </c>
      <c r="AK95" s="93" t="e">
        <f>#REF!</f>
        <v>#REF!</v>
      </c>
      <c r="AL95" s="93" t="e">
        <f>#REF!</f>
        <v>#REF!</v>
      </c>
      <c r="AM95" s="93" t="e">
        <f>#REF!</f>
        <v>#REF!</v>
      </c>
      <c r="AN95" s="93" t="e">
        <f>#REF!</f>
        <v>#REF!</v>
      </c>
      <c r="AO95" s="93" t="e">
        <f>#REF!</f>
        <v>#REF!</v>
      </c>
      <c r="AP95" s="93" t="e">
        <f>#REF!</f>
        <v>#REF!</v>
      </c>
      <c r="AQ95" s="93" t="e">
        <f>#REF!</f>
        <v>#REF!</v>
      </c>
      <c r="AR95" s="93" t="e">
        <f>#REF!</f>
        <v>#REF!</v>
      </c>
      <c r="AS95" s="93" t="e">
        <f>#REF!</f>
        <v>#REF!</v>
      </c>
      <c r="AT95" s="187" t="e">
        <f>#REF!</f>
        <v>#REF!</v>
      </c>
    </row>
    <row r="96" spans="1:46">
      <c r="A96" s="471"/>
      <c r="C96" s="52"/>
      <c r="D96" s="525"/>
      <c r="E96" s="106"/>
      <c r="F96" s="428"/>
      <c r="G96" s="104"/>
      <c r="H96" s="129"/>
      <c r="I96" s="129"/>
      <c r="J96" s="129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 t="s">
        <v>567</v>
      </c>
      <c r="Z96" s="93" t="s">
        <v>567</v>
      </c>
      <c r="AA96" s="93" t="s">
        <v>567</v>
      </c>
      <c r="AB96" s="93" t="s">
        <v>567</v>
      </c>
      <c r="AC96" s="393"/>
      <c r="AD96" s="393"/>
      <c r="AE96" s="91"/>
      <c r="AF96" s="52"/>
      <c r="AG96" s="379"/>
      <c r="AH96" s="394"/>
      <c r="AI96" s="104"/>
      <c r="AJ96" s="129"/>
      <c r="AK96" s="129"/>
      <c r="AL96" s="129"/>
      <c r="AM96" s="129"/>
      <c r="AN96" s="91"/>
      <c r="AO96" s="91"/>
      <c r="AP96" s="91"/>
      <c r="AQ96" s="91"/>
      <c r="AR96" s="91"/>
      <c r="AS96" s="91"/>
      <c r="AT96" s="471"/>
    </row>
    <row r="97" spans="1:46">
      <c r="A97" s="471"/>
      <c r="C97" s="31" t="s">
        <v>153</v>
      </c>
      <c r="D97" s="549" t="e">
        <f t="shared" ref="D97:AT97" si="39">SUM(D98)</f>
        <v>#REF!</v>
      </c>
      <c r="E97" s="431" t="e">
        <f t="shared" si="39"/>
        <v>#REF!</v>
      </c>
      <c r="F97" s="432" t="e">
        <f t="shared" si="39"/>
        <v>#REF!</v>
      </c>
      <c r="G97" s="105" t="e">
        <f t="shared" si="39"/>
        <v>#REF!</v>
      </c>
      <c r="H97" s="124" t="e">
        <f t="shared" si="39"/>
        <v>#REF!</v>
      </c>
      <c r="I97" s="124" t="e">
        <f t="shared" si="39"/>
        <v>#REF!</v>
      </c>
      <c r="J97" s="124" t="e">
        <f t="shared" si="39"/>
        <v>#REF!</v>
      </c>
      <c r="K97" s="123" t="e">
        <f t="shared" si="39"/>
        <v>#REF!</v>
      </c>
      <c r="L97" s="123" t="e">
        <f t="shared" si="39"/>
        <v>#REF!</v>
      </c>
      <c r="M97" s="123" t="e">
        <f t="shared" si="39"/>
        <v>#REF!</v>
      </c>
      <c r="N97" s="123" t="e">
        <f t="shared" si="39"/>
        <v>#REF!</v>
      </c>
      <c r="O97" s="123" t="e">
        <f t="shared" si="39"/>
        <v>#REF!</v>
      </c>
      <c r="P97" s="123" t="e">
        <f t="shared" si="39"/>
        <v>#REF!</v>
      </c>
      <c r="Q97" s="123" t="e">
        <f t="shared" si="39"/>
        <v>#REF!</v>
      </c>
      <c r="R97" s="123" t="e">
        <f t="shared" si="39"/>
        <v>#REF!</v>
      </c>
      <c r="S97" s="123" t="e">
        <f t="shared" si="39"/>
        <v>#REF!</v>
      </c>
      <c r="T97" s="123" t="e">
        <f t="shared" si="39"/>
        <v>#REF!</v>
      </c>
      <c r="U97" s="123" t="e">
        <f t="shared" si="39"/>
        <v>#REF!</v>
      </c>
      <c r="V97" s="123" t="e">
        <f t="shared" si="39"/>
        <v>#REF!</v>
      </c>
      <c r="W97" s="123" t="e">
        <f t="shared" si="39"/>
        <v>#REF!</v>
      </c>
      <c r="X97" s="123" t="e">
        <f t="shared" si="39"/>
        <v>#REF!</v>
      </c>
      <c r="Y97" s="123" t="e">
        <f t="shared" si="39"/>
        <v>#REF!</v>
      </c>
      <c r="Z97" s="123" t="e">
        <f t="shared" si="39"/>
        <v>#REF!</v>
      </c>
      <c r="AA97" s="124" t="e">
        <f t="shared" si="39"/>
        <v>#REF!</v>
      </c>
      <c r="AB97" s="124" t="e">
        <f t="shared" si="39"/>
        <v>#REF!</v>
      </c>
      <c r="AC97" s="124" t="e">
        <f t="shared" si="39"/>
        <v>#REF!</v>
      </c>
      <c r="AD97" s="510" t="e">
        <f t="shared" si="39"/>
        <v>#REF!</v>
      </c>
      <c r="AE97" s="402">
        <f>SUM(AE98)</f>
        <v>0</v>
      </c>
      <c r="AF97" s="402">
        <f>SUM(AF98)</f>
        <v>0</v>
      </c>
      <c r="AG97" s="511">
        <f t="shared" si="39"/>
        <v>0</v>
      </c>
      <c r="AH97" s="391" t="e">
        <f t="shared" si="39"/>
        <v>#REF!</v>
      </c>
      <c r="AI97" s="401" t="e">
        <f t="shared" si="39"/>
        <v>#REF!</v>
      </c>
      <c r="AJ97" s="124" t="e">
        <f t="shared" si="39"/>
        <v>#REF!</v>
      </c>
      <c r="AK97" s="124" t="e">
        <f t="shared" si="39"/>
        <v>#REF!</v>
      </c>
      <c r="AL97" s="124" t="e">
        <f t="shared" si="39"/>
        <v>#REF!</v>
      </c>
      <c r="AM97" s="124" t="e">
        <f t="shared" si="39"/>
        <v>#REF!</v>
      </c>
      <c r="AN97" s="92" t="e">
        <f t="shared" si="39"/>
        <v>#REF!</v>
      </c>
      <c r="AO97" s="92" t="e">
        <f t="shared" si="39"/>
        <v>#REF!</v>
      </c>
      <c r="AP97" s="92" t="e">
        <f t="shared" si="39"/>
        <v>#REF!</v>
      </c>
      <c r="AQ97" s="92" t="e">
        <f t="shared" si="39"/>
        <v>#REF!</v>
      </c>
      <c r="AR97" s="92" t="e">
        <f t="shared" si="39"/>
        <v>#REF!</v>
      </c>
      <c r="AS97" s="92" t="e">
        <f t="shared" si="39"/>
        <v>#REF!</v>
      </c>
      <c r="AT97" s="185" t="e">
        <f t="shared" si="39"/>
        <v>#REF!</v>
      </c>
    </row>
    <row r="98" spans="1:46">
      <c r="A98" s="471"/>
      <c r="B98" s="95">
        <v>192</v>
      </c>
      <c r="C98" s="52" t="s">
        <v>967</v>
      </c>
      <c r="D98" s="525" t="e">
        <f>E98/9*12</f>
        <v>#REF!</v>
      </c>
      <c r="E98" s="106" t="e">
        <f>AC98+AA98+Y98+W98+U98+S98+Q98+O98+M98+K98+I98+G98</f>
        <v>#REF!</v>
      </c>
      <c r="F98" s="428" t="e">
        <f>AD98+AB98+Z98+X98+V98+T98+R98+P98+N98+L98+J98+H98</f>
        <v>#REF!</v>
      </c>
      <c r="G98" s="397" t="e">
        <f>SUM(#REF!)</f>
        <v>#REF!</v>
      </c>
      <c r="H98" s="396" t="e">
        <f>SUM(#REF!)</f>
        <v>#REF!</v>
      </c>
      <c r="I98" s="396" t="e">
        <f>SUM(#REF!)</f>
        <v>#REF!</v>
      </c>
      <c r="J98" s="396" t="e">
        <f>SUM(#REF!)</f>
        <v>#REF!</v>
      </c>
      <c r="K98" s="396" t="e">
        <f>SUM(#REF!)</f>
        <v>#REF!</v>
      </c>
      <c r="L98" s="396" t="e">
        <f>SUM(#REF!)</f>
        <v>#REF!</v>
      </c>
      <c r="M98" s="396" t="e">
        <f>SUM(#REF!)</f>
        <v>#REF!</v>
      </c>
      <c r="N98" s="396" t="e">
        <f>SUM(#REF!)</f>
        <v>#REF!</v>
      </c>
      <c r="O98" s="396" t="e">
        <f>SUM(#REF!)</f>
        <v>#REF!</v>
      </c>
      <c r="P98" s="396" t="e">
        <f>SUM(#REF!)</f>
        <v>#REF!</v>
      </c>
      <c r="Q98" s="396" t="e">
        <f>SUM(#REF!)</f>
        <v>#REF!</v>
      </c>
      <c r="R98" s="396" t="e">
        <f>SUM(#REF!)</f>
        <v>#REF!</v>
      </c>
      <c r="S98" s="396" t="e">
        <f>SUM(#REF!)</f>
        <v>#REF!</v>
      </c>
      <c r="T98" s="396" t="e">
        <f>SUM(#REF!)</f>
        <v>#REF!</v>
      </c>
      <c r="U98" s="396" t="e">
        <f>SUM(#REF!)</f>
        <v>#REF!</v>
      </c>
      <c r="V98" s="396" t="e">
        <f>SUM(#REF!)</f>
        <v>#REF!</v>
      </c>
      <c r="W98" s="396" t="e">
        <f>SUM(#REF!)</f>
        <v>#REF!</v>
      </c>
      <c r="X98" s="396" t="e">
        <f>SUM(#REF!)</f>
        <v>#REF!</v>
      </c>
      <c r="Y98" s="396" t="e">
        <f>SUM(#REF!)</f>
        <v>#REF!</v>
      </c>
      <c r="Z98" s="396" t="e">
        <f>SUM(#REF!)</f>
        <v>#REF!</v>
      </c>
      <c r="AA98" s="393" t="e">
        <f>SUM(#REF!)</f>
        <v>#REF!</v>
      </c>
      <c r="AB98" s="393" t="e">
        <f>SUM(#REF!)</f>
        <v>#REF!</v>
      </c>
      <c r="AC98" s="393" t="e">
        <f>SUM(#REF!)</f>
        <v>#REF!</v>
      </c>
      <c r="AD98" s="482" t="e">
        <f>SUM(#REF!)</f>
        <v>#REF!</v>
      </c>
      <c r="AE98" s="93">
        <v>0</v>
      </c>
      <c r="AF98" s="93">
        <v>0</v>
      </c>
      <c r="AG98" s="378">
        <v>0</v>
      </c>
      <c r="AH98" s="395" t="e">
        <f>SUM(AI98:AT98)</f>
        <v>#REF!</v>
      </c>
      <c r="AI98" s="110" t="e">
        <f>#REF!</f>
        <v>#REF!</v>
      </c>
      <c r="AJ98" s="93" t="e">
        <f>#REF!</f>
        <v>#REF!</v>
      </c>
      <c r="AK98" s="93" t="e">
        <f>#REF!</f>
        <v>#REF!</v>
      </c>
      <c r="AL98" s="93" t="e">
        <f>#REF!</f>
        <v>#REF!</v>
      </c>
      <c r="AM98" s="93" t="e">
        <f>#REF!</f>
        <v>#REF!</v>
      </c>
      <c r="AN98" s="93" t="e">
        <f>#REF!</f>
        <v>#REF!</v>
      </c>
      <c r="AO98" s="93" t="e">
        <f>#REF!</f>
        <v>#REF!</v>
      </c>
      <c r="AP98" s="93" t="e">
        <f>#REF!</f>
        <v>#REF!</v>
      </c>
      <c r="AQ98" s="93" t="e">
        <f>#REF!</f>
        <v>#REF!</v>
      </c>
      <c r="AR98" s="93" t="e">
        <f>#REF!</f>
        <v>#REF!</v>
      </c>
      <c r="AS98" s="93" t="e">
        <f>#REF!</f>
        <v>#REF!</v>
      </c>
      <c r="AT98" s="187" t="e">
        <f>#REF!</f>
        <v>#REF!</v>
      </c>
    </row>
    <row r="99" spans="1:46">
      <c r="A99" s="471"/>
      <c r="C99" s="52"/>
      <c r="D99" s="525"/>
      <c r="E99" s="106"/>
      <c r="F99" s="428"/>
      <c r="G99" s="104"/>
      <c r="H99" s="129"/>
      <c r="I99" s="129"/>
      <c r="J99" s="129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1"/>
      <c r="AC99" s="393"/>
      <c r="AD99" s="482"/>
      <c r="AE99" s="91"/>
      <c r="AF99" s="91"/>
      <c r="AG99" s="379"/>
      <c r="AH99" s="394"/>
      <c r="AI99" s="104"/>
      <c r="AJ99" s="129"/>
      <c r="AK99" s="129"/>
      <c r="AL99" s="129"/>
      <c r="AM99" s="129"/>
      <c r="AN99" s="91"/>
      <c r="AO99" s="91"/>
      <c r="AP99" s="91"/>
      <c r="AQ99" s="91"/>
      <c r="AR99" s="91"/>
      <c r="AS99" s="91"/>
      <c r="AT99" s="471"/>
    </row>
    <row r="100" spans="1:46">
      <c r="A100" s="471"/>
      <c r="C100" s="133" t="s">
        <v>329</v>
      </c>
      <c r="D100" s="524" t="e">
        <f>SUM(D101:D104)+D109+D115+D116+D117+D118+D121+D122+D123+D124+D125+D126+D127+D128+D129+D130+D131+D132+D133+D134</f>
        <v>#REF!</v>
      </c>
      <c r="E100" s="433" t="e">
        <f>SUM(E101:E104)+E109+E115+E116+E117+E118+E121+E122+E123+E124+E125+E126+E127+E128+E129+E130+E131+E132+E133+E134</f>
        <v>#REF!</v>
      </c>
      <c r="F100" s="433" t="e">
        <f>SUM(F101:F104)+F109+F115+F116+F117+F118+F121+F122+F123+F124+F125+F126+F127+F128+F129+F130+F131+F132+F133+F134</f>
        <v>#REF!</v>
      </c>
      <c r="G100" s="480" t="e">
        <f>SUM(G101:G104)+G109+G115+G116+G117+G118+G121+G122+G123+G124+G125+G126+G127+G128+G129+G130+G131+G132+G133+G134</f>
        <v>#REF!</v>
      </c>
      <c r="H100" s="98" t="e">
        <f>SUM(H101:H104)+H109+H115+H116+H117+H118+H121+H122+H123+H124+H125+H126+H127+H128+H129+H130+H131+H132+H133+H134</f>
        <v>#REF!</v>
      </c>
      <c r="I100" s="98" t="e">
        <f t="shared" ref="I100:AT100" si="40">SUM(I101:I104)+I109+I115+I116+I117+I118+I121+I122+I123+I124+I125+I126+I127+I128+I129+I130+I131+I132+I133+I134</f>
        <v>#REF!</v>
      </c>
      <c r="J100" s="98" t="e">
        <f t="shared" si="40"/>
        <v>#REF!</v>
      </c>
      <c r="K100" s="98" t="e">
        <f t="shared" si="40"/>
        <v>#REF!</v>
      </c>
      <c r="L100" s="98" t="e">
        <f t="shared" si="40"/>
        <v>#REF!</v>
      </c>
      <c r="M100" s="98" t="e">
        <f t="shared" si="40"/>
        <v>#REF!</v>
      </c>
      <c r="N100" s="98" t="e">
        <f t="shared" si="40"/>
        <v>#REF!</v>
      </c>
      <c r="O100" s="98" t="e">
        <f t="shared" si="40"/>
        <v>#REF!</v>
      </c>
      <c r="P100" s="98" t="e">
        <f t="shared" si="40"/>
        <v>#REF!</v>
      </c>
      <c r="Q100" s="98" t="e">
        <f t="shared" si="40"/>
        <v>#REF!</v>
      </c>
      <c r="R100" s="98" t="e">
        <f t="shared" si="40"/>
        <v>#REF!</v>
      </c>
      <c r="S100" s="98" t="e">
        <f t="shared" si="40"/>
        <v>#REF!</v>
      </c>
      <c r="T100" s="98" t="e">
        <f t="shared" si="40"/>
        <v>#REF!</v>
      </c>
      <c r="U100" s="98" t="e">
        <f t="shared" si="40"/>
        <v>#REF!</v>
      </c>
      <c r="V100" s="98" t="e">
        <f t="shared" si="40"/>
        <v>#REF!</v>
      </c>
      <c r="W100" s="98" t="e">
        <f t="shared" si="40"/>
        <v>#REF!</v>
      </c>
      <c r="X100" s="98" t="e">
        <f t="shared" si="40"/>
        <v>#REF!</v>
      </c>
      <c r="Y100" s="98" t="e">
        <f t="shared" si="40"/>
        <v>#REF!</v>
      </c>
      <c r="Z100" s="98" t="e">
        <f t="shared" si="40"/>
        <v>#REF!</v>
      </c>
      <c r="AA100" s="98" t="e">
        <f t="shared" si="40"/>
        <v>#REF!</v>
      </c>
      <c r="AB100" s="98" t="e">
        <f t="shared" si="40"/>
        <v>#REF!</v>
      </c>
      <c r="AC100" s="98" t="e">
        <f t="shared" si="40"/>
        <v>#REF!</v>
      </c>
      <c r="AD100" s="98" t="e">
        <f t="shared" si="40"/>
        <v>#REF!</v>
      </c>
      <c r="AE100" s="98">
        <f t="shared" si="40"/>
        <v>80999000</v>
      </c>
      <c r="AF100" s="98">
        <f t="shared" si="40"/>
        <v>80999000</v>
      </c>
      <c r="AG100" s="98">
        <f t="shared" si="40"/>
        <v>77335766</v>
      </c>
      <c r="AH100" s="98" t="e">
        <f t="shared" si="40"/>
        <v>#REF!</v>
      </c>
      <c r="AI100" s="98" t="e">
        <f t="shared" si="40"/>
        <v>#REF!</v>
      </c>
      <c r="AJ100" s="98" t="e">
        <f t="shared" si="40"/>
        <v>#REF!</v>
      </c>
      <c r="AK100" s="98" t="e">
        <f t="shared" si="40"/>
        <v>#REF!</v>
      </c>
      <c r="AL100" s="98" t="e">
        <f t="shared" si="40"/>
        <v>#REF!</v>
      </c>
      <c r="AM100" s="98" t="e">
        <f t="shared" si="40"/>
        <v>#REF!</v>
      </c>
      <c r="AN100" s="98" t="e">
        <f t="shared" si="40"/>
        <v>#REF!</v>
      </c>
      <c r="AO100" s="98" t="e">
        <f t="shared" si="40"/>
        <v>#REF!</v>
      </c>
      <c r="AP100" s="98" t="e">
        <f>SUM(AP101:AP104)+AP109+AP115+AP116+AP117+AP118+AP121+AP122+AP123+AP124+AP125+AP126+AP127+AP128+AP129+AP130+AP131+AP132+AP133+AP134</f>
        <v>#REF!</v>
      </c>
      <c r="AQ100" s="98" t="e">
        <f t="shared" si="40"/>
        <v>#REF!</v>
      </c>
      <c r="AR100" s="98" t="e">
        <f t="shared" si="40"/>
        <v>#REF!</v>
      </c>
      <c r="AS100" s="98" t="e">
        <f t="shared" si="40"/>
        <v>#REF!</v>
      </c>
      <c r="AT100" s="98" t="e">
        <f t="shared" si="40"/>
        <v>#REF!</v>
      </c>
    </row>
    <row r="101" spans="1:46">
      <c r="A101" s="519" t="s">
        <v>874</v>
      </c>
      <c r="B101" s="95">
        <v>141</v>
      </c>
      <c r="C101" s="52" t="s">
        <v>968</v>
      </c>
      <c r="D101" s="525" t="e">
        <f>E101/9*12</f>
        <v>#REF!</v>
      </c>
      <c r="E101" s="106" t="e">
        <f t="shared" ref="E101:F103" si="41">AC101+AA101+Y101+W101+U101+S101+Q101+O101+M101+K101+I101+G101</f>
        <v>#REF!</v>
      </c>
      <c r="F101" s="428" t="e">
        <f t="shared" si="41"/>
        <v>#REF!</v>
      </c>
      <c r="G101" s="397" t="e">
        <f>SUM(#REF!)</f>
        <v>#REF!</v>
      </c>
      <c r="H101" s="396" t="e">
        <f>SUM(#REF!)</f>
        <v>#REF!</v>
      </c>
      <c r="I101" s="396" t="e">
        <f>SUM(#REF!)</f>
        <v>#REF!</v>
      </c>
      <c r="J101" s="396" t="e">
        <f>SUM(#REF!)</f>
        <v>#REF!</v>
      </c>
      <c r="K101" s="396" t="e">
        <f>SUM(#REF!)</f>
        <v>#REF!</v>
      </c>
      <c r="L101" s="396" t="e">
        <f>SUM(#REF!)</f>
        <v>#REF!</v>
      </c>
      <c r="M101" s="396" t="e">
        <f>SUM(#REF!)</f>
        <v>#REF!</v>
      </c>
      <c r="N101" s="396" t="e">
        <f>SUM(#REF!)</f>
        <v>#REF!</v>
      </c>
      <c r="O101" s="396" t="e">
        <f>SUM(#REF!)</f>
        <v>#REF!</v>
      </c>
      <c r="P101" s="396" t="e">
        <f>SUM(#REF!)</f>
        <v>#REF!</v>
      </c>
      <c r="Q101" s="396" t="e">
        <f>SUM(#REF!)</f>
        <v>#REF!</v>
      </c>
      <c r="R101" s="396" t="e">
        <f>SUM(#REF!)</f>
        <v>#REF!</v>
      </c>
      <c r="S101" s="396" t="e">
        <f>SUM(#REF!)</f>
        <v>#REF!</v>
      </c>
      <c r="T101" s="396" t="e">
        <f>SUM(#REF!)</f>
        <v>#REF!</v>
      </c>
      <c r="U101" s="396" t="e">
        <f>SUM(#REF!)</f>
        <v>#REF!</v>
      </c>
      <c r="V101" s="396" t="e">
        <f>SUM(#REF!)</f>
        <v>#REF!</v>
      </c>
      <c r="W101" s="396" t="e">
        <f>SUM(#REF!)</f>
        <v>#REF!</v>
      </c>
      <c r="X101" s="396" t="e">
        <f>SUM(#REF!)</f>
        <v>#REF!</v>
      </c>
      <c r="Y101" s="396" t="e">
        <f>SUM(#REF!)</f>
        <v>#REF!</v>
      </c>
      <c r="Z101" s="396" t="e">
        <f>SUM(#REF!)</f>
        <v>#REF!</v>
      </c>
      <c r="AA101" s="393" t="e">
        <f>SUM(#REF!)</f>
        <v>#REF!</v>
      </c>
      <c r="AB101" s="393" t="e">
        <f>SUM(#REF!)</f>
        <v>#REF!</v>
      </c>
      <c r="AC101" s="393" t="e">
        <f>SUM(#REF!)</f>
        <v>#REF!</v>
      </c>
      <c r="AD101" s="393" t="e">
        <f>SUM(#REF!)</f>
        <v>#REF!</v>
      </c>
      <c r="AE101" s="93">
        <v>1800000</v>
      </c>
      <c r="AF101" s="187">
        <v>1800000</v>
      </c>
      <c r="AG101" s="378">
        <v>1182460</v>
      </c>
      <c r="AH101" s="395" t="e">
        <f>SUM(AI101:AT101)</f>
        <v>#REF!</v>
      </c>
      <c r="AI101" s="110" t="e">
        <f>#REF!</f>
        <v>#REF!</v>
      </c>
      <c r="AJ101" s="93" t="e">
        <f>#REF!</f>
        <v>#REF!</v>
      </c>
      <c r="AK101" s="93" t="e">
        <f>#REF!</f>
        <v>#REF!</v>
      </c>
      <c r="AL101" s="93" t="e">
        <f>#REF!</f>
        <v>#REF!</v>
      </c>
      <c r="AM101" s="93" t="e">
        <f>#REF!</f>
        <v>#REF!</v>
      </c>
      <c r="AN101" s="93" t="e">
        <f>#REF!</f>
        <v>#REF!</v>
      </c>
      <c r="AO101" s="93" t="e">
        <f>#REF!</f>
        <v>#REF!</v>
      </c>
      <c r="AP101" s="93" t="e">
        <f>#REF!</f>
        <v>#REF!</v>
      </c>
      <c r="AQ101" s="93" t="e">
        <f>#REF!</f>
        <v>#REF!</v>
      </c>
      <c r="AR101" s="93" t="e">
        <f>#REF!</f>
        <v>#REF!</v>
      </c>
      <c r="AS101" s="93" t="e">
        <f>#REF!</f>
        <v>#REF!</v>
      </c>
      <c r="AT101" s="187" t="e">
        <f>#REF!</f>
        <v>#REF!</v>
      </c>
    </row>
    <row r="102" spans="1:46">
      <c r="A102" s="519" t="s">
        <v>875</v>
      </c>
      <c r="B102" s="95">
        <v>142</v>
      </c>
      <c r="C102" s="52" t="s">
        <v>971</v>
      </c>
      <c r="D102" s="525" t="e">
        <f>E102/9*12</f>
        <v>#REF!</v>
      </c>
      <c r="E102" s="106" t="e">
        <f t="shared" si="41"/>
        <v>#REF!</v>
      </c>
      <c r="F102" s="428" t="e">
        <f t="shared" si="41"/>
        <v>#REF!</v>
      </c>
      <c r="G102" s="397" t="e">
        <f>SUM(#REF!)</f>
        <v>#REF!</v>
      </c>
      <c r="H102" s="396" t="e">
        <f>SUM(#REF!)</f>
        <v>#REF!</v>
      </c>
      <c r="I102" s="396" t="e">
        <f>SUM(#REF!)</f>
        <v>#REF!</v>
      </c>
      <c r="J102" s="396" t="e">
        <f>SUM(#REF!)</f>
        <v>#REF!</v>
      </c>
      <c r="K102" s="396" t="e">
        <f>SUM(#REF!)</f>
        <v>#REF!</v>
      </c>
      <c r="L102" s="396" t="e">
        <f>SUM(#REF!)</f>
        <v>#REF!</v>
      </c>
      <c r="M102" s="396" t="e">
        <f>SUM(#REF!)</f>
        <v>#REF!</v>
      </c>
      <c r="N102" s="396" t="e">
        <f>SUM(#REF!)</f>
        <v>#REF!</v>
      </c>
      <c r="O102" s="396" t="e">
        <f>SUM(#REF!)</f>
        <v>#REF!</v>
      </c>
      <c r="P102" s="396" t="e">
        <f>SUM(#REF!)</f>
        <v>#REF!</v>
      </c>
      <c r="Q102" s="396" t="e">
        <f>SUM(#REF!)</f>
        <v>#REF!</v>
      </c>
      <c r="R102" s="396" t="e">
        <f>SUM(#REF!)</f>
        <v>#REF!</v>
      </c>
      <c r="S102" s="396" t="e">
        <f>SUM(#REF!)</f>
        <v>#REF!</v>
      </c>
      <c r="T102" s="396" t="e">
        <f>SUM(#REF!)</f>
        <v>#REF!</v>
      </c>
      <c r="U102" s="396" t="e">
        <f>SUM(#REF!)</f>
        <v>#REF!</v>
      </c>
      <c r="V102" s="396" t="e">
        <f>SUM(#REF!)</f>
        <v>#REF!</v>
      </c>
      <c r="W102" s="396" t="e">
        <f>SUM(#REF!)</f>
        <v>#REF!</v>
      </c>
      <c r="X102" s="396" t="e">
        <f>SUM(#REF!)</f>
        <v>#REF!</v>
      </c>
      <c r="Y102" s="396" t="e">
        <f>SUM(#REF!)</f>
        <v>#REF!</v>
      </c>
      <c r="Z102" s="396" t="e">
        <f>SUM(#REF!)</f>
        <v>#REF!</v>
      </c>
      <c r="AA102" s="393" t="e">
        <f>SUM(#REF!)</f>
        <v>#REF!</v>
      </c>
      <c r="AB102" s="393" t="e">
        <f>SUM(#REF!)</f>
        <v>#REF!</v>
      </c>
      <c r="AC102" s="393" t="e">
        <f>SUM(#REF!)</f>
        <v>#REF!</v>
      </c>
      <c r="AD102" s="393" t="e">
        <f>SUM(#REF!)</f>
        <v>#REF!</v>
      </c>
      <c r="AE102" s="93">
        <v>4000000</v>
      </c>
      <c r="AF102" s="187">
        <v>4000000</v>
      </c>
      <c r="AG102" s="378">
        <v>2960336</v>
      </c>
      <c r="AH102" s="395" t="e">
        <f>SUM(AI102:AT102)</f>
        <v>#REF!</v>
      </c>
      <c r="AI102" s="110" t="e">
        <f>#REF!</f>
        <v>#REF!</v>
      </c>
      <c r="AJ102" s="93" t="e">
        <f>#REF!</f>
        <v>#REF!</v>
      </c>
      <c r="AK102" s="93" t="e">
        <f>#REF!</f>
        <v>#REF!</v>
      </c>
      <c r="AL102" s="93" t="e">
        <f>#REF!</f>
        <v>#REF!</v>
      </c>
      <c r="AM102" s="93" t="e">
        <f>#REF!</f>
        <v>#REF!</v>
      </c>
      <c r="AN102" s="93" t="e">
        <f>#REF!</f>
        <v>#REF!</v>
      </c>
      <c r="AO102" s="93" t="e">
        <f>#REF!</f>
        <v>#REF!</v>
      </c>
      <c r="AP102" s="93" t="e">
        <f>#REF!</f>
        <v>#REF!</v>
      </c>
      <c r="AQ102" s="93" t="e">
        <f>#REF!</f>
        <v>#REF!</v>
      </c>
      <c r="AR102" s="93" t="e">
        <f>#REF!</f>
        <v>#REF!</v>
      </c>
      <c r="AS102" s="93" t="e">
        <f>#REF!</f>
        <v>#REF!</v>
      </c>
      <c r="AT102" s="187" t="e">
        <f>#REF!</f>
        <v>#REF!</v>
      </c>
    </row>
    <row r="103" spans="1:46">
      <c r="A103" s="519"/>
      <c r="B103" s="95">
        <v>143</v>
      </c>
      <c r="C103" s="52" t="s">
        <v>969</v>
      </c>
      <c r="D103" s="525" t="e">
        <f>E103/9*12</f>
        <v>#REF!</v>
      </c>
      <c r="E103" s="106" t="e">
        <f t="shared" si="41"/>
        <v>#REF!</v>
      </c>
      <c r="F103" s="428" t="e">
        <f t="shared" si="41"/>
        <v>#REF!</v>
      </c>
      <c r="G103" s="397" t="e">
        <f>SUM(#REF!)</f>
        <v>#REF!</v>
      </c>
      <c r="H103" s="396" t="e">
        <f>SUM(#REF!)</f>
        <v>#REF!</v>
      </c>
      <c r="I103" s="396" t="e">
        <f>SUM(#REF!)</f>
        <v>#REF!</v>
      </c>
      <c r="J103" s="396" t="e">
        <f>SUM(#REF!)</f>
        <v>#REF!</v>
      </c>
      <c r="K103" s="396" t="e">
        <f>SUM(#REF!)</f>
        <v>#REF!</v>
      </c>
      <c r="L103" s="396" t="e">
        <f>SUM(#REF!)</f>
        <v>#REF!</v>
      </c>
      <c r="M103" s="396" t="e">
        <f>SUM(#REF!)</f>
        <v>#REF!</v>
      </c>
      <c r="N103" s="396" t="e">
        <f>SUM(#REF!)</f>
        <v>#REF!</v>
      </c>
      <c r="O103" s="396" t="e">
        <f>SUM(#REF!)</f>
        <v>#REF!</v>
      </c>
      <c r="P103" s="396" t="e">
        <f>SUM(#REF!)</f>
        <v>#REF!</v>
      </c>
      <c r="Q103" s="396" t="e">
        <f>SUM(#REF!)</f>
        <v>#REF!</v>
      </c>
      <c r="R103" s="396" t="e">
        <f>SUM(#REF!)</f>
        <v>#REF!</v>
      </c>
      <c r="S103" s="396" t="e">
        <f>SUM(#REF!)</f>
        <v>#REF!</v>
      </c>
      <c r="T103" s="396" t="e">
        <f>SUM(#REF!)</f>
        <v>#REF!</v>
      </c>
      <c r="U103" s="396" t="e">
        <f>SUM(#REF!)</f>
        <v>#REF!</v>
      </c>
      <c r="V103" s="396" t="e">
        <f>SUM(#REF!)</f>
        <v>#REF!</v>
      </c>
      <c r="W103" s="396" t="e">
        <f>SUM(#REF!)</f>
        <v>#REF!</v>
      </c>
      <c r="X103" s="396" t="e">
        <f>SUM(#REF!)</f>
        <v>#REF!</v>
      </c>
      <c r="Y103" s="396" t="e">
        <f>SUM(#REF!)</f>
        <v>#REF!</v>
      </c>
      <c r="Z103" s="396" t="e">
        <f>SUM(#REF!)</f>
        <v>#REF!</v>
      </c>
      <c r="AA103" s="393" t="e">
        <f>SUM(#REF!)</f>
        <v>#REF!</v>
      </c>
      <c r="AB103" s="393" t="e">
        <f>SUM(#REF!)</f>
        <v>#REF!</v>
      </c>
      <c r="AC103" s="393" t="e">
        <f>SUM(#REF!)</f>
        <v>#REF!</v>
      </c>
      <c r="AD103" s="393" t="e">
        <f>SUM(#REF!)</f>
        <v>#REF!</v>
      </c>
      <c r="AE103" s="93">
        <v>0</v>
      </c>
      <c r="AF103" s="187">
        <v>0</v>
      </c>
      <c r="AG103" s="378">
        <v>0</v>
      </c>
      <c r="AH103" s="395" t="e">
        <f>SUM(AI103:AT103)</f>
        <v>#REF!</v>
      </c>
      <c r="AI103" s="110" t="e">
        <f>#REF!</f>
        <v>#REF!</v>
      </c>
      <c r="AJ103" s="93" t="e">
        <f>#REF!</f>
        <v>#REF!</v>
      </c>
      <c r="AK103" s="93" t="e">
        <f>#REF!</f>
        <v>#REF!</v>
      </c>
      <c r="AL103" s="93" t="e">
        <f>#REF!</f>
        <v>#REF!</v>
      </c>
      <c r="AM103" s="93" t="e">
        <f>#REF!</f>
        <v>#REF!</v>
      </c>
      <c r="AN103" s="93" t="e">
        <f>#REF!</f>
        <v>#REF!</v>
      </c>
      <c r="AO103" s="93" t="e">
        <f>#REF!</f>
        <v>#REF!</v>
      </c>
      <c r="AP103" s="93" t="e">
        <f>#REF!</f>
        <v>#REF!</v>
      </c>
      <c r="AQ103" s="93" t="e">
        <f>#REF!</f>
        <v>#REF!</v>
      </c>
      <c r="AR103" s="93" t="e">
        <f>#REF!</f>
        <v>#REF!</v>
      </c>
      <c r="AS103" s="93" t="e">
        <f>#REF!</f>
        <v>#REF!</v>
      </c>
      <c r="AT103" s="187" t="e">
        <f>#REF!</f>
        <v>#REF!</v>
      </c>
    </row>
    <row r="104" spans="1:46">
      <c r="A104" s="519"/>
      <c r="B104" s="95">
        <v>144</v>
      </c>
      <c r="C104" s="52" t="s">
        <v>970</v>
      </c>
      <c r="D104" s="526" t="e">
        <f t="shared" ref="D104:AT104" si="42">SUM(D105:D108)</f>
        <v>#REF!</v>
      </c>
      <c r="E104" s="429" t="e">
        <f t="shared" si="42"/>
        <v>#REF!</v>
      </c>
      <c r="F104" s="430" t="e">
        <f t="shared" si="42"/>
        <v>#REF!</v>
      </c>
      <c r="G104" s="47" t="e">
        <f t="shared" ref="G104:L104" si="43">SUM(G105:G108)</f>
        <v>#REF!</v>
      </c>
      <c r="H104" s="96" t="e">
        <f t="shared" si="43"/>
        <v>#REF!</v>
      </c>
      <c r="I104" s="96" t="e">
        <f t="shared" si="43"/>
        <v>#REF!</v>
      </c>
      <c r="J104" s="96" t="e">
        <f t="shared" si="43"/>
        <v>#REF!</v>
      </c>
      <c r="K104" s="120" t="e">
        <f t="shared" si="43"/>
        <v>#REF!</v>
      </c>
      <c r="L104" s="120" t="e">
        <f t="shared" si="43"/>
        <v>#REF!</v>
      </c>
      <c r="M104" s="120" t="e">
        <f t="shared" si="42"/>
        <v>#REF!</v>
      </c>
      <c r="N104" s="120" t="e">
        <f t="shared" si="42"/>
        <v>#REF!</v>
      </c>
      <c r="O104" s="120" t="e">
        <f t="shared" si="42"/>
        <v>#REF!</v>
      </c>
      <c r="P104" s="120" t="e">
        <f t="shared" si="42"/>
        <v>#REF!</v>
      </c>
      <c r="Q104" s="120" t="e">
        <f t="shared" si="42"/>
        <v>#REF!</v>
      </c>
      <c r="R104" s="120" t="e">
        <f t="shared" si="42"/>
        <v>#REF!</v>
      </c>
      <c r="S104" s="120" t="e">
        <f t="shared" si="42"/>
        <v>#REF!</v>
      </c>
      <c r="T104" s="120" t="e">
        <f t="shared" si="42"/>
        <v>#REF!</v>
      </c>
      <c r="U104" s="120" t="e">
        <f t="shared" si="42"/>
        <v>#REF!</v>
      </c>
      <c r="V104" s="120" t="e">
        <f t="shared" si="42"/>
        <v>#REF!</v>
      </c>
      <c r="W104" s="120" t="e">
        <f t="shared" si="42"/>
        <v>#REF!</v>
      </c>
      <c r="X104" s="120" t="e">
        <f t="shared" si="42"/>
        <v>#REF!</v>
      </c>
      <c r="Y104" s="120" t="e">
        <f t="shared" si="42"/>
        <v>#REF!</v>
      </c>
      <c r="Z104" s="120" t="e">
        <f t="shared" si="42"/>
        <v>#REF!</v>
      </c>
      <c r="AA104" s="96" t="e">
        <f t="shared" si="42"/>
        <v>#REF!</v>
      </c>
      <c r="AB104" s="96" t="e">
        <f t="shared" si="42"/>
        <v>#REF!</v>
      </c>
      <c r="AC104" s="96" t="e">
        <f t="shared" si="42"/>
        <v>#REF!</v>
      </c>
      <c r="AD104" s="96" t="e">
        <f t="shared" si="42"/>
        <v>#REF!</v>
      </c>
      <c r="AE104" s="182">
        <f>SUM(AE105:AE108)</f>
        <v>10525000</v>
      </c>
      <c r="AF104" s="182">
        <f>SUM(AF105:AF108)</f>
        <v>10525000</v>
      </c>
      <c r="AG104" s="376">
        <f>SUM(AG105:AG108)</f>
        <v>4647362</v>
      </c>
      <c r="AH104" s="398" t="e">
        <f t="shared" si="42"/>
        <v>#REF!</v>
      </c>
      <c r="AI104" s="36" t="e">
        <f>SUM(AI105:AI108)</f>
        <v>#REF!</v>
      </c>
      <c r="AJ104" s="96" t="e">
        <f>SUM(AJ105:AJ108)</f>
        <v>#REF!</v>
      </c>
      <c r="AK104" s="96" t="e">
        <f>SUM(AK105:AK108)</f>
        <v>#REF!</v>
      </c>
      <c r="AL104" s="96" t="e">
        <f>SUM(AL105:AL108)</f>
        <v>#REF!</v>
      </c>
      <c r="AM104" s="96" t="e">
        <f t="shared" si="42"/>
        <v>#REF!</v>
      </c>
      <c r="AN104" s="94" t="e">
        <f>SUM(AN105:AN108)</f>
        <v>#REF!</v>
      </c>
      <c r="AO104" s="94" t="e">
        <f>SUM(AO105:AO108)</f>
        <v>#REF!</v>
      </c>
      <c r="AP104" s="94" t="e">
        <f t="shared" si="42"/>
        <v>#REF!</v>
      </c>
      <c r="AQ104" s="94" t="e">
        <f t="shared" si="42"/>
        <v>#REF!</v>
      </c>
      <c r="AR104" s="94" t="e">
        <f>SUM(AR105:AR108)</f>
        <v>#REF!</v>
      </c>
      <c r="AS104" s="94" t="e">
        <f t="shared" si="42"/>
        <v>#REF!</v>
      </c>
      <c r="AT104" s="182" t="e">
        <f t="shared" si="42"/>
        <v>#REF!</v>
      </c>
    </row>
    <row r="105" spans="1:46">
      <c r="A105" s="519"/>
      <c r="B105" s="95" t="s">
        <v>1410</v>
      </c>
      <c r="C105" s="52" t="s">
        <v>1512</v>
      </c>
      <c r="D105" s="525" t="e">
        <f>E105/9*12</f>
        <v>#REF!</v>
      </c>
      <c r="E105" s="106" t="e">
        <f t="shared" ref="E105:F108" si="44">AC105+AA105+Y105+W105+U105+S105+Q105+O105+M105+K105+I105+G105</f>
        <v>#REF!</v>
      </c>
      <c r="F105" s="428" t="e">
        <f t="shared" si="44"/>
        <v>#REF!</v>
      </c>
      <c r="G105" s="397" t="e">
        <f>SUM(#REF!)</f>
        <v>#REF!</v>
      </c>
      <c r="H105" s="396" t="e">
        <f>SUM(#REF!)</f>
        <v>#REF!</v>
      </c>
      <c r="I105" s="396" t="e">
        <f>SUM(#REF!)</f>
        <v>#REF!</v>
      </c>
      <c r="J105" s="396" t="e">
        <f>SUM(#REF!)</f>
        <v>#REF!</v>
      </c>
      <c r="K105" s="396" t="e">
        <f>SUM(#REF!)</f>
        <v>#REF!</v>
      </c>
      <c r="L105" s="396" t="e">
        <f>SUM(#REF!)</f>
        <v>#REF!</v>
      </c>
      <c r="M105" s="396" t="e">
        <f>SUM(#REF!)</f>
        <v>#REF!</v>
      </c>
      <c r="N105" s="396" t="e">
        <f>SUM(#REF!)</f>
        <v>#REF!</v>
      </c>
      <c r="O105" s="396" t="e">
        <f>SUM(#REF!)</f>
        <v>#REF!</v>
      </c>
      <c r="P105" s="396" t="e">
        <f>SUM(#REF!)</f>
        <v>#REF!</v>
      </c>
      <c r="Q105" s="396" t="e">
        <f>SUM(#REF!)</f>
        <v>#REF!</v>
      </c>
      <c r="R105" s="396" t="e">
        <f>SUM(#REF!)</f>
        <v>#REF!</v>
      </c>
      <c r="S105" s="396" t="e">
        <f>SUM(#REF!)</f>
        <v>#REF!</v>
      </c>
      <c r="T105" s="396" t="e">
        <f>SUM(#REF!)</f>
        <v>#REF!</v>
      </c>
      <c r="U105" s="396" t="e">
        <f>SUM(#REF!)</f>
        <v>#REF!</v>
      </c>
      <c r="V105" s="396" t="e">
        <f>SUM(#REF!)</f>
        <v>#REF!</v>
      </c>
      <c r="W105" s="396" t="e">
        <f>SUM(#REF!)</f>
        <v>#REF!</v>
      </c>
      <c r="X105" s="396" t="e">
        <f>SUM(#REF!)</f>
        <v>#REF!</v>
      </c>
      <c r="Y105" s="396" t="e">
        <f>SUM(#REF!)</f>
        <v>#REF!</v>
      </c>
      <c r="Z105" s="396" t="e">
        <f>SUM(#REF!)</f>
        <v>#REF!</v>
      </c>
      <c r="AA105" s="393" t="e">
        <f>SUM(#REF!)</f>
        <v>#REF!</v>
      </c>
      <c r="AB105" s="393" t="e">
        <f>SUM(#REF!)</f>
        <v>#REF!</v>
      </c>
      <c r="AC105" s="393" t="e">
        <f>SUM(#REF!)</f>
        <v>#REF!</v>
      </c>
      <c r="AD105" s="393" t="e">
        <f>SUM(#REF!)</f>
        <v>#REF!</v>
      </c>
      <c r="AE105" s="93">
        <v>0</v>
      </c>
      <c r="AF105" s="187">
        <v>0</v>
      </c>
      <c r="AG105" s="378">
        <v>0</v>
      </c>
      <c r="AH105" s="395" t="e">
        <f>SUM(AI105:AT105)</f>
        <v>#REF!</v>
      </c>
      <c r="AI105" s="110" t="e">
        <f>#REF!</f>
        <v>#REF!</v>
      </c>
      <c r="AJ105" s="93" t="e">
        <f>#REF!</f>
        <v>#REF!</v>
      </c>
      <c r="AK105" s="93" t="e">
        <f>#REF!</f>
        <v>#REF!</v>
      </c>
      <c r="AL105" s="93" t="e">
        <f>#REF!</f>
        <v>#REF!</v>
      </c>
      <c r="AM105" s="93" t="e">
        <f>#REF!</f>
        <v>#REF!</v>
      </c>
      <c r="AN105" s="93" t="e">
        <f>#REF!</f>
        <v>#REF!</v>
      </c>
      <c r="AO105" s="93" t="e">
        <f>#REF!</f>
        <v>#REF!</v>
      </c>
      <c r="AP105" s="93" t="e">
        <f>#REF!</f>
        <v>#REF!</v>
      </c>
      <c r="AQ105" s="93" t="e">
        <f>#REF!</f>
        <v>#REF!</v>
      </c>
      <c r="AR105" s="93" t="e">
        <f>#REF!</f>
        <v>#REF!</v>
      </c>
      <c r="AS105" s="93" t="e">
        <f>#REF!</f>
        <v>#REF!</v>
      </c>
      <c r="AT105" s="187" t="e">
        <f>#REF!</f>
        <v>#REF!</v>
      </c>
    </row>
    <row r="106" spans="1:46">
      <c r="A106" s="519"/>
      <c r="B106" s="95" t="s">
        <v>1411</v>
      </c>
      <c r="C106" s="52" t="s">
        <v>1513</v>
      </c>
      <c r="D106" s="525" t="e">
        <f>E106/9*12</f>
        <v>#REF!</v>
      </c>
      <c r="E106" s="106" t="e">
        <f t="shared" si="44"/>
        <v>#REF!</v>
      </c>
      <c r="F106" s="428" t="e">
        <f t="shared" si="44"/>
        <v>#REF!</v>
      </c>
      <c r="G106" s="397" t="e">
        <f>SUM(#REF!)</f>
        <v>#REF!</v>
      </c>
      <c r="H106" s="396" t="e">
        <f>SUM(#REF!)</f>
        <v>#REF!</v>
      </c>
      <c r="I106" s="396" t="e">
        <f>SUM(#REF!)</f>
        <v>#REF!</v>
      </c>
      <c r="J106" s="396" t="e">
        <f>SUM(#REF!)</f>
        <v>#REF!</v>
      </c>
      <c r="K106" s="396" t="e">
        <f>SUM(#REF!)</f>
        <v>#REF!</v>
      </c>
      <c r="L106" s="396" t="e">
        <f>SUM(#REF!)</f>
        <v>#REF!</v>
      </c>
      <c r="M106" s="396" t="e">
        <f>SUM(#REF!)</f>
        <v>#REF!</v>
      </c>
      <c r="N106" s="396" t="e">
        <f>SUM(#REF!)</f>
        <v>#REF!</v>
      </c>
      <c r="O106" s="396" t="e">
        <f>SUM(#REF!)</f>
        <v>#REF!</v>
      </c>
      <c r="P106" s="396" t="e">
        <f>SUM(#REF!)</f>
        <v>#REF!</v>
      </c>
      <c r="Q106" s="396" t="e">
        <f>SUM(#REF!)</f>
        <v>#REF!</v>
      </c>
      <c r="R106" s="396" t="e">
        <f>SUM(#REF!)</f>
        <v>#REF!</v>
      </c>
      <c r="S106" s="396" t="e">
        <f>SUM(#REF!)</f>
        <v>#REF!</v>
      </c>
      <c r="T106" s="396" t="e">
        <f>SUM(#REF!)</f>
        <v>#REF!</v>
      </c>
      <c r="U106" s="396" t="e">
        <f>SUM(#REF!)</f>
        <v>#REF!</v>
      </c>
      <c r="V106" s="396" t="e">
        <f>SUM(#REF!)</f>
        <v>#REF!</v>
      </c>
      <c r="W106" s="396" t="e">
        <f>SUM(#REF!)</f>
        <v>#REF!</v>
      </c>
      <c r="X106" s="396" t="e">
        <f>SUM(#REF!)</f>
        <v>#REF!</v>
      </c>
      <c r="Y106" s="396" t="e">
        <f>SUM(#REF!)</f>
        <v>#REF!</v>
      </c>
      <c r="Z106" s="396" t="e">
        <f>SUM(#REF!)</f>
        <v>#REF!</v>
      </c>
      <c r="AA106" s="393" t="e">
        <f>SUM(#REF!)</f>
        <v>#REF!</v>
      </c>
      <c r="AB106" s="393" t="e">
        <f>SUM(#REF!)</f>
        <v>#REF!</v>
      </c>
      <c r="AC106" s="393" t="e">
        <f>SUM(#REF!)</f>
        <v>#REF!</v>
      </c>
      <c r="AD106" s="393" t="e">
        <f>SUM(#REF!)</f>
        <v>#REF!</v>
      </c>
      <c r="AE106" s="93">
        <v>0</v>
      </c>
      <c r="AF106" s="187">
        <v>0</v>
      </c>
      <c r="AG106" s="378">
        <v>0</v>
      </c>
      <c r="AH106" s="395" t="e">
        <f>SUM(AI106:AT106)</f>
        <v>#REF!</v>
      </c>
      <c r="AI106" s="110" t="e">
        <f>#REF!</f>
        <v>#REF!</v>
      </c>
      <c r="AJ106" s="93" t="e">
        <f>#REF!</f>
        <v>#REF!</v>
      </c>
      <c r="AK106" s="93" t="e">
        <f>#REF!</f>
        <v>#REF!</v>
      </c>
      <c r="AL106" s="93" t="e">
        <f>#REF!</f>
        <v>#REF!</v>
      </c>
      <c r="AM106" s="93" t="e">
        <f>#REF!</f>
        <v>#REF!</v>
      </c>
      <c r="AN106" s="93" t="e">
        <f>#REF!</f>
        <v>#REF!</v>
      </c>
      <c r="AO106" s="93" t="e">
        <f>#REF!</f>
        <v>#REF!</v>
      </c>
      <c r="AP106" s="93" t="e">
        <f>#REF!</f>
        <v>#REF!</v>
      </c>
      <c r="AQ106" s="93" t="e">
        <f>#REF!</f>
        <v>#REF!</v>
      </c>
      <c r="AR106" s="93" t="e">
        <f>#REF!</f>
        <v>#REF!</v>
      </c>
      <c r="AS106" s="93" t="e">
        <f>#REF!</f>
        <v>#REF!</v>
      </c>
      <c r="AT106" s="187" t="e">
        <f>#REF!</f>
        <v>#REF!</v>
      </c>
    </row>
    <row r="107" spans="1:46">
      <c r="A107" s="519"/>
      <c r="B107" s="95" t="s">
        <v>1412</v>
      </c>
      <c r="C107" s="52" t="s">
        <v>1514</v>
      </c>
      <c r="D107" s="525" t="e">
        <f>E107/9*12</f>
        <v>#REF!</v>
      </c>
      <c r="E107" s="106" t="e">
        <f t="shared" si="44"/>
        <v>#REF!</v>
      </c>
      <c r="F107" s="428" t="e">
        <f t="shared" si="44"/>
        <v>#REF!</v>
      </c>
      <c r="G107" s="397" t="e">
        <f>SUM(#REF!)</f>
        <v>#REF!</v>
      </c>
      <c r="H107" s="396" t="e">
        <f>SUM(#REF!)</f>
        <v>#REF!</v>
      </c>
      <c r="I107" s="396" t="e">
        <f>SUM(#REF!)</f>
        <v>#REF!</v>
      </c>
      <c r="J107" s="396" t="e">
        <f>SUM(#REF!)</f>
        <v>#REF!</v>
      </c>
      <c r="K107" s="396" t="e">
        <f>SUM(#REF!)</f>
        <v>#REF!</v>
      </c>
      <c r="L107" s="396" t="e">
        <f>SUM(#REF!)</f>
        <v>#REF!</v>
      </c>
      <c r="M107" s="396" t="e">
        <f>SUM(#REF!)</f>
        <v>#REF!</v>
      </c>
      <c r="N107" s="396" t="e">
        <f>SUM(#REF!)</f>
        <v>#REF!</v>
      </c>
      <c r="O107" s="396" t="e">
        <f>SUM(#REF!)</f>
        <v>#REF!</v>
      </c>
      <c r="P107" s="396" t="e">
        <f>SUM(#REF!)</f>
        <v>#REF!</v>
      </c>
      <c r="Q107" s="396" t="e">
        <f>SUM(#REF!)</f>
        <v>#REF!</v>
      </c>
      <c r="R107" s="396" t="e">
        <f>SUM(#REF!)</f>
        <v>#REF!</v>
      </c>
      <c r="S107" s="396" t="e">
        <f>SUM(#REF!)</f>
        <v>#REF!</v>
      </c>
      <c r="T107" s="396" t="e">
        <f>SUM(#REF!)</f>
        <v>#REF!</v>
      </c>
      <c r="U107" s="396" t="e">
        <f>SUM(#REF!)</f>
        <v>#REF!</v>
      </c>
      <c r="V107" s="396" t="e">
        <f>SUM(#REF!)</f>
        <v>#REF!</v>
      </c>
      <c r="W107" s="396" t="e">
        <f>SUM(#REF!)</f>
        <v>#REF!</v>
      </c>
      <c r="X107" s="396" t="e">
        <f>SUM(#REF!)</f>
        <v>#REF!</v>
      </c>
      <c r="Y107" s="396" t="e">
        <f>SUM(#REF!)</f>
        <v>#REF!</v>
      </c>
      <c r="Z107" s="396" t="e">
        <f>SUM(#REF!)</f>
        <v>#REF!</v>
      </c>
      <c r="AA107" s="393" t="e">
        <f>SUM(#REF!)</f>
        <v>#REF!</v>
      </c>
      <c r="AB107" s="393" t="e">
        <f>SUM(#REF!)</f>
        <v>#REF!</v>
      </c>
      <c r="AC107" s="393" t="e">
        <f>SUM(#REF!)</f>
        <v>#REF!</v>
      </c>
      <c r="AD107" s="393" t="e">
        <f>SUM(#REF!)</f>
        <v>#REF!</v>
      </c>
      <c r="AE107" s="187">
        <v>0</v>
      </c>
      <c r="AF107" s="187">
        <v>0</v>
      </c>
      <c r="AG107" s="378">
        <v>0</v>
      </c>
      <c r="AH107" s="395" t="e">
        <f>SUM(AI107:AT107)</f>
        <v>#REF!</v>
      </c>
      <c r="AI107" s="110" t="e">
        <f>#REF!</f>
        <v>#REF!</v>
      </c>
      <c r="AJ107" s="93" t="e">
        <f>#REF!</f>
        <v>#REF!</v>
      </c>
      <c r="AK107" s="93" t="e">
        <f>#REF!</f>
        <v>#REF!</v>
      </c>
      <c r="AL107" s="93" t="e">
        <f>#REF!</f>
        <v>#REF!</v>
      </c>
      <c r="AM107" s="93" t="e">
        <f>#REF!</f>
        <v>#REF!</v>
      </c>
      <c r="AN107" s="93" t="e">
        <f>#REF!</f>
        <v>#REF!</v>
      </c>
      <c r="AO107" s="93" t="e">
        <f>#REF!</f>
        <v>#REF!</v>
      </c>
      <c r="AP107" s="93" t="e">
        <f>#REF!</f>
        <v>#REF!</v>
      </c>
      <c r="AQ107" s="93" t="e">
        <f>#REF!</f>
        <v>#REF!</v>
      </c>
      <c r="AR107" s="93" t="e">
        <f>#REF!</f>
        <v>#REF!</v>
      </c>
      <c r="AS107" s="93" t="e">
        <f>#REF!</f>
        <v>#REF!</v>
      </c>
      <c r="AT107" s="187" t="e">
        <f>#REF!</f>
        <v>#REF!</v>
      </c>
    </row>
    <row r="108" spans="1:46">
      <c r="A108" s="519">
        <v>4101020200200100</v>
      </c>
      <c r="B108" s="95" t="s">
        <v>973</v>
      </c>
      <c r="C108" s="52" t="s">
        <v>1515</v>
      </c>
      <c r="D108" s="525" t="e">
        <f>E108/9*12</f>
        <v>#REF!</v>
      </c>
      <c r="E108" s="106" t="e">
        <f t="shared" si="44"/>
        <v>#REF!</v>
      </c>
      <c r="F108" s="428" t="e">
        <f t="shared" si="44"/>
        <v>#REF!</v>
      </c>
      <c r="G108" s="397" t="e">
        <f>SUM(#REF!)</f>
        <v>#REF!</v>
      </c>
      <c r="H108" s="396" t="e">
        <f>SUM(#REF!)</f>
        <v>#REF!</v>
      </c>
      <c r="I108" s="396" t="e">
        <f>SUM(#REF!)</f>
        <v>#REF!</v>
      </c>
      <c r="J108" s="396" t="e">
        <f>SUM(#REF!)</f>
        <v>#REF!</v>
      </c>
      <c r="K108" s="396" t="e">
        <f>SUM(#REF!)</f>
        <v>#REF!</v>
      </c>
      <c r="L108" s="396" t="e">
        <f>SUM(#REF!)</f>
        <v>#REF!</v>
      </c>
      <c r="M108" s="396" t="e">
        <f>SUM(#REF!)</f>
        <v>#REF!</v>
      </c>
      <c r="N108" s="396" t="e">
        <f>SUM(#REF!)</f>
        <v>#REF!</v>
      </c>
      <c r="O108" s="396" t="e">
        <f>SUM(#REF!)</f>
        <v>#REF!</v>
      </c>
      <c r="P108" s="396" t="e">
        <f>SUM(#REF!)</f>
        <v>#REF!</v>
      </c>
      <c r="Q108" s="396" t="e">
        <f>SUM(#REF!)</f>
        <v>#REF!</v>
      </c>
      <c r="R108" s="396" t="e">
        <f>SUM(#REF!)</f>
        <v>#REF!</v>
      </c>
      <c r="S108" s="396" t="e">
        <f>SUM(#REF!)</f>
        <v>#REF!</v>
      </c>
      <c r="T108" s="396" t="e">
        <f>SUM(#REF!)</f>
        <v>#REF!</v>
      </c>
      <c r="U108" s="396" t="e">
        <f>SUM(#REF!)</f>
        <v>#REF!</v>
      </c>
      <c r="V108" s="396" t="e">
        <f>SUM(#REF!)</f>
        <v>#REF!</v>
      </c>
      <c r="W108" s="396" t="e">
        <f>SUM(#REF!)</f>
        <v>#REF!</v>
      </c>
      <c r="X108" s="396" t="e">
        <f>SUM(#REF!)</f>
        <v>#REF!</v>
      </c>
      <c r="Y108" s="396" t="e">
        <f>SUM(#REF!)</f>
        <v>#REF!</v>
      </c>
      <c r="Z108" s="396" t="e">
        <f>SUM(#REF!)</f>
        <v>#REF!</v>
      </c>
      <c r="AA108" s="393" t="e">
        <f>SUM(#REF!)</f>
        <v>#REF!</v>
      </c>
      <c r="AB108" s="393" t="e">
        <f>SUM(#REF!)</f>
        <v>#REF!</v>
      </c>
      <c r="AC108" s="393" t="e">
        <f>SUM(#REF!)</f>
        <v>#REF!</v>
      </c>
      <c r="AD108" s="393" t="e">
        <f>SUM(#REF!)</f>
        <v>#REF!</v>
      </c>
      <c r="AE108" s="187">
        <v>10525000</v>
      </c>
      <c r="AF108" s="187">
        <v>10525000</v>
      </c>
      <c r="AG108" s="378">
        <v>4647362</v>
      </c>
      <c r="AH108" s="395" t="e">
        <f>SUM(AI108:AT108)</f>
        <v>#REF!</v>
      </c>
      <c r="AI108" s="110" t="e">
        <f>#REF!</f>
        <v>#REF!</v>
      </c>
      <c r="AJ108" s="93" t="e">
        <f>#REF!</f>
        <v>#REF!</v>
      </c>
      <c r="AK108" s="93" t="e">
        <f>#REF!</f>
        <v>#REF!</v>
      </c>
      <c r="AL108" s="93" t="e">
        <f>#REF!</f>
        <v>#REF!</v>
      </c>
      <c r="AM108" s="93" t="e">
        <f>#REF!</f>
        <v>#REF!</v>
      </c>
      <c r="AN108" s="93" t="e">
        <f>#REF!</f>
        <v>#REF!</v>
      </c>
      <c r="AO108" s="93" t="e">
        <f>#REF!</f>
        <v>#REF!</v>
      </c>
      <c r="AP108" s="93" t="e">
        <f>#REF!</f>
        <v>#REF!</v>
      </c>
      <c r="AQ108" s="93" t="e">
        <f>#REF!</f>
        <v>#REF!</v>
      </c>
      <c r="AR108" s="93" t="e">
        <f>#REF!</f>
        <v>#REF!</v>
      </c>
      <c r="AS108" s="93" t="e">
        <f>#REF!</f>
        <v>#REF!</v>
      </c>
      <c r="AT108" s="187" t="e">
        <f>#REF!</f>
        <v>#REF!</v>
      </c>
    </row>
    <row r="109" spans="1:46">
      <c r="A109" s="519"/>
      <c r="B109" s="95">
        <v>145</v>
      </c>
      <c r="C109" s="52" t="s">
        <v>974</v>
      </c>
      <c r="D109" s="526" t="e">
        <f t="shared" ref="D109:AT109" si="45">SUM(D110:D114)</f>
        <v>#REF!</v>
      </c>
      <c r="E109" s="429" t="e">
        <f t="shared" si="45"/>
        <v>#REF!</v>
      </c>
      <c r="F109" s="430" t="e">
        <f t="shared" si="45"/>
        <v>#REF!</v>
      </c>
      <c r="G109" s="47" t="e">
        <f t="shared" ref="G109:L109" si="46">SUM(G110:G114)</f>
        <v>#REF!</v>
      </c>
      <c r="H109" s="96" t="e">
        <f t="shared" si="46"/>
        <v>#REF!</v>
      </c>
      <c r="I109" s="96" t="e">
        <f t="shared" si="46"/>
        <v>#REF!</v>
      </c>
      <c r="J109" s="96" t="e">
        <f t="shared" si="46"/>
        <v>#REF!</v>
      </c>
      <c r="K109" s="120" t="e">
        <f t="shared" si="46"/>
        <v>#REF!</v>
      </c>
      <c r="L109" s="120" t="e">
        <f t="shared" si="46"/>
        <v>#REF!</v>
      </c>
      <c r="M109" s="120" t="e">
        <f t="shared" si="45"/>
        <v>#REF!</v>
      </c>
      <c r="N109" s="120" t="e">
        <f t="shared" si="45"/>
        <v>#REF!</v>
      </c>
      <c r="O109" s="120" t="e">
        <f t="shared" si="45"/>
        <v>#REF!</v>
      </c>
      <c r="P109" s="120" t="e">
        <f t="shared" si="45"/>
        <v>#REF!</v>
      </c>
      <c r="Q109" s="120" t="e">
        <f t="shared" si="45"/>
        <v>#REF!</v>
      </c>
      <c r="R109" s="120" t="e">
        <f t="shared" si="45"/>
        <v>#REF!</v>
      </c>
      <c r="S109" s="120" t="e">
        <f t="shared" si="45"/>
        <v>#REF!</v>
      </c>
      <c r="T109" s="120" t="e">
        <f t="shared" si="45"/>
        <v>#REF!</v>
      </c>
      <c r="U109" s="120" t="e">
        <f t="shared" si="45"/>
        <v>#REF!</v>
      </c>
      <c r="V109" s="120" t="e">
        <f t="shared" si="45"/>
        <v>#REF!</v>
      </c>
      <c r="W109" s="120" t="e">
        <f t="shared" si="45"/>
        <v>#REF!</v>
      </c>
      <c r="X109" s="120" t="e">
        <f t="shared" si="45"/>
        <v>#REF!</v>
      </c>
      <c r="Y109" s="120" t="e">
        <f t="shared" si="45"/>
        <v>#REF!</v>
      </c>
      <c r="Z109" s="120" t="e">
        <f t="shared" si="45"/>
        <v>#REF!</v>
      </c>
      <c r="AA109" s="96" t="e">
        <f t="shared" si="45"/>
        <v>#REF!</v>
      </c>
      <c r="AB109" s="96" t="e">
        <f t="shared" si="45"/>
        <v>#REF!</v>
      </c>
      <c r="AC109" s="96" t="e">
        <f t="shared" si="45"/>
        <v>#REF!</v>
      </c>
      <c r="AD109" s="96" t="e">
        <f t="shared" si="45"/>
        <v>#REF!</v>
      </c>
      <c r="AE109" s="182">
        <f>SUM(AE110:AE114)</f>
        <v>64174000</v>
      </c>
      <c r="AF109" s="182">
        <f>SUM(AF110:AF114)</f>
        <v>64174000</v>
      </c>
      <c r="AG109" s="376">
        <f>SUM(AG110:AG114)</f>
        <v>59272398</v>
      </c>
      <c r="AH109" s="398" t="e">
        <f t="shared" si="45"/>
        <v>#REF!</v>
      </c>
      <c r="AI109" s="36" t="e">
        <f>SUM(AI110:AI114)</f>
        <v>#REF!</v>
      </c>
      <c r="AJ109" s="96" t="e">
        <f>SUM(AJ110:AJ114)</f>
        <v>#REF!</v>
      </c>
      <c r="AK109" s="96" t="e">
        <f>SUM(AK110:AK114)</f>
        <v>#REF!</v>
      </c>
      <c r="AL109" s="96" t="e">
        <f>SUM(AL110:AL114)</f>
        <v>#REF!</v>
      </c>
      <c r="AM109" s="96" t="e">
        <f t="shared" si="45"/>
        <v>#REF!</v>
      </c>
      <c r="AN109" s="94" t="e">
        <f>SUM(AN110:AN114)</f>
        <v>#REF!</v>
      </c>
      <c r="AO109" s="94" t="e">
        <f>SUM(AO110:AO114)</f>
        <v>#REF!</v>
      </c>
      <c r="AP109" s="94" t="e">
        <f t="shared" si="45"/>
        <v>#REF!</v>
      </c>
      <c r="AQ109" s="94" t="e">
        <f t="shared" si="45"/>
        <v>#REF!</v>
      </c>
      <c r="AR109" s="94" t="e">
        <f t="shared" si="45"/>
        <v>#REF!</v>
      </c>
      <c r="AS109" s="94" t="e">
        <f t="shared" si="45"/>
        <v>#REF!</v>
      </c>
      <c r="AT109" s="182" t="e">
        <f t="shared" si="45"/>
        <v>#REF!</v>
      </c>
    </row>
    <row r="110" spans="1:46">
      <c r="A110" s="519"/>
      <c r="B110" s="95" t="s">
        <v>1413</v>
      </c>
      <c r="C110" s="52" t="s">
        <v>1516</v>
      </c>
      <c r="D110" s="525" t="e">
        <f t="shared" ref="D110:D117" si="47">E110/9*12</f>
        <v>#REF!</v>
      </c>
      <c r="E110" s="106" t="e">
        <f t="shared" ref="E110:E134" si="48">AC110+AA110+Y110+W110+U110+S110+Q110+O110+M110+K110+I110+G110</f>
        <v>#REF!</v>
      </c>
      <c r="F110" s="428" t="e">
        <f t="shared" ref="F110:F134" si="49">AD110+AB110+Z110+X110+V110+T110+R110+P110+N110+L110+J110+H110</f>
        <v>#REF!</v>
      </c>
      <c r="G110" s="397" t="e">
        <f>SUM(#REF!)</f>
        <v>#REF!</v>
      </c>
      <c r="H110" s="396" t="e">
        <f>SUM(#REF!)</f>
        <v>#REF!</v>
      </c>
      <c r="I110" s="396" t="e">
        <f>SUM(#REF!)</f>
        <v>#REF!</v>
      </c>
      <c r="J110" s="396" t="e">
        <f>SUM(#REF!)</f>
        <v>#REF!</v>
      </c>
      <c r="K110" s="396" t="e">
        <f>SUM(#REF!)</f>
        <v>#REF!</v>
      </c>
      <c r="L110" s="396" t="e">
        <f>SUM(#REF!)</f>
        <v>#REF!</v>
      </c>
      <c r="M110" s="396" t="e">
        <f>SUM(#REF!)</f>
        <v>#REF!</v>
      </c>
      <c r="N110" s="396" t="e">
        <f>SUM(#REF!)</f>
        <v>#REF!</v>
      </c>
      <c r="O110" s="396" t="e">
        <f>SUM(#REF!)</f>
        <v>#REF!</v>
      </c>
      <c r="P110" s="396" t="e">
        <f>SUM(#REF!)</f>
        <v>#REF!</v>
      </c>
      <c r="Q110" s="396" t="e">
        <f>SUM(#REF!)</f>
        <v>#REF!</v>
      </c>
      <c r="R110" s="396" t="e">
        <f>SUM(#REF!)</f>
        <v>#REF!</v>
      </c>
      <c r="S110" s="396" t="e">
        <f>SUM(#REF!)</f>
        <v>#REF!</v>
      </c>
      <c r="T110" s="396" t="e">
        <f>SUM(#REF!)</f>
        <v>#REF!</v>
      </c>
      <c r="U110" s="396" t="e">
        <f>SUM(#REF!)</f>
        <v>#REF!</v>
      </c>
      <c r="V110" s="396" t="e">
        <f>SUM(#REF!)</f>
        <v>#REF!</v>
      </c>
      <c r="W110" s="396" t="e">
        <f>SUM(#REF!)</f>
        <v>#REF!</v>
      </c>
      <c r="X110" s="396" t="e">
        <f>SUM(#REF!)</f>
        <v>#REF!</v>
      </c>
      <c r="Y110" s="396" t="e">
        <f>SUM(#REF!)</f>
        <v>#REF!</v>
      </c>
      <c r="Z110" s="396" t="e">
        <f>SUM(#REF!)</f>
        <v>#REF!</v>
      </c>
      <c r="AA110" s="393" t="e">
        <f>SUM(#REF!)</f>
        <v>#REF!</v>
      </c>
      <c r="AB110" s="393" t="e">
        <f>SUM(#REF!)</f>
        <v>#REF!</v>
      </c>
      <c r="AC110" s="393" t="e">
        <f>SUM(#REF!)</f>
        <v>#REF!</v>
      </c>
      <c r="AD110" s="393" t="e">
        <f>SUM(#REF!)</f>
        <v>#REF!</v>
      </c>
      <c r="AE110" s="187">
        <v>0</v>
      </c>
      <c r="AF110" s="187">
        <v>0</v>
      </c>
      <c r="AG110" s="378">
        <v>0</v>
      </c>
      <c r="AH110" s="395" t="e">
        <f t="shared" ref="AH110:AH134" si="50">SUM(AI110:AT110)</f>
        <v>#REF!</v>
      </c>
      <c r="AI110" s="110" t="e">
        <f>#REF!</f>
        <v>#REF!</v>
      </c>
      <c r="AJ110" s="93" t="e">
        <f>#REF!</f>
        <v>#REF!</v>
      </c>
      <c r="AK110" s="93" t="e">
        <f>#REF!</f>
        <v>#REF!</v>
      </c>
      <c r="AL110" s="93" t="e">
        <f>#REF!</f>
        <v>#REF!</v>
      </c>
      <c r="AM110" s="93" t="e">
        <f>#REF!</f>
        <v>#REF!</v>
      </c>
      <c r="AN110" s="93" t="e">
        <f>#REF!</f>
        <v>#REF!</v>
      </c>
      <c r="AO110" s="93" t="e">
        <f>#REF!</f>
        <v>#REF!</v>
      </c>
      <c r="AP110" s="93" t="e">
        <f>#REF!</f>
        <v>#REF!</v>
      </c>
      <c r="AQ110" s="93" t="e">
        <f>#REF!</f>
        <v>#REF!</v>
      </c>
      <c r="AR110" s="93" t="e">
        <f>#REF!</f>
        <v>#REF!</v>
      </c>
      <c r="AS110" s="93" t="e">
        <f>#REF!</f>
        <v>#REF!</v>
      </c>
      <c r="AT110" s="187" t="e">
        <f>#REF!</f>
        <v>#REF!</v>
      </c>
    </row>
    <row r="111" spans="1:46">
      <c r="A111" s="519"/>
      <c r="B111" s="95" t="s">
        <v>1414</v>
      </c>
      <c r="C111" s="52" t="s">
        <v>1513</v>
      </c>
      <c r="D111" s="525" t="e">
        <f t="shared" si="47"/>
        <v>#REF!</v>
      </c>
      <c r="E111" s="106" t="e">
        <f t="shared" si="48"/>
        <v>#REF!</v>
      </c>
      <c r="F111" s="428" t="e">
        <f t="shared" si="49"/>
        <v>#REF!</v>
      </c>
      <c r="G111" s="397" t="e">
        <f>SUM(#REF!)</f>
        <v>#REF!</v>
      </c>
      <c r="H111" s="396" t="e">
        <f>SUM(#REF!)</f>
        <v>#REF!</v>
      </c>
      <c r="I111" s="396" t="e">
        <f>SUM(#REF!)</f>
        <v>#REF!</v>
      </c>
      <c r="J111" s="396" t="e">
        <f>SUM(#REF!)</f>
        <v>#REF!</v>
      </c>
      <c r="K111" s="396" t="e">
        <f>SUM(#REF!)</f>
        <v>#REF!</v>
      </c>
      <c r="L111" s="396" t="e">
        <f>SUM(#REF!)</f>
        <v>#REF!</v>
      </c>
      <c r="M111" s="396" t="e">
        <f>SUM(#REF!)</f>
        <v>#REF!</v>
      </c>
      <c r="N111" s="396" t="e">
        <f>SUM(#REF!)</f>
        <v>#REF!</v>
      </c>
      <c r="O111" s="396" t="e">
        <f>SUM(#REF!)</f>
        <v>#REF!</v>
      </c>
      <c r="P111" s="396" t="e">
        <f>SUM(#REF!)</f>
        <v>#REF!</v>
      </c>
      <c r="Q111" s="396" t="e">
        <f>SUM(#REF!)</f>
        <v>#REF!</v>
      </c>
      <c r="R111" s="396" t="e">
        <f>SUM(#REF!)</f>
        <v>#REF!</v>
      </c>
      <c r="S111" s="396" t="e">
        <f>SUM(#REF!)</f>
        <v>#REF!</v>
      </c>
      <c r="T111" s="396" t="e">
        <f>SUM(#REF!)</f>
        <v>#REF!</v>
      </c>
      <c r="U111" s="396" t="e">
        <f>SUM(#REF!)</f>
        <v>#REF!</v>
      </c>
      <c r="V111" s="396" t="e">
        <f>SUM(#REF!)</f>
        <v>#REF!</v>
      </c>
      <c r="W111" s="396" t="e">
        <f>SUM(#REF!)</f>
        <v>#REF!</v>
      </c>
      <c r="X111" s="396" t="e">
        <f>SUM(#REF!)</f>
        <v>#REF!</v>
      </c>
      <c r="Y111" s="396" t="e">
        <f>SUM(#REF!)</f>
        <v>#REF!</v>
      </c>
      <c r="Z111" s="396" t="e">
        <f>SUM(#REF!)</f>
        <v>#REF!</v>
      </c>
      <c r="AA111" s="393" t="e">
        <f>SUM(#REF!)</f>
        <v>#REF!</v>
      </c>
      <c r="AB111" s="393" t="e">
        <f>SUM(#REF!)</f>
        <v>#REF!</v>
      </c>
      <c r="AC111" s="393" t="e">
        <f>SUM(#REF!)</f>
        <v>#REF!</v>
      </c>
      <c r="AD111" s="393" t="e">
        <f>SUM(#REF!)</f>
        <v>#REF!</v>
      </c>
      <c r="AE111" s="187">
        <v>0</v>
      </c>
      <c r="AF111" s="187">
        <v>0</v>
      </c>
      <c r="AG111" s="378">
        <v>0</v>
      </c>
      <c r="AH111" s="395" t="e">
        <f t="shared" si="50"/>
        <v>#REF!</v>
      </c>
      <c r="AI111" s="110" t="e">
        <f>#REF!</f>
        <v>#REF!</v>
      </c>
      <c r="AJ111" s="93" t="e">
        <f>#REF!</f>
        <v>#REF!</v>
      </c>
      <c r="AK111" s="93" t="e">
        <f>#REF!</f>
        <v>#REF!</v>
      </c>
      <c r="AL111" s="93" t="e">
        <f>#REF!</f>
        <v>#REF!</v>
      </c>
      <c r="AM111" s="93" t="e">
        <f>#REF!</f>
        <v>#REF!</v>
      </c>
      <c r="AN111" s="93" t="e">
        <f>#REF!</f>
        <v>#REF!</v>
      </c>
      <c r="AO111" s="93" t="e">
        <f>#REF!</f>
        <v>#REF!</v>
      </c>
      <c r="AP111" s="93" t="e">
        <f>#REF!</f>
        <v>#REF!</v>
      </c>
      <c r="AQ111" s="93" t="e">
        <f>#REF!</f>
        <v>#REF!</v>
      </c>
      <c r="AR111" s="93" t="e">
        <f>#REF!</f>
        <v>#REF!</v>
      </c>
      <c r="AS111" s="93" t="e">
        <f>#REF!</f>
        <v>#REF!</v>
      </c>
      <c r="AT111" s="187" t="e">
        <f>#REF!</f>
        <v>#REF!</v>
      </c>
    </row>
    <row r="112" spans="1:46">
      <c r="A112" s="519"/>
      <c r="B112" s="95" t="s">
        <v>976</v>
      </c>
      <c r="C112" s="52" t="s">
        <v>1514</v>
      </c>
      <c r="D112" s="525" t="e">
        <f t="shared" si="47"/>
        <v>#REF!</v>
      </c>
      <c r="E112" s="106" t="e">
        <f t="shared" si="48"/>
        <v>#REF!</v>
      </c>
      <c r="F112" s="428" t="e">
        <f t="shared" si="49"/>
        <v>#REF!</v>
      </c>
      <c r="G112" s="397" t="e">
        <f>SUM(#REF!)</f>
        <v>#REF!</v>
      </c>
      <c r="H112" s="396" t="e">
        <f>SUM(#REF!)</f>
        <v>#REF!</v>
      </c>
      <c r="I112" s="396" t="e">
        <f>SUM(#REF!)</f>
        <v>#REF!</v>
      </c>
      <c r="J112" s="396" t="e">
        <f>SUM(#REF!)</f>
        <v>#REF!</v>
      </c>
      <c r="K112" s="396" t="e">
        <f>SUM(#REF!)</f>
        <v>#REF!</v>
      </c>
      <c r="L112" s="396" t="e">
        <f>SUM(#REF!)</f>
        <v>#REF!</v>
      </c>
      <c r="M112" s="396" t="e">
        <f>SUM(#REF!)</f>
        <v>#REF!</v>
      </c>
      <c r="N112" s="396" t="e">
        <f>SUM(#REF!)</f>
        <v>#REF!</v>
      </c>
      <c r="O112" s="396" t="e">
        <f>SUM(#REF!)</f>
        <v>#REF!</v>
      </c>
      <c r="P112" s="396" t="e">
        <f>SUM(#REF!)</f>
        <v>#REF!</v>
      </c>
      <c r="Q112" s="396" t="e">
        <f>SUM(#REF!)</f>
        <v>#REF!</v>
      </c>
      <c r="R112" s="396" t="e">
        <f>SUM(#REF!)</f>
        <v>#REF!</v>
      </c>
      <c r="S112" s="396" t="e">
        <f>SUM(#REF!)</f>
        <v>#REF!</v>
      </c>
      <c r="T112" s="396" t="e">
        <f>SUM(#REF!)</f>
        <v>#REF!</v>
      </c>
      <c r="U112" s="396" t="e">
        <f>SUM(#REF!)</f>
        <v>#REF!</v>
      </c>
      <c r="V112" s="396" t="e">
        <f>SUM(#REF!)</f>
        <v>#REF!</v>
      </c>
      <c r="W112" s="396" t="e">
        <f>SUM(#REF!)</f>
        <v>#REF!</v>
      </c>
      <c r="X112" s="396" t="e">
        <f>SUM(#REF!)</f>
        <v>#REF!</v>
      </c>
      <c r="Y112" s="396" t="e">
        <f>SUM(#REF!)</f>
        <v>#REF!</v>
      </c>
      <c r="Z112" s="396" t="e">
        <f>SUM(#REF!)</f>
        <v>#REF!</v>
      </c>
      <c r="AA112" s="393" t="e">
        <f>SUM(#REF!)</f>
        <v>#REF!</v>
      </c>
      <c r="AB112" s="393" t="e">
        <f>SUM(#REF!)</f>
        <v>#REF!</v>
      </c>
      <c r="AC112" s="393" t="e">
        <f>SUM(#REF!)</f>
        <v>#REF!</v>
      </c>
      <c r="AD112" s="393" t="e">
        <f>SUM(#REF!)</f>
        <v>#REF!</v>
      </c>
      <c r="AE112" s="187">
        <v>0</v>
      </c>
      <c r="AF112" s="187">
        <v>0</v>
      </c>
      <c r="AG112" s="378">
        <v>0</v>
      </c>
      <c r="AH112" s="395" t="e">
        <f t="shared" si="50"/>
        <v>#REF!</v>
      </c>
      <c r="AI112" s="110" t="e">
        <f>#REF!</f>
        <v>#REF!</v>
      </c>
      <c r="AJ112" s="93" t="e">
        <f>#REF!</f>
        <v>#REF!</v>
      </c>
      <c r="AK112" s="93" t="e">
        <f>#REF!</f>
        <v>#REF!</v>
      </c>
      <c r="AL112" s="93" t="e">
        <f>#REF!</f>
        <v>#REF!</v>
      </c>
      <c r="AM112" s="93" t="e">
        <f>#REF!</f>
        <v>#REF!</v>
      </c>
      <c r="AN112" s="93" t="e">
        <f>#REF!</f>
        <v>#REF!</v>
      </c>
      <c r="AO112" s="93" t="e">
        <f>#REF!</f>
        <v>#REF!</v>
      </c>
      <c r="AP112" s="93" t="e">
        <f>#REF!</f>
        <v>#REF!</v>
      </c>
      <c r="AQ112" s="93" t="e">
        <f>#REF!</f>
        <v>#REF!</v>
      </c>
      <c r="AR112" s="93" t="e">
        <f>#REF!</f>
        <v>#REF!</v>
      </c>
      <c r="AS112" s="93" t="e">
        <f>#REF!</f>
        <v>#REF!</v>
      </c>
      <c r="AT112" s="187" t="e">
        <f>#REF!</f>
        <v>#REF!</v>
      </c>
    </row>
    <row r="113" spans="1:46">
      <c r="A113" s="519">
        <v>4101020100200100</v>
      </c>
      <c r="B113" s="95" t="s">
        <v>975</v>
      </c>
      <c r="C113" s="52" t="s">
        <v>1517</v>
      </c>
      <c r="D113" s="525" t="e">
        <f t="shared" si="47"/>
        <v>#REF!</v>
      </c>
      <c r="E113" s="106" t="e">
        <f t="shared" si="48"/>
        <v>#REF!</v>
      </c>
      <c r="F113" s="428" t="e">
        <f t="shared" si="49"/>
        <v>#REF!</v>
      </c>
      <c r="G113" s="397" t="e">
        <f>SUM(#REF!)</f>
        <v>#REF!</v>
      </c>
      <c r="H113" s="396" t="e">
        <f>SUM(#REF!)</f>
        <v>#REF!</v>
      </c>
      <c r="I113" s="396" t="e">
        <f>SUM(#REF!)</f>
        <v>#REF!</v>
      </c>
      <c r="J113" s="396" t="e">
        <f>SUM(#REF!)</f>
        <v>#REF!</v>
      </c>
      <c r="K113" s="396" t="e">
        <f>SUM(#REF!)</f>
        <v>#REF!</v>
      </c>
      <c r="L113" s="396" t="e">
        <f>SUM(#REF!)</f>
        <v>#REF!</v>
      </c>
      <c r="M113" s="396" t="e">
        <f>SUM(#REF!)</f>
        <v>#REF!</v>
      </c>
      <c r="N113" s="396" t="e">
        <f>SUM(#REF!)</f>
        <v>#REF!</v>
      </c>
      <c r="O113" s="396" t="e">
        <f>SUM(#REF!)</f>
        <v>#REF!</v>
      </c>
      <c r="P113" s="396" t="e">
        <f>SUM(#REF!)</f>
        <v>#REF!</v>
      </c>
      <c r="Q113" s="396" t="e">
        <f>SUM(#REF!)</f>
        <v>#REF!</v>
      </c>
      <c r="R113" s="396" t="e">
        <f>SUM(#REF!)</f>
        <v>#REF!</v>
      </c>
      <c r="S113" s="396" t="e">
        <f>SUM(#REF!)</f>
        <v>#REF!</v>
      </c>
      <c r="T113" s="396" t="e">
        <f>SUM(#REF!)</f>
        <v>#REF!</v>
      </c>
      <c r="U113" s="396" t="e">
        <f>SUM(#REF!)</f>
        <v>#REF!</v>
      </c>
      <c r="V113" s="396" t="e">
        <f>SUM(#REF!)</f>
        <v>#REF!</v>
      </c>
      <c r="W113" s="396" t="e">
        <f>SUM(#REF!)</f>
        <v>#REF!</v>
      </c>
      <c r="X113" s="396" t="e">
        <f>SUM(#REF!)</f>
        <v>#REF!</v>
      </c>
      <c r="Y113" s="396" t="e">
        <f>SUM(#REF!)</f>
        <v>#REF!</v>
      </c>
      <c r="Z113" s="396" t="e">
        <f>SUM(#REF!)</f>
        <v>#REF!</v>
      </c>
      <c r="AA113" s="393" t="e">
        <f>SUM(#REF!)</f>
        <v>#REF!</v>
      </c>
      <c r="AB113" s="393" t="e">
        <f>SUM(#REF!)</f>
        <v>#REF!</v>
      </c>
      <c r="AC113" s="393" t="e">
        <f>SUM(#REF!)</f>
        <v>#REF!</v>
      </c>
      <c r="AD113" s="393" t="e">
        <f>SUM(#REF!)</f>
        <v>#REF!</v>
      </c>
      <c r="AE113" s="187">
        <v>63914000</v>
      </c>
      <c r="AF113" s="187">
        <v>63914000</v>
      </c>
      <c r="AG113" s="378">
        <v>59072359</v>
      </c>
      <c r="AH113" s="395" t="e">
        <f t="shared" si="50"/>
        <v>#REF!</v>
      </c>
      <c r="AI113" s="110" t="e">
        <f>#REF!</f>
        <v>#REF!</v>
      </c>
      <c r="AJ113" s="93" t="e">
        <f>#REF!</f>
        <v>#REF!</v>
      </c>
      <c r="AK113" s="93" t="e">
        <f>#REF!</f>
        <v>#REF!</v>
      </c>
      <c r="AL113" s="93" t="e">
        <f>#REF!</f>
        <v>#REF!</v>
      </c>
      <c r="AM113" s="93" t="e">
        <f>#REF!</f>
        <v>#REF!</v>
      </c>
      <c r="AN113" s="93" t="e">
        <f>#REF!</f>
        <v>#REF!</v>
      </c>
      <c r="AO113" s="93" t="e">
        <f>#REF!</f>
        <v>#REF!</v>
      </c>
      <c r="AP113" s="93" t="e">
        <f>#REF!</f>
        <v>#REF!</v>
      </c>
      <c r="AQ113" s="93" t="e">
        <f>#REF!</f>
        <v>#REF!</v>
      </c>
      <c r="AR113" s="93" t="e">
        <f>#REF!</f>
        <v>#REF!</v>
      </c>
      <c r="AS113" s="93" t="e">
        <f>#REF!</f>
        <v>#REF!</v>
      </c>
      <c r="AT113" s="187" t="e">
        <f>#REF!</f>
        <v>#REF!</v>
      </c>
    </row>
    <row r="114" spans="1:46">
      <c r="A114" s="519" t="s">
        <v>876</v>
      </c>
      <c r="B114" s="95" t="s">
        <v>1415</v>
      </c>
      <c r="C114" s="238" t="s">
        <v>1518</v>
      </c>
      <c r="D114" s="525" t="e">
        <f t="shared" si="47"/>
        <v>#REF!</v>
      </c>
      <c r="E114" s="106" t="e">
        <f t="shared" si="48"/>
        <v>#REF!</v>
      </c>
      <c r="F114" s="428" t="e">
        <f t="shared" si="49"/>
        <v>#REF!</v>
      </c>
      <c r="G114" s="397" t="e">
        <f>SUM(#REF!)</f>
        <v>#REF!</v>
      </c>
      <c r="H114" s="396" t="e">
        <f>SUM(#REF!)</f>
        <v>#REF!</v>
      </c>
      <c r="I114" s="396" t="e">
        <f>SUM(#REF!)</f>
        <v>#REF!</v>
      </c>
      <c r="J114" s="396" t="e">
        <f>SUM(#REF!)</f>
        <v>#REF!</v>
      </c>
      <c r="K114" s="396" t="e">
        <f>SUM(#REF!)</f>
        <v>#REF!</v>
      </c>
      <c r="L114" s="396" t="e">
        <f>SUM(#REF!)</f>
        <v>#REF!</v>
      </c>
      <c r="M114" s="396" t="e">
        <f>SUM(#REF!)</f>
        <v>#REF!</v>
      </c>
      <c r="N114" s="396" t="e">
        <f>SUM(#REF!)</f>
        <v>#REF!</v>
      </c>
      <c r="O114" s="396" t="e">
        <f>SUM(#REF!)</f>
        <v>#REF!</v>
      </c>
      <c r="P114" s="396" t="e">
        <f>SUM(#REF!)</f>
        <v>#REF!</v>
      </c>
      <c r="Q114" s="396" t="e">
        <f>SUM(#REF!)</f>
        <v>#REF!</v>
      </c>
      <c r="R114" s="396" t="e">
        <f>SUM(#REF!)</f>
        <v>#REF!</v>
      </c>
      <c r="S114" s="396" t="e">
        <f>SUM(#REF!)</f>
        <v>#REF!</v>
      </c>
      <c r="T114" s="396" t="e">
        <f>SUM(#REF!)</f>
        <v>#REF!</v>
      </c>
      <c r="U114" s="396" t="e">
        <f>SUM(#REF!)</f>
        <v>#REF!</v>
      </c>
      <c r="V114" s="396" t="e">
        <f>SUM(#REF!)</f>
        <v>#REF!</v>
      </c>
      <c r="W114" s="396" t="e">
        <f>SUM(#REF!)</f>
        <v>#REF!</v>
      </c>
      <c r="X114" s="396" t="e">
        <f>SUM(#REF!)</f>
        <v>#REF!</v>
      </c>
      <c r="Y114" s="396" t="e">
        <f>SUM(#REF!)</f>
        <v>#REF!</v>
      </c>
      <c r="Z114" s="396" t="e">
        <f>SUM(#REF!)</f>
        <v>#REF!</v>
      </c>
      <c r="AA114" s="393" t="e">
        <f>SUM(#REF!)</f>
        <v>#REF!</v>
      </c>
      <c r="AB114" s="393" t="e">
        <f>SUM(#REF!)</f>
        <v>#REF!</v>
      </c>
      <c r="AC114" s="393" t="e">
        <f>SUM(#REF!)</f>
        <v>#REF!</v>
      </c>
      <c r="AD114" s="393" t="e">
        <f>SUM(#REF!)</f>
        <v>#REF!</v>
      </c>
      <c r="AE114" s="187">
        <v>260000</v>
      </c>
      <c r="AF114" s="187">
        <v>260000</v>
      </c>
      <c r="AG114" s="378">
        <v>200039</v>
      </c>
      <c r="AH114" s="395" t="e">
        <f t="shared" si="50"/>
        <v>#REF!</v>
      </c>
      <c r="AI114" s="110" t="e">
        <f>#REF!</f>
        <v>#REF!</v>
      </c>
      <c r="AJ114" s="93" t="e">
        <f>#REF!</f>
        <v>#REF!</v>
      </c>
      <c r="AK114" s="93" t="e">
        <f>#REF!</f>
        <v>#REF!</v>
      </c>
      <c r="AL114" s="93" t="e">
        <f>#REF!</f>
        <v>#REF!</v>
      </c>
      <c r="AM114" s="93" t="e">
        <f>#REF!</f>
        <v>#REF!</v>
      </c>
      <c r="AN114" s="93" t="e">
        <f>#REF!</f>
        <v>#REF!</v>
      </c>
      <c r="AO114" s="93" t="e">
        <f>#REF!</f>
        <v>#REF!</v>
      </c>
      <c r="AP114" s="93" t="e">
        <f>#REF!</f>
        <v>#REF!</v>
      </c>
      <c r="AQ114" s="93" t="e">
        <f>#REF!</f>
        <v>#REF!</v>
      </c>
      <c r="AR114" s="93" t="e">
        <f>#REF!</f>
        <v>#REF!</v>
      </c>
      <c r="AS114" s="93" t="e">
        <f>#REF!</f>
        <v>#REF!</v>
      </c>
      <c r="AT114" s="187" t="e">
        <f>#REF!</f>
        <v>#REF!</v>
      </c>
    </row>
    <row r="115" spans="1:46">
      <c r="A115" s="519" t="s">
        <v>877</v>
      </c>
      <c r="B115" s="95">
        <v>146</v>
      </c>
      <c r="C115" s="238" t="s">
        <v>977</v>
      </c>
      <c r="D115" s="525" t="e">
        <f t="shared" si="47"/>
        <v>#REF!</v>
      </c>
      <c r="E115" s="106" t="e">
        <f t="shared" si="48"/>
        <v>#REF!</v>
      </c>
      <c r="F115" s="428" t="e">
        <f t="shared" si="49"/>
        <v>#REF!</v>
      </c>
      <c r="G115" s="397" t="e">
        <f>SUM(#REF!)</f>
        <v>#REF!</v>
      </c>
      <c r="H115" s="396" t="e">
        <f>SUM(#REF!)</f>
        <v>#REF!</v>
      </c>
      <c r="I115" s="396" t="e">
        <f>SUM(#REF!)</f>
        <v>#REF!</v>
      </c>
      <c r="J115" s="396" t="e">
        <f>SUM(#REF!)</f>
        <v>#REF!</v>
      </c>
      <c r="K115" s="396" t="e">
        <f>SUM(#REF!)</f>
        <v>#REF!</v>
      </c>
      <c r="L115" s="396" t="e">
        <f>SUM(#REF!)</f>
        <v>#REF!</v>
      </c>
      <c r="M115" s="396" t="e">
        <f>SUM(#REF!)</f>
        <v>#REF!</v>
      </c>
      <c r="N115" s="396" t="e">
        <f>SUM(#REF!)</f>
        <v>#REF!</v>
      </c>
      <c r="O115" s="396" t="e">
        <f>SUM(#REF!)</f>
        <v>#REF!</v>
      </c>
      <c r="P115" s="396" t="e">
        <f>SUM(#REF!)</f>
        <v>#REF!</v>
      </c>
      <c r="Q115" s="396" t="e">
        <f>SUM(#REF!)</f>
        <v>#REF!</v>
      </c>
      <c r="R115" s="396" t="e">
        <f>SUM(#REF!)</f>
        <v>#REF!</v>
      </c>
      <c r="S115" s="396" t="e">
        <f>SUM(#REF!)</f>
        <v>#REF!</v>
      </c>
      <c r="T115" s="396" t="e">
        <f>SUM(#REF!)</f>
        <v>#REF!</v>
      </c>
      <c r="U115" s="396" t="e">
        <f>SUM(#REF!)</f>
        <v>#REF!</v>
      </c>
      <c r="V115" s="396" t="e">
        <f>SUM(#REF!)</f>
        <v>#REF!</v>
      </c>
      <c r="W115" s="396" t="e">
        <f>SUM(#REF!)</f>
        <v>#REF!</v>
      </c>
      <c r="X115" s="396" t="e">
        <f>SUM(#REF!)</f>
        <v>#REF!</v>
      </c>
      <c r="Y115" s="396" t="e">
        <f>SUM(#REF!)</f>
        <v>#REF!</v>
      </c>
      <c r="Z115" s="396" t="e">
        <f>SUM(#REF!)</f>
        <v>#REF!</v>
      </c>
      <c r="AA115" s="393" t="e">
        <f>SUM(#REF!)</f>
        <v>#REF!</v>
      </c>
      <c r="AB115" s="393" t="e">
        <f>SUM(#REF!)</f>
        <v>#REF!</v>
      </c>
      <c r="AC115" s="393" t="e">
        <f>SUM(#REF!)</f>
        <v>#REF!</v>
      </c>
      <c r="AD115" s="393" t="e">
        <f>SUM(#REF!)</f>
        <v>#REF!</v>
      </c>
      <c r="AE115" s="187">
        <v>0</v>
      </c>
      <c r="AF115" s="187">
        <v>0</v>
      </c>
      <c r="AG115" s="378">
        <v>0</v>
      </c>
      <c r="AH115" s="395" t="e">
        <f t="shared" si="50"/>
        <v>#REF!</v>
      </c>
      <c r="AI115" s="110" t="e">
        <f>#REF!</f>
        <v>#REF!</v>
      </c>
      <c r="AJ115" s="93" t="e">
        <f>#REF!</f>
        <v>#REF!</v>
      </c>
      <c r="AK115" s="93" t="e">
        <f>#REF!</f>
        <v>#REF!</v>
      </c>
      <c r="AL115" s="93" t="e">
        <f>#REF!</f>
        <v>#REF!</v>
      </c>
      <c r="AM115" s="93" t="e">
        <f>#REF!</f>
        <v>#REF!</v>
      </c>
      <c r="AN115" s="93" t="e">
        <f>#REF!</f>
        <v>#REF!</v>
      </c>
      <c r="AO115" s="93" t="e">
        <f>#REF!</f>
        <v>#REF!</v>
      </c>
      <c r="AP115" s="93" t="e">
        <f>#REF!</f>
        <v>#REF!</v>
      </c>
      <c r="AQ115" s="93" t="e">
        <f>#REF!</f>
        <v>#REF!</v>
      </c>
      <c r="AR115" s="93" t="e">
        <f>#REF!</f>
        <v>#REF!</v>
      </c>
      <c r="AS115" s="93" t="e">
        <f>#REF!</f>
        <v>#REF!</v>
      </c>
      <c r="AT115" s="187" t="e">
        <f>#REF!</f>
        <v>#REF!</v>
      </c>
    </row>
    <row r="116" spans="1:46">
      <c r="A116" s="519"/>
      <c r="B116" s="95">
        <v>147</v>
      </c>
      <c r="C116" s="238" t="s">
        <v>1318</v>
      </c>
      <c r="D116" s="525" t="e">
        <f t="shared" si="47"/>
        <v>#REF!</v>
      </c>
      <c r="E116" s="106" t="e">
        <f t="shared" si="48"/>
        <v>#REF!</v>
      </c>
      <c r="F116" s="428" t="e">
        <f t="shared" si="49"/>
        <v>#REF!</v>
      </c>
      <c r="G116" s="397" t="e">
        <f>SUM(#REF!)</f>
        <v>#REF!</v>
      </c>
      <c r="H116" s="396" t="e">
        <f>SUM(#REF!)</f>
        <v>#REF!</v>
      </c>
      <c r="I116" s="396" t="e">
        <f>SUM(#REF!)</f>
        <v>#REF!</v>
      </c>
      <c r="J116" s="396" t="e">
        <f>SUM(#REF!)</f>
        <v>#REF!</v>
      </c>
      <c r="K116" s="396" t="e">
        <f>SUM(#REF!)</f>
        <v>#REF!</v>
      </c>
      <c r="L116" s="396" t="e">
        <f>SUM(#REF!)</f>
        <v>#REF!</v>
      </c>
      <c r="M116" s="396" t="e">
        <f>SUM(#REF!)</f>
        <v>#REF!</v>
      </c>
      <c r="N116" s="396" t="e">
        <f>SUM(#REF!)</f>
        <v>#REF!</v>
      </c>
      <c r="O116" s="396" t="e">
        <f>SUM(#REF!)</f>
        <v>#REF!</v>
      </c>
      <c r="P116" s="396" t="e">
        <f>SUM(#REF!)</f>
        <v>#REF!</v>
      </c>
      <c r="Q116" s="396" t="e">
        <f>SUM(#REF!)</f>
        <v>#REF!</v>
      </c>
      <c r="R116" s="396" t="e">
        <f>SUM(#REF!)</f>
        <v>#REF!</v>
      </c>
      <c r="S116" s="396" t="e">
        <f>SUM(#REF!)</f>
        <v>#REF!</v>
      </c>
      <c r="T116" s="396" t="e">
        <f>SUM(#REF!)</f>
        <v>#REF!</v>
      </c>
      <c r="U116" s="396" t="e">
        <f>SUM(#REF!)</f>
        <v>#REF!</v>
      </c>
      <c r="V116" s="396" t="e">
        <f>SUM(#REF!)</f>
        <v>#REF!</v>
      </c>
      <c r="W116" s="396" t="e">
        <f>SUM(#REF!)</f>
        <v>#REF!</v>
      </c>
      <c r="X116" s="396" t="e">
        <f>SUM(#REF!)</f>
        <v>#REF!</v>
      </c>
      <c r="Y116" s="396" t="e">
        <f>SUM(#REF!)</f>
        <v>#REF!</v>
      </c>
      <c r="Z116" s="396" t="e">
        <f>SUM(#REF!)</f>
        <v>#REF!</v>
      </c>
      <c r="AA116" s="393" t="e">
        <f>SUM(#REF!)</f>
        <v>#REF!</v>
      </c>
      <c r="AB116" s="393" t="e">
        <f>SUM(#REF!)</f>
        <v>#REF!</v>
      </c>
      <c r="AC116" s="393" t="e">
        <f>SUM(#REF!)</f>
        <v>#REF!</v>
      </c>
      <c r="AD116" s="393" t="e">
        <f>SUM(#REF!)</f>
        <v>#REF!</v>
      </c>
      <c r="AE116" s="187">
        <v>0</v>
      </c>
      <c r="AF116" s="187">
        <v>0</v>
      </c>
      <c r="AG116" s="378">
        <v>0</v>
      </c>
      <c r="AH116" s="395" t="e">
        <f t="shared" si="50"/>
        <v>#REF!</v>
      </c>
      <c r="AI116" s="110" t="e">
        <f>#REF!</f>
        <v>#REF!</v>
      </c>
      <c r="AJ116" s="93" t="e">
        <f>#REF!</f>
        <v>#REF!</v>
      </c>
      <c r="AK116" s="93" t="e">
        <f>#REF!</f>
        <v>#REF!</v>
      </c>
      <c r="AL116" s="93" t="e">
        <f>#REF!</f>
        <v>#REF!</v>
      </c>
      <c r="AM116" s="93" t="e">
        <f>#REF!</f>
        <v>#REF!</v>
      </c>
      <c r="AN116" s="93" t="e">
        <f>#REF!</f>
        <v>#REF!</v>
      </c>
      <c r="AO116" s="93" t="e">
        <f>#REF!</f>
        <v>#REF!</v>
      </c>
      <c r="AP116" s="93" t="e">
        <f>#REF!</f>
        <v>#REF!</v>
      </c>
      <c r="AQ116" s="93" t="e">
        <f>#REF!</f>
        <v>#REF!</v>
      </c>
      <c r="AR116" s="93" t="e">
        <f>#REF!</f>
        <v>#REF!</v>
      </c>
      <c r="AS116" s="187" t="e">
        <f>#REF!</f>
        <v>#REF!</v>
      </c>
      <c r="AT116" s="187" t="e">
        <f>#REF!</f>
        <v>#REF!</v>
      </c>
    </row>
    <row r="117" spans="1:46">
      <c r="A117" s="519"/>
      <c r="B117" s="95">
        <v>148</v>
      </c>
      <c r="C117" s="238" t="s">
        <v>1319</v>
      </c>
      <c r="D117" s="525" t="e">
        <f t="shared" si="47"/>
        <v>#REF!</v>
      </c>
      <c r="E117" s="106" t="e">
        <f t="shared" si="48"/>
        <v>#REF!</v>
      </c>
      <c r="F117" s="428" t="e">
        <f t="shared" si="49"/>
        <v>#REF!</v>
      </c>
      <c r="G117" s="397" t="e">
        <f>SUM(#REF!)</f>
        <v>#REF!</v>
      </c>
      <c r="H117" s="396" t="e">
        <f>SUM(#REF!)</f>
        <v>#REF!</v>
      </c>
      <c r="I117" s="396" t="e">
        <f>SUM(#REF!)</f>
        <v>#REF!</v>
      </c>
      <c r="J117" s="396" t="e">
        <f>SUM(#REF!)</f>
        <v>#REF!</v>
      </c>
      <c r="K117" s="396" t="e">
        <f>SUM(#REF!)</f>
        <v>#REF!</v>
      </c>
      <c r="L117" s="396" t="e">
        <f>SUM(#REF!)</f>
        <v>#REF!</v>
      </c>
      <c r="M117" s="396" t="e">
        <f>SUM(#REF!)</f>
        <v>#REF!</v>
      </c>
      <c r="N117" s="396" t="e">
        <f>SUM(#REF!)</f>
        <v>#REF!</v>
      </c>
      <c r="O117" s="396" t="e">
        <f>SUM(#REF!)</f>
        <v>#REF!</v>
      </c>
      <c r="P117" s="396" t="e">
        <f>SUM(#REF!)</f>
        <v>#REF!</v>
      </c>
      <c r="Q117" s="396" t="e">
        <f>SUM(#REF!)</f>
        <v>#REF!</v>
      </c>
      <c r="R117" s="396" t="e">
        <f>SUM(#REF!)</f>
        <v>#REF!</v>
      </c>
      <c r="S117" s="396" t="e">
        <f>SUM(#REF!)</f>
        <v>#REF!</v>
      </c>
      <c r="T117" s="396" t="e">
        <f>SUM(#REF!)</f>
        <v>#REF!</v>
      </c>
      <c r="U117" s="396" t="e">
        <f>SUM(#REF!)</f>
        <v>#REF!</v>
      </c>
      <c r="V117" s="396" t="e">
        <f>SUM(#REF!)</f>
        <v>#REF!</v>
      </c>
      <c r="W117" s="396" t="e">
        <f>SUM(#REF!)</f>
        <v>#REF!</v>
      </c>
      <c r="X117" s="396" t="e">
        <f>SUM(#REF!)</f>
        <v>#REF!</v>
      </c>
      <c r="Y117" s="396" t="e">
        <f>SUM(#REF!)</f>
        <v>#REF!</v>
      </c>
      <c r="Z117" s="396" t="e">
        <f>SUM(#REF!)</f>
        <v>#REF!</v>
      </c>
      <c r="AA117" s="393" t="e">
        <f>SUM(#REF!)</f>
        <v>#REF!</v>
      </c>
      <c r="AB117" s="393" t="e">
        <f>SUM(#REF!)</f>
        <v>#REF!</v>
      </c>
      <c r="AC117" s="393" t="e">
        <f>SUM(#REF!)</f>
        <v>#REF!</v>
      </c>
      <c r="AD117" s="393" t="e">
        <f>SUM(#REF!)</f>
        <v>#REF!</v>
      </c>
      <c r="AE117" s="93">
        <v>0</v>
      </c>
      <c r="AF117" s="93">
        <v>0</v>
      </c>
      <c r="AG117" s="441">
        <v>0</v>
      </c>
      <c r="AH117" s="395" t="e">
        <f t="shared" si="50"/>
        <v>#REF!</v>
      </c>
      <c r="AI117" s="110" t="e">
        <f>#REF!</f>
        <v>#REF!</v>
      </c>
      <c r="AJ117" s="93" t="e">
        <f>#REF!</f>
        <v>#REF!</v>
      </c>
      <c r="AK117" s="93" t="e">
        <f>#REF!</f>
        <v>#REF!</v>
      </c>
      <c r="AL117" s="93" t="e">
        <f>#REF!</f>
        <v>#REF!</v>
      </c>
      <c r="AM117" s="93" t="e">
        <f>#REF!</f>
        <v>#REF!</v>
      </c>
      <c r="AN117" s="93" t="e">
        <f>#REF!</f>
        <v>#REF!</v>
      </c>
      <c r="AO117" s="93" t="e">
        <f>#REF!</f>
        <v>#REF!</v>
      </c>
      <c r="AP117" s="93" t="e">
        <f>#REF!</f>
        <v>#REF!</v>
      </c>
      <c r="AQ117" s="93" t="e">
        <f>#REF!</f>
        <v>#REF!</v>
      </c>
      <c r="AR117" s="93" t="e">
        <f>#REF!</f>
        <v>#REF!</v>
      </c>
      <c r="AS117" s="187" t="e">
        <f>#REF!</f>
        <v>#REF!</v>
      </c>
      <c r="AT117" s="187" t="e">
        <f>#REF!</f>
        <v>#REF!</v>
      </c>
    </row>
    <row r="118" spans="1:46">
      <c r="A118" s="519"/>
      <c r="C118" s="238" t="s">
        <v>1540</v>
      </c>
      <c r="D118" s="526" t="e">
        <f>SUM(D119:D120)</f>
        <v>#REF!</v>
      </c>
      <c r="E118" s="429" t="e">
        <f>SUM(E119:E120)</f>
        <v>#REF!</v>
      </c>
      <c r="F118" s="430" t="e">
        <f>SUM(F119:F120)</f>
        <v>#REF!</v>
      </c>
      <c r="G118" s="111" t="e">
        <f>SUM(G119:G120)</f>
        <v>#REF!</v>
      </c>
      <c r="H118" s="120" t="e">
        <f>SUM(H119:H120)</f>
        <v>#REF!</v>
      </c>
      <c r="I118" s="120" t="e">
        <f t="shared" ref="I118:AT118" si="51">SUM(I119:I120)</f>
        <v>#REF!</v>
      </c>
      <c r="J118" s="120" t="e">
        <f t="shared" si="51"/>
        <v>#REF!</v>
      </c>
      <c r="K118" s="120" t="e">
        <f t="shared" si="51"/>
        <v>#REF!</v>
      </c>
      <c r="L118" s="120" t="e">
        <f t="shared" si="51"/>
        <v>#REF!</v>
      </c>
      <c r="M118" s="120" t="e">
        <f t="shared" si="51"/>
        <v>#REF!</v>
      </c>
      <c r="N118" s="120" t="e">
        <f t="shared" si="51"/>
        <v>#REF!</v>
      </c>
      <c r="O118" s="120" t="e">
        <f t="shared" si="51"/>
        <v>#REF!</v>
      </c>
      <c r="P118" s="120" t="e">
        <f t="shared" si="51"/>
        <v>#REF!</v>
      </c>
      <c r="Q118" s="120" t="e">
        <f t="shared" si="51"/>
        <v>#REF!</v>
      </c>
      <c r="R118" s="120" t="e">
        <f t="shared" si="51"/>
        <v>#REF!</v>
      </c>
      <c r="S118" s="120" t="e">
        <f t="shared" si="51"/>
        <v>#REF!</v>
      </c>
      <c r="T118" s="120" t="e">
        <f t="shared" si="51"/>
        <v>#REF!</v>
      </c>
      <c r="U118" s="120" t="e">
        <f t="shared" si="51"/>
        <v>#REF!</v>
      </c>
      <c r="V118" s="120" t="e">
        <f t="shared" si="51"/>
        <v>#REF!</v>
      </c>
      <c r="W118" s="120" t="e">
        <f t="shared" si="51"/>
        <v>#REF!</v>
      </c>
      <c r="X118" s="120" t="e">
        <f t="shared" si="51"/>
        <v>#REF!</v>
      </c>
      <c r="Y118" s="120" t="e">
        <f t="shared" si="51"/>
        <v>#REF!</v>
      </c>
      <c r="Z118" s="120" t="e">
        <f t="shared" si="51"/>
        <v>#REF!</v>
      </c>
      <c r="AA118" s="120" t="e">
        <f t="shared" si="51"/>
        <v>#REF!</v>
      </c>
      <c r="AB118" s="120" t="e">
        <f t="shared" si="51"/>
        <v>#REF!</v>
      </c>
      <c r="AC118" s="120" t="e">
        <f t="shared" si="51"/>
        <v>#REF!</v>
      </c>
      <c r="AD118" s="120" t="e">
        <f t="shared" si="51"/>
        <v>#REF!</v>
      </c>
      <c r="AE118" s="120">
        <f t="shared" si="51"/>
        <v>500000</v>
      </c>
      <c r="AF118" s="120">
        <f t="shared" si="51"/>
        <v>500000</v>
      </c>
      <c r="AG118" s="120">
        <f t="shared" si="51"/>
        <v>583447</v>
      </c>
      <c r="AH118" s="120" t="e">
        <f t="shared" si="51"/>
        <v>#REF!</v>
      </c>
      <c r="AI118" s="120" t="e">
        <f t="shared" si="51"/>
        <v>#REF!</v>
      </c>
      <c r="AJ118" s="120" t="e">
        <f t="shared" si="51"/>
        <v>#REF!</v>
      </c>
      <c r="AK118" s="120" t="e">
        <f t="shared" si="51"/>
        <v>#REF!</v>
      </c>
      <c r="AL118" s="120" t="e">
        <f t="shared" si="51"/>
        <v>#REF!</v>
      </c>
      <c r="AM118" s="120" t="e">
        <f t="shared" si="51"/>
        <v>#REF!</v>
      </c>
      <c r="AN118" s="120" t="e">
        <f t="shared" si="51"/>
        <v>#REF!</v>
      </c>
      <c r="AO118" s="120" t="e">
        <f t="shared" si="51"/>
        <v>#REF!</v>
      </c>
      <c r="AP118" s="120" t="e">
        <f t="shared" si="51"/>
        <v>#REF!</v>
      </c>
      <c r="AQ118" s="120" t="e">
        <f t="shared" si="51"/>
        <v>#REF!</v>
      </c>
      <c r="AR118" s="120" t="e">
        <f t="shared" si="51"/>
        <v>#REF!</v>
      </c>
      <c r="AS118" s="120" t="e">
        <f t="shared" si="51"/>
        <v>#REF!</v>
      </c>
      <c r="AT118" s="120" t="e">
        <f t="shared" si="51"/>
        <v>#REF!</v>
      </c>
    </row>
    <row r="119" spans="1:46">
      <c r="A119" s="519" t="s">
        <v>878</v>
      </c>
      <c r="B119" s="95">
        <v>149</v>
      </c>
      <c r="C119" s="238" t="s">
        <v>1544</v>
      </c>
      <c r="D119" s="525" t="e">
        <f t="shared" ref="D119:D134" si="52">E119/9*12</f>
        <v>#REF!</v>
      </c>
      <c r="E119" s="106" t="e">
        <f t="shared" si="48"/>
        <v>#REF!</v>
      </c>
      <c r="F119" s="428" t="e">
        <f t="shared" si="49"/>
        <v>#REF!</v>
      </c>
      <c r="G119" s="397" t="e">
        <f>SUM(#REF!)</f>
        <v>#REF!</v>
      </c>
      <c r="H119" s="396" t="e">
        <f>SUM(#REF!)</f>
        <v>#REF!</v>
      </c>
      <c r="I119" s="396" t="e">
        <f>SUM(#REF!)</f>
        <v>#REF!</v>
      </c>
      <c r="J119" s="396" t="e">
        <f>SUM(#REF!)</f>
        <v>#REF!</v>
      </c>
      <c r="K119" s="396" t="e">
        <f>SUM(#REF!)</f>
        <v>#REF!</v>
      </c>
      <c r="L119" s="396" t="e">
        <f>SUM(#REF!)</f>
        <v>#REF!</v>
      </c>
      <c r="M119" s="396" t="e">
        <f>SUM(#REF!)</f>
        <v>#REF!</v>
      </c>
      <c r="N119" s="396" t="e">
        <f>SUM(#REF!)</f>
        <v>#REF!</v>
      </c>
      <c r="O119" s="396" t="e">
        <f>SUM(#REF!)</f>
        <v>#REF!</v>
      </c>
      <c r="P119" s="396" t="e">
        <f>SUM(#REF!)</f>
        <v>#REF!</v>
      </c>
      <c r="Q119" s="396" t="e">
        <f>SUM(#REF!)</f>
        <v>#REF!</v>
      </c>
      <c r="R119" s="396" t="e">
        <f>SUM(#REF!)</f>
        <v>#REF!</v>
      </c>
      <c r="S119" s="396" t="e">
        <f>SUM(#REF!)</f>
        <v>#REF!</v>
      </c>
      <c r="T119" s="396" t="e">
        <f>SUM(#REF!)</f>
        <v>#REF!</v>
      </c>
      <c r="U119" s="396" t="e">
        <f>SUM(#REF!)</f>
        <v>#REF!</v>
      </c>
      <c r="V119" s="396" t="e">
        <f>SUM(#REF!)</f>
        <v>#REF!</v>
      </c>
      <c r="W119" s="396" t="e">
        <f>SUM(#REF!)</f>
        <v>#REF!</v>
      </c>
      <c r="X119" s="396" t="e">
        <f>SUM(#REF!)</f>
        <v>#REF!</v>
      </c>
      <c r="Y119" s="396" t="e">
        <f>SUM(#REF!)</f>
        <v>#REF!</v>
      </c>
      <c r="Z119" s="396" t="e">
        <f>SUM(#REF!)</f>
        <v>#REF!</v>
      </c>
      <c r="AA119" s="393" t="e">
        <f>SUM(#REF!)</f>
        <v>#REF!</v>
      </c>
      <c r="AB119" s="393" t="e">
        <f>SUM(#REF!)</f>
        <v>#REF!</v>
      </c>
      <c r="AC119" s="393" t="e">
        <f>SUM(#REF!)</f>
        <v>#REF!</v>
      </c>
      <c r="AD119" s="393" t="e">
        <f>SUM(#REF!)</f>
        <v>#REF!</v>
      </c>
      <c r="AE119" s="93">
        <v>500000</v>
      </c>
      <c r="AF119" s="93">
        <v>500000</v>
      </c>
      <c r="AG119" s="441">
        <v>583447</v>
      </c>
      <c r="AH119" s="395" t="e">
        <f t="shared" si="50"/>
        <v>#REF!</v>
      </c>
      <c r="AI119" s="110" t="e">
        <f>#REF!</f>
        <v>#REF!</v>
      </c>
      <c r="AJ119" s="93" t="e">
        <f>#REF!</f>
        <v>#REF!</v>
      </c>
      <c r="AK119" s="93" t="e">
        <f>#REF!</f>
        <v>#REF!</v>
      </c>
      <c r="AL119" s="93" t="e">
        <f>#REF!</f>
        <v>#REF!</v>
      </c>
      <c r="AM119" s="93" t="e">
        <f>#REF!</f>
        <v>#REF!</v>
      </c>
      <c r="AN119" s="93" t="e">
        <f>#REF!</f>
        <v>#REF!</v>
      </c>
      <c r="AO119" s="93" t="e">
        <f>#REF!</f>
        <v>#REF!</v>
      </c>
      <c r="AP119" s="93" t="e">
        <f>#REF!</f>
        <v>#REF!</v>
      </c>
      <c r="AQ119" s="93" t="e">
        <f>#REF!</f>
        <v>#REF!</v>
      </c>
      <c r="AR119" s="93" t="e">
        <f>#REF!</f>
        <v>#REF!</v>
      </c>
      <c r="AS119" s="187" t="e">
        <f>#REF!</f>
        <v>#REF!</v>
      </c>
      <c r="AT119" s="187" t="e">
        <f>#REF!</f>
        <v>#REF!</v>
      </c>
    </row>
    <row r="120" spans="1:46">
      <c r="A120" s="519">
        <v>4101021300400100</v>
      </c>
      <c r="B120" s="178"/>
      <c r="C120" s="52" t="s">
        <v>1545</v>
      </c>
      <c r="D120" s="525" t="e">
        <f t="shared" si="52"/>
        <v>#REF!</v>
      </c>
      <c r="E120" s="106" t="e">
        <f t="shared" si="48"/>
        <v>#REF!</v>
      </c>
      <c r="F120" s="428" t="e">
        <f t="shared" si="49"/>
        <v>#REF!</v>
      </c>
      <c r="G120" s="397" t="e">
        <f>SUM(#REF!)</f>
        <v>#REF!</v>
      </c>
      <c r="H120" s="396" t="e">
        <f>SUM(#REF!)</f>
        <v>#REF!</v>
      </c>
      <c r="I120" s="396" t="e">
        <f>SUM(#REF!)</f>
        <v>#REF!</v>
      </c>
      <c r="J120" s="396" t="e">
        <f>SUM(#REF!)</f>
        <v>#REF!</v>
      </c>
      <c r="K120" s="396" t="e">
        <f>SUM(#REF!)</f>
        <v>#REF!</v>
      </c>
      <c r="L120" s="396" t="e">
        <f>SUM(#REF!)</f>
        <v>#REF!</v>
      </c>
      <c r="M120" s="396" t="e">
        <f>SUM(#REF!)</f>
        <v>#REF!</v>
      </c>
      <c r="N120" s="396" t="e">
        <f>SUM(#REF!)</f>
        <v>#REF!</v>
      </c>
      <c r="O120" s="396" t="e">
        <f>SUM(#REF!)</f>
        <v>#REF!</v>
      </c>
      <c r="P120" s="396" t="e">
        <f>SUM(#REF!)</f>
        <v>#REF!</v>
      </c>
      <c r="Q120" s="396" t="e">
        <f>SUM(#REF!)</f>
        <v>#REF!</v>
      </c>
      <c r="R120" s="396" t="e">
        <f>SUM(#REF!)</f>
        <v>#REF!</v>
      </c>
      <c r="S120" s="396" t="e">
        <f>SUM(#REF!)</f>
        <v>#REF!</v>
      </c>
      <c r="T120" s="396" t="e">
        <f>SUM(#REF!)</f>
        <v>#REF!</v>
      </c>
      <c r="U120" s="396" t="e">
        <f>SUM(#REF!)</f>
        <v>#REF!</v>
      </c>
      <c r="V120" s="396" t="e">
        <f>SUM(#REF!)</f>
        <v>#REF!</v>
      </c>
      <c r="W120" s="396" t="e">
        <f>SUM(#REF!)</f>
        <v>#REF!</v>
      </c>
      <c r="X120" s="396" t="e">
        <f>SUM(#REF!)</f>
        <v>#REF!</v>
      </c>
      <c r="Y120" s="396" t="e">
        <f>SUM(#REF!)</f>
        <v>#REF!</v>
      </c>
      <c r="Z120" s="396" t="e">
        <f>SUM(#REF!)</f>
        <v>#REF!</v>
      </c>
      <c r="AA120" s="393" t="e">
        <f>SUM(#REF!)</f>
        <v>#REF!</v>
      </c>
      <c r="AB120" s="393" t="e">
        <f>SUM(#REF!)</f>
        <v>#REF!</v>
      </c>
      <c r="AC120" s="393" t="e">
        <f>SUM(#REF!)</f>
        <v>#REF!</v>
      </c>
      <c r="AD120" s="393" t="e">
        <f>SUM(#REF!)</f>
        <v>#REF!</v>
      </c>
      <c r="AE120" s="93">
        <v>0</v>
      </c>
      <c r="AF120" s="93">
        <v>0</v>
      </c>
      <c r="AG120" s="441">
        <v>0</v>
      </c>
      <c r="AH120" s="395" t="e">
        <f t="shared" si="50"/>
        <v>#REF!</v>
      </c>
      <c r="AI120" s="110" t="e">
        <f>#REF!</f>
        <v>#REF!</v>
      </c>
      <c r="AJ120" s="93" t="e">
        <f>#REF!</f>
        <v>#REF!</v>
      </c>
      <c r="AK120" s="93" t="e">
        <f>#REF!</f>
        <v>#REF!</v>
      </c>
      <c r="AL120" s="93" t="e">
        <f>#REF!</f>
        <v>#REF!</v>
      </c>
      <c r="AM120" s="93" t="e">
        <f>#REF!</f>
        <v>#REF!</v>
      </c>
      <c r="AN120" s="93" t="e">
        <f>#REF!</f>
        <v>#REF!</v>
      </c>
      <c r="AO120" s="93" t="e">
        <f>#REF!</f>
        <v>#REF!</v>
      </c>
      <c r="AP120" s="93" t="e">
        <f>#REF!</f>
        <v>#REF!</v>
      </c>
      <c r="AQ120" s="93" t="e">
        <f>#REF!</f>
        <v>#REF!</v>
      </c>
      <c r="AR120" s="93" t="e">
        <f>#REF!</f>
        <v>#REF!</v>
      </c>
      <c r="AS120" s="187" t="e">
        <f>#REF!</f>
        <v>#REF!</v>
      </c>
      <c r="AT120" s="187" t="e">
        <f>#REF!</f>
        <v>#REF!</v>
      </c>
    </row>
    <row r="121" spans="1:46">
      <c r="A121" s="519">
        <v>4101010100100100</v>
      </c>
      <c r="B121" s="178"/>
      <c r="C121" s="238" t="s">
        <v>1442</v>
      </c>
      <c r="D121" s="525" t="e">
        <f t="shared" si="52"/>
        <v>#REF!</v>
      </c>
      <c r="E121" s="106" t="e">
        <f t="shared" si="48"/>
        <v>#REF!</v>
      </c>
      <c r="F121" s="428" t="e">
        <f t="shared" si="49"/>
        <v>#REF!</v>
      </c>
      <c r="G121" s="397" t="e">
        <f>SUM(#REF!)</f>
        <v>#REF!</v>
      </c>
      <c r="H121" s="396" t="e">
        <f>SUM(#REF!)</f>
        <v>#REF!</v>
      </c>
      <c r="I121" s="396" t="e">
        <f>SUM(#REF!)</f>
        <v>#REF!</v>
      </c>
      <c r="J121" s="396" t="e">
        <f>SUM(#REF!)</f>
        <v>#REF!</v>
      </c>
      <c r="K121" s="396" t="e">
        <f>SUM(#REF!)</f>
        <v>#REF!</v>
      </c>
      <c r="L121" s="396" t="e">
        <f>SUM(#REF!)</f>
        <v>#REF!</v>
      </c>
      <c r="M121" s="396" t="e">
        <f>SUM(#REF!)</f>
        <v>#REF!</v>
      </c>
      <c r="N121" s="396" t="e">
        <f>SUM(#REF!)</f>
        <v>#REF!</v>
      </c>
      <c r="O121" s="396" t="e">
        <f>SUM(#REF!)</f>
        <v>#REF!</v>
      </c>
      <c r="P121" s="396" t="e">
        <f>SUM(#REF!)</f>
        <v>#REF!</v>
      </c>
      <c r="Q121" s="396" t="e">
        <f>SUM(#REF!)</f>
        <v>#REF!</v>
      </c>
      <c r="R121" s="396" t="e">
        <f>SUM(#REF!)</f>
        <v>#REF!</v>
      </c>
      <c r="S121" s="396" t="e">
        <f>SUM(#REF!)</f>
        <v>#REF!</v>
      </c>
      <c r="T121" s="396" t="e">
        <f>SUM(#REF!)</f>
        <v>#REF!</v>
      </c>
      <c r="U121" s="396" t="e">
        <f>SUM(#REF!)</f>
        <v>#REF!</v>
      </c>
      <c r="V121" s="396" t="e">
        <f>SUM(#REF!)</f>
        <v>#REF!</v>
      </c>
      <c r="W121" s="396" t="e">
        <f>SUM(#REF!)</f>
        <v>#REF!</v>
      </c>
      <c r="X121" s="396" t="e">
        <f>SUM(#REF!)</f>
        <v>#REF!</v>
      </c>
      <c r="Y121" s="396" t="e">
        <f>SUM(#REF!)</f>
        <v>#REF!</v>
      </c>
      <c r="Z121" s="396" t="e">
        <f>SUM(#REF!)</f>
        <v>#REF!</v>
      </c>
      <c r="AA121" s="393" t="e">
        <f>SUM(#REF!)</f>
        <v>#REF!</v>
      </c>
      <c r="AB121" s="393" t="e">
        <f>SUM(#REF!)</f>
        <v>#REF!</v>
      </c>
      <c r="AC121" s="393" t="e">
        <f>SUM(#REF!)</f>
        <v>#REF!</v>
      </c>
      <c r="AD121" s="393" t="e">
        <f>SUM(#REF!)</f>
        <v>#REF!</v>
      </c>
      <c r="AE121" s="93">
        <v>0</v>
      </c>
      <c r="AF121" s="93">
        <v>0</v>
      </c>
      <c r="AG121" s="441">
        <v>105234</v>
      </c>
      <c r="AH121" s="395" t="e">
        <f t="shared" si="50"/>
        <v>#REF!</v>
      </c>
      <c r="AI121" s="110" t="e">
        <f>#REF!</f>
        <v>#REF!</v>
      </c>
      <c r="AJ121" s="93" t="e">
        <f>#REF!</f>
        <v>#REF!</v>
      </c>
      <c r="AK121" s="93" t="e">
        <f>#REF!</f>
        <v>#REF!</v>
      </c>
      <c r="AL121" s="93" t="e">
        <f>#REF!</f>
        <v>#REF!</v>
      </c>
      <c r="AM121" s="93" t="e">
        <f>#REF!</f>
        <v>#REF!</v>
      </c>
      <c r="AN121" s="93" t="e">
        <f>#REF!</f>
        <v>#REF!</v>
      </c>
      <c r="AO121" s="93" t="e">
        <f>#REF!</f>
        <v>#REF!</v>
      </c>
      <c r="AP121" s="93" t="e">
        <f>#REF!</f>
        <v>#REF!</v>
      </c>
      <c r="AQ121" s="93" t="e">
        <f>#REF!</f>
        <v>#REF!</v>
      </c>
      <c r="AR121" s="93" t="e">
        <f>#REF!</f>
        <v>#REF!</v>
      </c>
      <c r="AS121" s="187" t="e">
        <f>#REF!</f>
        <v>#REF!</v>
      </c>
      <c r="AT121" s="187" t="e">
        <f>#REF!</f>
        <v>#REF!</v>
      </c>
    </row>
    <row r="122" spans="1:46">
      <c r="A122" s="519" t="s">
        <v>880</v>
      </c>
      <c r="B122" s="178"/>
      <c r="C122" s="52" t="s">
        <v>799</v>
      </c>
      <c r="D122" s="525" t="e">
        <f t="shared" si="52"/>
        <v>#REF!</v>
      </c>
      <c r="E122" s="106" t="e">
        <f t="shared" si="48"/>
        <v>#REF!</v>
      </c>
      <c r="F122" s="428" t="e">
        <f t="shared" si="49"/>
        <v>#REF!</v>
      </c>
      <c r="G122" s="397" t="e">
        <f>SUM(#REF!)</f>
        <v>#REF!</v>
      </c>
      <c r="H122" s="396" t="e">
        <f>SUM(#REF!)</f>
        <v>#REF!</v>
      </c>
      <c r="I122" s="396" t="e">
        <f>SUM(#REF!)</f>
        <v>#REF!</v>
      </c>
      <c r="J122" s="396" t="e">
        <f>SUM(#REF!)</f>
        <v>#REF!</v>
      </c>
      <c r="K122" s="396" t="e">
        <f>SUM(#REF!)</f>
        <v>#REF!</v>
      </c>
      <c r="L122" s="396" t="e">
        <f>SUM(#REF!)</f>
        <v>#REF!</v>
      </c>
      <c r="M122" s="396" t="e">
        <f>SUM(#REF!)</f>
        <v>#REF!</v>
      </c>
      <c r="N122" s="396" t="e">
        <f>SUM(#REF!)</f>
        <v>#REF!</v>
      </c>
      <c r="O122" s="396" t="e">
        <f>SUM(#REF!)</f>
        <v>#REF!</v>
      </c>
      <c r="P122" s="396" t="e">
        <f>SUM(#REF!)</f>
        <v>#REF!</v>
      </c>
      <c r="Q122" s="396" t="e">
        <f>SUM(#REF!)</f>
        <v>#REF!</v>
      </c>
      <c r="R122" s="396" t="e">
        <f>SUM(#REF!)</f>
        <v>#REF!</v>
      </c>
      <c r="S122" s="396" t="e">
        <f>SUM(#REF!)</f>
        <v>#REF!</v>
      </c>
      <c r="T122" s="396" t="e">
        <f>SUM(#REF!)</f>
        <v>#REF!</v>
      </c>
      <c r="U122" s="396" t="e">
        <f>SUM(#REF!)</f>
        <v>#REF!</v>
      </c>
      <c r="V122" s="396" t="e">
        <f>SUM(#REF!)</f>
        <v>#REF!</v>
      </c>
      <c r="W122" s="396" t="e">
        <f>SUM(#REF!)</f>
        <v>#REF!</v>
      </c>
      <c r="X122" s="396" t="e">
        <f>SUM(#REF!)</f>
        <v>#REF!</v>
      </c>
      <c r="Y122" s="396" t="e">
        <f>SUM(#REF!)</f>
        <v>#REF!</v>
      </c>
      <c r="Z122" s="396" t="e">
        <f>SUM(#REF!)</f>
        <v>#REF!</v>
      </c>
      <c r="AA122" s="393" t="e">
        <f>SUM(#REF!)</f>
        <v>#REF!</v>
      </c>
      <c r="AB122" s="393" t="e">
        <f>SUM(#REF!)</f>
        <v>#REF!</v>
      </c>
      <c r="AC122" s="393" t="e">
        <f>SUM(#REF!)</f>
        <v>#REF!</v>
      </c>
      <c r="AD122" s="393" t="e">
        <f>SUM(#REF!)</f>
        <v>#REF!</v>
      </c>
      <c r="AE122" s="93">
        <v>0</v>
      </c>
      <c r="AF122" s="93">
        <v>0</v>
      </c>
      <c r="AG122" s="441">
        <v>100391</v>
      </c>
      <c r="AH122" s="395" t="e">
        <f t="shared" si="50"/>
        <v>#REF!</v>
      </c>
      <c r="AI122" s="110" t="e">
        <f>#REF!</f>
        <v>#REF!</v>
      </c>
      <c r="AJ122" s="93" t="e">
        <f>#REF!</f>
        <v>#REF!</v>
      </c>
      <c r="AK122" s="93" t="e">
        <f>#REF!</f>
        <v>#REF!</v>
      </c>
      <c r="AL122" s="93" t="e">
        <f>#REF!</f>
        <v>#REF!</v>
      </c>
      <c r="AM122" s="93" t="e">
        <f>#REF!</f>
        <v>#REF!</v>
      </c>
      <c r="AN122" s="93" t="e">
        <f>#REF!</f>
        <v>#REF!</v>
      </c>
      <c r="AO122" s="93" t="e">
        <f>#REF!</f>
        <v>#REF!</v>
      </c>
      <c r="AP122" s="93" t="e">
        <f>#REF!</f>
        <v>#REF!</v>
      </c>
      <c r="AQ122" s="93" t="e">
        <f>#REF!</f>
        <v>#REF!</v>
      </c>
      <c r="AR122" s="93" t="e">
        <f>#REF!</f>
        <v>#REF!</v>
      </c>
      <c r="AS122" s="187" t="e">
        <f>#REF!</f>
        <v>#REF!</v>
      </c>
      <c r="AT122" s="187" t="e">
        <f>#REF!</f>
        <v>#REF!</v>
      </c>
    </row>
    <row r="123" spans="1:46">
      <c r="A123" s="519">
        <v>4101020200200100</v>
      </c>
      <c r="B123" s="178"/>
      <c r="C123" s="52" t="s">
        <v>1467</v>
      </c>
      <c r="D123" s="525" t="e">
        <f t="shared" si="52"/>
        <v>#REF!</v>
      </c>
      <c r="E123" s="106" t="e">
        <f t="shared" si="48"/>
        <v>#REF!</v>
      </c>
      <c r="F123" s="428" t="e">
        <f t="shared" si="49"/>
        <v>#REF!</v>
      </c>
      <c r="G123" s="397" t="e">
        <f>SUM(#REF!)</f>
        <v>#REF!</v>
      </c>
      <c r="H123" s="396" t="e">
        <f>SUM(#REF!)</f>
        <v>#REF!</v>
      </c>
      <c r="I123" s="396" t="e">
        <f>SUM(#REF!)</f>
        <v>#REF!</v>
      </c>
      <c r="J123" s="396" t="e">
        <f>SUM(#REF!)</f>
        <v>#REF!</v>
      </c>
      <c r="K123" s="396" t="e">
        <f>SUM(#REF!)</f>
        <v>#REF!</v>
      </c>
      <c r="L123" s="396" t="e">
        <f>SUM(#REF!)</f>
        <v>#REF!</v>
      </c>
      <c r="M123" s="396" t="e">
        <f>SUM(#REF!)</f>
        <v>#REF!</v>
      </c>
      <c r="N123" s="396" t="e">
        <f>SUM(#REF!)</f>
        <v>#REF!</v>
      </c>
      <c r="O123" s="396" t="e">
        <f>SUM(#REF!)</f>
        <v>#REF!</v>
      </c>
      <c r="P123" s="396" t="e">
        <f>SUM(#REF!)</f>
        <v>#REF!</v>
      </c>
      <c r="Q123" s="396" t="e">
        <f>SUM(#REF!)</f>
        <v>#REF!</v>
      </c>
      <c r="R123" s="396" t="e">
        <f>SUM(#REF!)</f>
        <v>#REF!</v>
      </c>
      <c r="S123" s="396" t="e">
        <f>SUM(#REF!)</f>
        <v>#REF!</v>
      </c>
      <c r="T123" s="396" t="e">
        <f>SUM(#REF!)</f>
        <v>#REF!</v>
      </c>
      <c r="U123" s="396" t="e">
        <f>SUM(#REF!)</f>
        <v>#REF!</v>
      </c>
      <c r="V123" s="396" t="e">
        <f>SUM(#REF!)</f>
        <v>#REF!</v>
      </c>
      <c r="W123" s="396" t="e">
        <f>SUM(#REF!)</f>
        <v>#REF!</v>
      </c>
      <c r="X123" s="396" t="e">
        <f>SUM(#REF!)</f>
        <v>#REF!</v>
      </c>
      <c r="Y123" s="396" t="e">
        <f>SUM(#REF!)</f>
        <v>#REF!</v>
      </c>
      <c r="Z123" s="396" t="e">
        <f>SUM(#REF!)</f>
        <v>#REF!</v>
      </c>
      <c r="AA123" s="393" t="e">
        <f>SUM(#REF!)</f>
        <v>#REF!</v>
      </c>
      <c r="AB123" s="393" t="e">
        <f>SUM(#REF!)</f>
        <v>#REF!</v>
      </c>
      <c r="AC123" s="393" t="e">
        <f>SUM(#REF!)</f>
        <v>#REF!</v>
      </c>
      <c r="AD123" s="393" t="e">
        <f>SUM(#REF!)</f>
        <v>#REF!</v>
      </c>
      <c r="AE123" s="93">
        <v>0</v>
      </c>
      <c r="AF123" s="93">
        <v>0</v>
      </c>
      <c r="AG123" s="441">
        <v>0</v>
      </c>
      <c r="AH123" s="395" t="e">
        <f t="shared" si="50"/>
        <v>#REF!</v>
      </c>
      <c r="AI123" s="110" t="e">
        <f>#REF!</f>
        <v>#REF!</v>
      </c>
      <c r="AJ123" s="93" t="e">
        <f>#REF!</f>
        <v>#REF!</v>
      </c>
      <c r="AK123" s="93" t="e">
        <f>#REF!</f>
        <v>#REF!</v>
      </c>
      <c r="AL123" s="93" t="e">
        <f>#REF!</f>
        <v>#REF!</v>
      </c>
      <c r="AM123" s="93" t="e">
        <f>#REF!</f>
        <v>#REF!</v>
      </c>
      <c r="AN123" s="93" t="e">
        <f>#REF!</f>
        <v>#REF!</v>
      </c>
      <c r="AO123" s="93" t="e">
        <f>#REF!</f>
        <v>#REF!</v>
      </c>
      <c r="AP123" s="93" t="e">
        <f>#REF!</f>
        <v>#REF!</v>
      </c>
      <c r="AQ123" s="93" t="e">
        <f>#REF!</f>
        <v>#REF!</v>
      </c>
      <c r="AR123" s="93" t="e">
        <f>#REF!</f>
        <v>#REF!</v>
      </c>
      <c r="AS123" s="187" t="e">
        <f>#REF!</f>
        <v>#REF!</v>
      </c>
      <c r="AT123" s="187" t="e">
        <f>#REF!</f>
        <v>#REF!</v>
      </c>
    </row>
    <row r="124" spans="1:46">
      <c r="A124" s="519">
        <v>4102021100200100</v>
      </c>
      <c r="B124" s="178"/>
      <c r="C124" s="52" t="s">
        <v>1443</v>
      </c>
      <c r="D124" s="525" t="e">
        <f t="shared" si="52"/>
        <v>#REF!</v>
      </c>
      <c r="E124" s="106" t="e">
        <f t="shared" si="48"/>
        <v>#REF!</v>
      </c>
      <c r="F124" s="428" t="e">
        <f t="shared" si="49"/>
        <v>#REF!</v>
      </c>
      <c r="G124" s="397" t="e">
        <f>SUM(#REF!)</f>
        <v>#REF!</v>
      </c>
      <c r="H124" s="396" t="e">
        <f>SUM(#REF!)</f>
        <v>#REF!</v>
      </c>
      <c r="I124" s="396" t="e">
        <f>SUM(#REF!)</f>
        <v>#REF!</v>
      </c>
      <c r="J124" s="396" t="e">
        <f>SUM(#REF!)</f>
        <v>#REF!</v>
      </c>
      <c r="K124" s="396" t="e">
        <f>SUM(#REF!)</f>
        <v>#REF!</v>
      </c>
      <c r="L124" s="396" t="e">
        <f>SUM(#REF!)</f>
        <v>#REF!</v>
      </c>
      <c r="M124" s="396" t="e">
        <f>SUM(#REF!)</f>
        <v>#REF!</v>
      </c>
      <c r="N124" s="396" t="e">
        <f>SUM(#REF!)</f>
        <v>#REF!</v>
      </c>
      <c r="O124" s="396" t="e">
        <f>SUM(#REF!)</f>
        <v>#REF!</v>
      </c>
      <c r="P124" s="396" t="e">
        <f>SUM(#REF!)</f>
        <v>#REF!</v>
      </c>
      <c r="Q124" s="396" t="e">
        <f>SUM(#REF!)</f>
        <v>#REF!</v>
      </c>
      <c r="R124" s="396" t="e">
        <f>SUM(#REF!)</f>
        <v>#REF!</v>
      </c>
      <c r="S124" s="396" t="e">
        <f>SUM(#REF!)</f>
        <v>#REF!</v>
      </c>
      <c r="T124" s="396" t="e">
        <f>SUM(#REF!)</f>
        <v>#REF!</v>
      </c>
      <c r="U124" s="396" t="e">
        <f>SUM(#REF!)</f>
        <v>#REF!</v>
      </c>
      <c r="V124" s="396" t="e">
        <f>SUM(#REF!)</f>
        <v>#REF!</v>
      </c>
      <c r="W124" s="396" t="e">
        <f>SUM(#REF!)</f>
        <v>#REF!</v>
      </c>
      <c r="X124" s="396" t="e">
        <f>SUM(#REF!)</f>
        <v>#REF!</v>
      </c>
      <c r="Y124" s="396" t="e">
        <f>SUM(#REF!)</f>
        <v>#REF!</v>
      </c>
      <c r="Z124" s="396" t="e">
        <f>SUM(#REF!)</f>
        <v>#REF!</v>
      </c>
      <c r="AA124" s="393" t="e">
        <f>SUM(#REF!)</f>
        <v>#REF!</v>
      </c>
      <c r="AB124" s="393" t="e">
        <f>SUM(#REF!)</f>
        <v>#REF!</v>
      </c>
      <c r="AC124" s="393" t="e">
        <f>SUM(#REF!)</f>
        <v>#REF!</v>
      </c>
      <c r="AD124" s="393" t="e">
        <f>SUM(#REF!)</f>
        <v>#REF!</v>
      </c>
      <c r="AE124" s="93">
        <v>0</v>
      </c>
      <c r="AF124" s="93">
        <v>0</v>
      </c>
      <c r="AG124" s="441">
        <v>5289860</v>
      </c>
      <c r="AH124" s="395" t="e">
        <f t="shared" si="50"/>
        <v>#REF!</v>
      </c>
      <c r="AI124" s="110" t="e">
        <f>#REF!</f>
        <v>#REF!</v>
      </c>
      <c r="AJ124" s="93" t="e">
        <f>#REF!</f>
        <v>#REF!</v>
      </c>
      <c r="AK124" s="93" t="e">
        <f>#REF!</f>
        <v>#REF!</v>
      </c>
      <c r="AL124" s="93" t="e">
        <f>#REF!</f>
        <v>#REF!</v>
      </c>
      <c r="AM124" s="93" t="e">
        <f>#REF!</f>
        <v>#REF!</v>
      </c>
      <c r="AN124" s="93" t="e">
        <f>#REF!</f>
        <v>#REF!</v>
      </c>
      <c r="AO124" s="93" t="e">
        <f>#REF!</f>
        <v>#REF!</v>
      </c>
      <c r="AP124" s="93" t="e">
        <f>#REF!</f>
        <v>#REF!</v>
      </c>
      <c r="AQ124" s="93" t="e">
        <f>#REF!</f>
        <v>#REF!</v>
      </c>
      <c r="AR124" s="93" t="e">
        <f>#REF!</f>
        <v>#REF!</v>
      </c>
      <c r="AS124" s="187" t="e">
        <f>#REF!</f>
        <v>#REF!</v>
      </c>
      <c r="AT124" s="187" t="e">
        <f>#REF!</f>
        <v>#REF!</v>
      </c>
    </row>
    <row r="125" spans="1:46">
      <c r="A125" s="519">
        <v>4102021100200200</v>
      </c>
      <c r="B125" s="178"/>
      <c r="C125" s="52" t="s">
        <v>1443</v>
      </c>
      <c r="D125" s="525" t="e">
        <f t="shared" si="52"/>
        <v>#REF!</v>
      </c>
      <c r="E125" s="106" t="e">
        <f t="shared" si="48"/>
        <v>#REF!</v>
      </c>
      <c r="F125" s="428" t="e">
        <f t="shared" si="49"/>
        <v>#REF!</v>
      </c>
      <c r="G125" s="397" t="e">
        <f>SUM(#REF!)</f>
        <v>#REF!</v>
      </c>
      <c r="H125" s="396" t="e">
        <f>SUM(#REF!)</f>
        <v>#REF!</v>
      </c>
      <c r="I125" s="396" t="e">
        <f>SUM(#REF!)</f>
        <v>#REF!</v>
      </c>
      <c r="J125" s="396" t="e">
        <f>SUM(#REF!)</f>
        <v>#REF!</v>
      </c>
      <c r="K125" s="396" t="e">
        <f>SUM(#REF!)</f>
        <v>#REF!</v>
      </c>
      <c r="L125" s="396" t="e">
        <f>SUM(#REF!)</f>
        <v>#REF!</v>
      </c>
      <c r="M125" s="396" t="e">
        <f>SUM(#REF!)</f>
        <v>#REF!</v>
      </c>
      <c r="N125" s="396" t="e">
        <f>SUM(#REF!)</f>
        <v>#REF!</v>
      </c>
      <c r="O125" s="396" t="e">
        <f>SUM(#REF!)</f>
        <v>#REF!</v>
      </c>
      <c r="P125" s="396" t="e">
        <f>SUM(#REF!)</f>
        <v>#REF!</v>
      </c>
      <c r="Q125" s="396" t="e">
        <f>SUM(#REF!)</f>
        <v>#REF!</v>
      </c>
      <c r="R125" s="396" t="e">
        <f>SUM(#REF!)</f>
        <v>#REF!</v>
      </c>
      <c r="S125" s="396" t="e">
        <f>SUM(#REF!)</f>
        <v>#REF!</v>
      </c>
      <c r="T125" s="396" t="e">
        <f>SUM(#REF!)</f>
        <v>#REF!</v>
      </c>
      <c r="U125" s="396" t="e">
        <f>SUM(#REF!)</f>
        <v>#REF!</v>
      </c>
      <c r="V125" s="396" t="e">
        <f>SUM(#REF!)</f>
        <v>#REF!</v>
      </c>
      <c r="W125" s="396" t="e">
        <f>SUM(#REF!)</f>
        <v>#REF!</v>
      </c>
      <c r="X125" s="396" t="e">
        <f>SUM(#REF!)</f>
        <v>#REF!</v>
      </c>
      <c r="Y125" s="396" t="e">
        <f>SUM(#REF!)</f>
        <v>#REF!</v>
      </c>
      <c r="Z125" s="396" t="e">
        <f>SUM(#REF!)</f>
        <v>#REF!</v>
      </c>
      <c r="AA125" s="393" t="e">
        <f>SUM(#REF!)</f>
        <v>#REF!</v>
      </c>
      <c r="AB125" s="393" t="e">
        <f>SUM(#REF!)</f>
        <v>#REF!</v>
      </c>
      <c r="AC125" s="393" t="e">
        <f>SUM(#REF!)</f>
        <v>#REF!</v>
      </c>
      <c r="AD125" s="393" t="e">
        <f>SUM(#REF!)</f>
        <v>#REF!</v>
      </c>
      <c r="AE125" s="93">
        <v>0</v>
      </c>
      <c r="AF125" s="93">
        <v>0</v>
      </c>
      <c r="AG125" s="441">
        <v>2439991</v>
      </c>
      <c r="AH125" s="395" t="e">
        <f t="shared" si="50"/>
        <v>#REF!</v>
      </c>
      <c r="AI125" s="110" t="e">
        <f>#REF!</f>
        <v>#REF!</v>
      </c>
      <c r="AJ125" s="93" t="e">
        <f>#REF!</f>
        <v>#REF!</v>
      </c>
      <c r="AK125" s="93" t="e">
        <f>#REF!</f>
        <v>#REF!</v>
      </c>
      <c r="AL125" s="93" t="e">
        <f>#REF!</f>
        <v>#REF!</v>
      </c>
      <c r="AM125" s="93" t="e">
        <f>#REF!</f>
        <v>#REF!</v>
      </c>
      <c r="AN125" s="93" t="e">
        <f>#REF!</f>
        <v>#REF!</v>
      </c>
      <c r="AO125" s="93" t="e">
        <f>#REF!</f>
        <v>#REF!</v>
      </c>
      <c r="AP125" s="93" t="e">
        <f>#REF!</f>
        <v>#REF!</v>
      </c>
      <c r="AQ125" s="93" t="e">
        <f>#REF!</f>
        <v>#REF!</v>
      </c>
      <c r="AR125" s="93" t="e">
        <f>#REF!</f>
        <v>#REF!</v>
      </c>
      <c r="AS125" s="187" t="e">
        <f>#REF!</f>
        <v>#REF!</v>
      </c>
      <c r="AT125" s="187" t="e">
        <f>#REF!</f>
        <v>#REF!</v>
      </c>
    </row>
    <row r="126" spans="1:46">
      <c r="A126" s="519">
        <v>4102021100200400</v>
      </c>
      <c r="B126" s="178"/>
      <c r="C126" s="52" t="s">
        <v>1443</v>
      </c>
      <c r="D126" s="525" t="e">
        <f t="shared" si="52"/>
        <v>#REF!</v>
      </c>
      <c r="E126" s="106" t="e">
        <f t="shared" si="48"/>
        <v>#REF!</v>
      </c>
      <c r="F126" s="428" t="e">
        <f t="shared" si="49"/>
        <v>#REF!</v>
      </c>
      <c r="G126" s="397" t="e">
        <f>SUM(#REF!)</f>
        <v>#REF!</v>
      </c>
      <c r="H126" s="396" t="e">
        <f>SUM(#REF!)</f>
        <v>#REF!</v>
      </c>
      <c r="I126" s="396" t="e">
        <f>SUM(#REF!)</f>
        <v>#REF!</v>
      </c>
      <c r="J126" s="396" t="e">
        <f>SUM(#REF!)</f>
        <v>#REF!</v>
      </c>
      <c r="K126" s="396" t="e">
        <f>SUM(#REF!)</f>
        <v>#REF!</v>
      </c>
      <c r="L126" s="396" t="e">
        <f>SUM(#REF!)</f>
        <v>#REF!</v>
      </c>
      <c r="M126" s="396" t="e">
        <f>SUM(#REF!)</f>
        <v>#REF!</v>
      </c>
      <c r="N126" s="396" t="e">
        <f>SUM(#REF!)</f>
        <v>#REF!</v>
      </c>
      <c r="O126" s="396" t="e">
        <f>SUM(#REF!)</f>
        <v>#REF!</v>
      </c>
      <c r="P126" s="396" t="e">
        <f>SUM(#REF!)</f>
        <v>#REF!</v>
      </c>
      <c r="Q126" s="396" t="e">
        <f>SUM(#REF!)</f>
        <v>#REF!</v>
      </c>
      <c r="R126" s="396" t="e">
        <f>SUM(#REF!)</f>
        <v>#REF!</v>
      </c>
      <c r="S126" s="396" t="e">
        <f>SUM(#REF!)</f>
        <v>#REF!</v>
      </c>
      <c r="T126" s="396" t="e">
        <f>SUM(#REF!)</f>
        <v>#REF!</v>
      </c>
      <c r="U126" s="396" t="e">
        <f>SUM(#REF!)</f>
        <v>#REF!</v>
      </c>
      <c r="V126" s="396" t="e">
        <f>SUM(#REF!)</f>
        <v>#REF!</v>
      </c>
      <c r="W126" s="396" t="e">
        <f>SUM(#REF!)</f>
        <v>#REF!</v>
      </c>
      <c r="X126" s="396" t="e">
        <f>SUM(#REF!)</f>
        <v>#REF!</v>
      </c>
      <c r="Y126" s="396" t="e">
        <f>SUM(#REF!)</f>
        <v>#REF!</v>
      </c>
      <c r="Z126" s="396" t="e">
        <f>SUM(#REF!)</f>
        <v>#REF!</v>
      </c>
      <c r="AA126" s="393" t="e">
        <f>SUM(#REF!)</f>
        <v>#REF!</v>
      </c>
      <c r="AB126" s="393" t="e">
        <f>SUM(#REF!)</f>
        <v>#REF!</v>
      </c>
      <c r="AC126" s="393" t="e">
        <f>SUM(#REF!)</f>
        <v>#REF!</v>
      </c>
      <c r="AD126" s="393" t="e">
        <f>SUM(#REF!)</f>
        <v>#REF!</v>
      </c>
      <c r="AE126" s="93">
        <v>0</v>
      </c>
      <c r="AF126" s="93">
        <v>0</v>
      </c>
      <c r="AG126" s="441">
        <v>350508</v>
      </c>
      <c r="AH126" s="395" t="e">
        <f t="shared" si="50"/>
        <v>#REF!</v>
      </c>
      <c r="AI126" s="110" t="e">
        <f>#REF!</f>
        <v>#REF!</v>
      </c>
      <c r="AJ126" s="93" t="e">
        <f>#REF!</f>
        <v>#REF!</v>
      </c>
      <c r="AK126" s="93" t="e">
        <f>#REF!</f>
        <v>#REF!</v>
      </c>
      <c r="AL126" s="93" t="e">
        <f>#REF!</f>
        <v>#REF!</v>
      </c>
      <c r="AM126" s="93" t="e">
        <f>#REF!</f>
        <v>#REF!</v>
      </c>
      <c r="AN126" s="93" t="e">
        <f>#REF!</f>
        <v>#REF!</v>
      </c>
      <c r="AO126" s="93" t="e">
        <f>#REF!</f>
        <v>#REF!</v>
      </c>
      <c r="AP126" s="93" t="e">
        <f>#REF!</f>
        <v>#REF!</v>
      </c>
      <c r="AQ126" s="93" t="e">
        <f>#REF!</f>
        <v>#REF!</v>
      </c>
      <c r="AR126" s="93" t="e">
        <f>#REF!</f>
        <v>#REF!</v>
      </c>
      <c r="AS126" s="187" t="e">
        <f>#REF!</f>
        <v>#REF!</v>
      </c>
      <c r="AT126" s="187" t="e">
        <f>#REF!</f>
        <v>#REF!</v>
      </c>
    </row>
    <row r="127" spans="1:46">
      <c r="A127" s="519">
        <v>4102021100200500</v>
      </c>
      <c r="B127" s="178"/>
      <c r="C127" s="52" t="s">
        <v>1443</v>
      </c>
      <c r="D127" s="525" t="e">
        <f t="shared" si="52"/>
        <v>#REF!</v>
      </c>
      <c r="E127" s="106" t="e">
        <f t="shared" si="48"/>
        <v>#REF!</v>
      </c>
      <c r="F127" s="428" t="e">
        <f t="shared" si="49"/>
        <v>#REF!</v>
      </c>
      <c r="G127" s="397" t="e">
        <f>SUM(#REF!)</f>
        <v>#REF!</v>
      </c>
      <c r="H127" s="396" t="e">
        <f>SUM(#REF!)</f>
        <v>#REF!</v>
      </c>
      <c r="I127" s="396" t="e">
        <f>SUM(#REF!)</f>
        <v>#REF!</v>
      </c>
      <c r="J127" s="396" t="e">
        <f>SUM(#REF!)</f>
        <v>#REF!</v>
      </c>
      <c r="K127" s="396" t="e">
        <f>SUM(#REF!)</f>
        <v>#REF!</v>
      </c>
      <c r="L127" s="396" t="e">
        <f>SUM(#REF!)</f>
        <v>#REF!</v>
      </c>
      <c r="M127" s="396" t="e">
        <f>SUM(#REF!)</f>
        <v>#REF!</v>
      </c>
      <c r="N127" s="396" t="e">
        <f>SUM(#REF!)</f>
        <v>#REF!</v>
      </c>
      <c r="O127" s="396" t="e">
        <f>SUM(#REF!)</f>
        <v>#REF!</v>
      </c>
      <c r="P127" s="396" t="e">
        <f>SUM(#REF!)</f>
        <v>#REF!</v>
      </c>
      <c r="Q127" s="396" t="e">
        <f>SUM(#REF!)</f>
        <v>#REF!</v>
      </c>
      <c r="R127" s="396" t="e">
        <f>SUM(#REF!)</f>
        <v>#REF!</v>
      </c>
      <c r="S127" s="396" t="e">
        <f>SUM(#REF!)</f>
        <v>#REF!</v>
      </c>
      <c r="T127" s="396" t="e">
        <f>SUM(#REF!)</f>
        <v>#REF!</v>
      </c>
      <c r="U127" s="396" t="e">
        <f>SUM(#REF!)</f>
        <v>#REF!</v>
      </c>
      <c r="V127" s="396" t="e">
        <f>SUM(#REF!)</f>
        <v>#REF!</v>
      </c>
      <c r="W127" s="396" t="e">
        <f>SUM(#REF!)</f>
        <v>#REF!</v>
      </c>
      <c r="X127" s="396" t="e">
        <f>SUM(#REF!)</f>
        <v>#REF!</v>
      </c>
      <c r="Y127" s="396" t="e">
        <f>SUM(#REF!)</f>
        <v>#REF!</v>
      </c>
      <c r="Z127" s="396" t="e">
        <f>SUM(#REF!)</f>
        <v>#REF!</v>
      </c>
      <c r="AA127" s="393" t="e">
        <f>SUM(#REF!)</f>
        <v>#REF!</v>
      </c>
      <c r="AB127" s="393" t="e">
        <f>SUM(#REF!)</f>
        <v>#REF!</v>
      </c>
      <c r="AC127" s="393" t="e">
        <f>SUM(#REF!)</f>
        <v>#REF!</v>
      </c>
      <c r="AD127" s="393" t="e">
        <f>SUM(#REF!)</f>
        <v>#REF!</v>
      </c>
      <c r="AE127" s="93">
        <v>0</v>
      </c>
      <c r="AF127" s="93">
        <v>0</v>
      </c>
      <c r="AG127" s="441">
        <v>158656</v>
      </c>
      <c r="AH127" s="395" t="e">
        <f t="shared" si="50"/>
        <v>#REF!</v>
      </c>
      <c r="AI127" s="110" t="e">
        <f>#REF!</f>
        <v>#REF!</v>
      </c>
      <c r="AJ127" s="93" t="e">
        <f>#REF!</f>
        <v>#REF!</v>
      </c>
      <c r="AK127" s="93" t="e">
        <f>#REF!</f>
        <v>#REF!</v>
      </c>
      <c r="AL127" s="93" t="e">
        <f>#REF!</f>
        <v>#REF!</v>
      </c>
      <c r="AM127" s="93" t="e">
        <f>#REF!</f>
        <v>#REF!</v>
      </c>
      <c r="AN127" s="93" t="e">
        <f>#REF!</f>
        <v>#REF!</v>
      </c>
      <c r="AO127" s="93" t="e">
        <f>#REF!</f>
        <v>#REF!</v>
      </c>
      <c r="AP127" s="93" t="e">
        <f>#REF!</f>
        <v>#REF!</v>
      </c>
      <c r="AQ127" s="93" t="e">
        <f>#REF!</f>
        <v>#REF!</v>
      </c>
      <c r="AR127" s="93" t="e">
        <f>#REF!</f>
        <v>#REF!</v>
      </c>
      <c r="AS127" s="187" t="e">
        <f>#REF!</f>
        <v>#REF!</v>
      </c>
      <c r="AT127" s="187" t="e">
        <f>#REF!</f>
        <v>#REF!</v>
      </c>
    </row>
    <row r="128" spans="1:46">
      <c r="A128" s="519">
        <v>4102021100200600</v>
      </c>
      <c r="B128" s="178"/>
      <c r="C128" s="52" t="s">
        <v>1443</v>
      </c>
      <c r="D128" s="525" t="e">
        <f t="shared" si="52"/>
        <v>#REF!</v>
      </c>
      <c r="E128" s="106" t="e">
        <f t="shared" si="48"/>
        <v>#REF!</v>
      </c>
      <c r="F128" s="428" t="e">
        <f t="shared" si="49"/>
        <v>#REF!</v>
      </c>
      <c r="G128" s="397" t="e">
        <f>SUM(#REF!)</f>
        <v>#REF!</v>
      </c>
      <c r="H128" s="396" t="e">
        <f>SUM(#REF!)</f>
        <v>#REF!</v>
      </c>
      <c r="I128" s="396" t="e">
        <f>SUM(#REF!)</f>
        <v>#REF!</v>
      </c>
      <c r="J128" s="396" t="e">
        <f>SUM(#REF!)</f>
        <v>#REF!</v>
      </c>
      <c r="K128" s="396" t="e">
        <f>SUM(#REF!)</f>
        <v>#REF!</v>
      </c>
      <c r="L128" s="396" t="e">
        <f>SUM(#REF!)</f>
        <v>#REF!</v>
      </c>
      <c r="M128" s="396" t="e">
        <f>SUM(#REF!)</f>
        <v>#REF!</v>
      </c>
      <c r="N128" s="396" t="e">
        <f>SUM(#REF!)</f>
        <v>#REF!</v>
      </c>
      <c r="O128" s="396" t="e">
        <f>SUM(#REF!)</f>
        <v>#REF!</v>
      </c>
      <c r="P128" s="396" t="e">
        <f>SUM(#REF!)</f>
        <v>#REF!</v>
      </c>
      <c r="Q128" s="396" t="e">
        <f>SUM(#REF!)</f>
        <v>#REF!</v>
      </c>
      <c r="R128" s="396" t="e">
        <f>SUM(#REF!)</f>
        <v>#REF!</v>
      </c>
      <c r="S128" s="396" t="e">
        <f>SUM(#REF!)</f>
        <v>#REF!</v>
      </c>
      <c r="T128" s="396" t="e">
        <f>SUM(#REF!)</f>
        <v>#REF!</v>
      </c>
      <c r="U128" s="396" t="e">
        <f>SUM(#REF!)</f>
        <v>#REF!</v>
      </c>
      <c r="V128" s="396" t="e">
        <f>SUM(#REF!)</f>
        <v>#REF!</v>
      </c>
      <c r="W128" s="396" t="e">
        <f>SUM(#REF!)</f>
        <v>#REF!</v>
      </c>
      <c r="X128" s="396" t="e">
        <f>SUM(#REF!)</f>
        <v>#REF!</v>
      </c>
      <c r="Y128" s="396" t="e">
        <f>SUM(#REF!)</f>
        <v>#REF!</v>
      </c>
      <c r="Z128" s="396" t="e">
        <f>SUM(#REF!)</f>
        <v>#REF!</v>
      </c>
      <c r="AA128" s="393" t="e">
        <f>SUM(#REF!)</f>
        <v>#REF!</v>
      </c>
      <c r="AB128" s="393" t="e">
        <f>SUM(#REF!)</f>
        <v>#REF!</v>
      </c>
      <c r="AC128" s="393" t="e">
        <f>SUM(#REF!)</f>
        <v>#REF!</v>
      </c>
      <c r="AD128" s="393" t="e">
        <f>SUM(#REF!)</f>
        <v>#REF!</v>
      </c>
      <c r="AE128" s="93">
        <v>0</v>
      </c>
      <c r="AF128" s="93">
        <v>0</v>
      </c>
      <c r="AG128" s="441">
        <v>43000</v>
      </c>
      <c r="AH128" s="395" t="e">
        <f t="shared" si="50"/>
        <v>#REF!</v>
      </c>
      <c r="AI128" s="110" t="e">
        <f>#REF!</f>
        <v>#REF!</v>
      </c>
      <c r="AJ128" s="93" t="e">
        <f>#REF!</f>
        <v>#REF!</v>
      </c>
      <c r="AK128" s="93" t="e">
        <f>#REF!</f>
        <v>#REF!</v>
      </c>
      <c r="AL128" s="93" t="e">
        <f>#REF!</f>
        <v>#REF!</v>
      </c>
      <c r="AM128" s="93" t="e">
        <f>#REF!</f>
        <v>#REF!</v>
      </c>
      <c r="AN128" s="93" t="e">
        <f>#REF!</f>
        <v>#REF!</v>
      </c>
      <c r="AO128" s="93" t="e">
        <f>#REF!</f>
        <v>#REF!</v>
      </c>
      <c r="AP128" s="93" t="e">
        <f>#REF!</f>
        <v>#REF!</v>
      </c>
      <c r="AQ128" s="93" t="e">
        <f>#REF!</f>
        <v>#REF!</v>
      </c>
      <c r="AR128" s="93" t="e">
        <f>#REF!</f>
        <v>#REF!</v>
      </c>
      <c r="AS128" s="187" t="e">
        <f>#REF!</f>
        <v>#REF!</v>
      </c>
      <c r="AT128" s="187" t="e">
        <f>#REF!</f>
        <v>#REF!</v>
      </c>
    </row>
    <row r="129" spans="1:46">
      <c r="A129" s="519" t="s">
        <v>879</v>
      </c>
      <c r="B129" s="178"/>
      <c r="C129" s="52" t="s">
        <v>829</v>
      </c>
      <c r="D129" s="525" t="e">
        <f t="shared" si="52"/>
        <v>#REF!</v>
      </c>
      <c r="E129" s="106" t="e">
        <f t="shared" si="48"/>
        <v>#REF!</v>
      </c>
      <c r="F129" s="428" t="e">
        <f t="shared" si="49"/>
        <v>#REF!</v>
      </c>
      <c r="G129" s="397" t="e">
        <f>SUM(#REF!)</f>
        <v>#REF!</v>
      </c>
      <c r="H129" s="396" t="e">
        <f>SUM(#REF!)</f>
        <v>#REF!</v>
      </c>
      <c r="I129" s="396" t="e">
        <f>SUM(#REF!)</f>
        <v>#REF!</v>
      </c>
      <c r="J129" s="396" t="e">
        <f>SUM(#REF!)</f>
        <v>#REF!</v>
      </c>
      <c r="K129" s="396" t="e">
        <f>SUM(#REF!)</f>
        <v>#REF!</v>
      </c>
      <c r="L129" s="396" t="e">
        <f>SUM(#REF!)</f>
        <v>#REF!</v>
      </c>
      <c r="M129" s="396" t="e">
        <f>SUM(#REF!)</f>
        <v>#REF!</v>
      </c>
      <c r="N129" s="396" t="e">
        <f>SUM(#REF!)</f>
        <v>#REF!</v>
      </c>
      <c r="O129" s="396" t="e">
        <f>SUM(#REF!)</f>
        <v>#REF!</v>
      </c>
      <c r="P129" s="396" t="e">
        <f>SUM(#REF!)</f>
        <v>#REF!</v>
      </c>
      <c r="Q129" s="396" t="e">
        <f>SUM(#REF!)</f>
        <v>#REF!</v>
      </c>
      <c r="R129" s="396" t="e">
        <f>SUM(#REF!)</f>
        <v>#REF!</v>
      </c>
      <c r="S129" s="396" t="e">
        <f>SUM(#REF!)</f>
        <v>#REF!</v>
      </c>
      <c r="T129" s="396" t="e">
        <f>SUM(#REF!)</f>
        <v>#REF!</v>
      </c>
      <c r="U129" s="396" t="e">
        <f>SUM(#REF!)</f>
        <v>#REF!</v>
      </c>
      <c r="V129" s="396" t="e">
        <f>SUM(#REF!)</f>
        <v>#REF!</v>
      </c>
      <c r="W129" s="396" t="e">
        <f>SUM(#REF!)</f>
        <v>#REF!</v>
      </c>
      <c r="X129" s="396" t="e">
        <f>SUM(#REF!)</f>
        <v>#REF!</v>
      </c>
      <c r="Y129" s="396" t="e">
        <f>SUM(#REF!)</f>
        <v>#REF!</v>
      </c>
      <c r="Z129" s="396" t="e">
        <f>SUM(#REF!)</f>
        <v>#REF!</v>
      </c>
      <c r="AA129" s="393" t="e">
        <f>SUM(#REF!)</f>
        <v>#REF!</v>
      </c>
      <c r="AB129" s="393" t="e">
        <f>SUM(#REF!)</f>
        <v>#REF!</v>
      </c>
      <c r="AC129" s="393" t="e">
        <f>SUM(#REF!)</f>
        <v>#REF!</v>
      </c>
      <c r="AD129" s="393" t="e">
        <f>SUM(#REF!)</f>
        <v>#REF!</v>
      </c>
      <c r="AE129" s="93">
        <v>0</v>
      </c>
      <c r="AF129" s="93">
        <v>0</v>
      </c>
      <c r="AG129" s="441">
        <v>26155</v>
      </c>
      <c r="AH129" s="395" t="e">
        <f t="shared" si="50"/>
        <v>#REF!</v>
      </c>
      <c r="AI129" s="110" t="e">
        <f>#REF!</f>
        <v>#REF!</v>
      </c>
      <c r="AJ129" s="93" t="e">
        <f>#REF!</f>
        <v>#REF!</v>
      </c>
      <c r="AK129" s="93" t="e">
        <f>#REF!</f>
        <v>#REF!</v>
      </c>
      <c r="AL129" s="93" t="e">
        <f>#REF!</f>
        <v>#REF!</v>
      </c>
      <c r="AM129" s="93" t="e">
        <f>#REF!</f>
        <v>#REF!</v>
      </c>
      <c r="AN129" s="93" t="e">
        <f>#REF!</f>
        <v>#REF!</v>
      </c>
      <c r="AO129" s="93" t="e">
        <f>#REF!</f>
        <v>#REF!</v>
      </c>
      <c r="AP129" s="93" t="e">
        <f>#REF!</f>
        <v>#REF!</v>
      </c>
      <c r="AQ129" s="93" t="e">
        <f>#REF!</f>
        <v>#REF!</v>
      </c>
      <c r="AR129" s="93" t="e">
        <f>#REF!</f>
        <v>#REF!</v>
      </c>
      <c r="AS129" s="187" t="e">
        <f>#REF!</f>
        <v>#REF!</v>
      </c>
      <c r="AT129" s="187" t="e">
        <f>#REF!</f>
        <v>#REF!</v>
      </c>
    </row>
    <row r="130" spans="1:46">
      <c r="A130" s="519">
        <v>4103020100100100</v>
      </c>
      <c r="B130" s="178"/>
      <c r="C130" s="52" t="s">
        <v>1444</v>
      </c>
      <c r="D130" s="525" t="e">
        <f t="shared" si="52"/>
        <v>#REF!</v>
      </c>
      <c r="E130" s="106" t="e">
        <f t="shared" si="48"/>
        <v>#REF!</v>
      </c>
      <c r="F130" s="428" t="e">
        <f t="shared" si="49"/>
        <v>#REF!</v>
      </c>
      <c r="G130" s="397" t="e">
        <f>SUM(#REF!)</f>
        <v>#REF!</v>
      </c>
      <c r="H130" s="396" t="e">
        <f>SUM(#REF!)</f>
        <v>#REF!</v>
      </c>
      <c r="I130" s="396" t="e">
        <f>SUM(#REF!)</f>
        <v>#REF!</v>
      </c>
      <c r="J130" s="396" t="e">
        <f>SUM(#REF!)</f>
        <v>#REF!</v>
      </c>
      <c r="K130" s="396" t="e">
        <f>SUM(#REF!)</f>
        <v>#REF!</v>
      </c>
      <c r="L130" s="396" t="e">
        <f>SUM(#REF!)</f>
        <v>#REF!</v>
      </c>
      <c r="M130" s="396" t="e">
        <f>SUM(#REF!)</f>
        <v>#REF!</v>
      </c>
      <c r="N130" s="396" t="e">
        <f>SUM(#REF!)</f>
        <v>#REF!</v>
      </c>
      <c r="O130" s="396" t="e">
        <f>SUM(#REF!)</f>
        <v>#REF!</v>
      </c>
      <c r="P130" s="396" t="e">
        <f>SUM(#REF!)</f>
        <v>#REF!</v>
      </c>
      <c r="Q130" s="396" t="e">
        <f>SUM(#REF!)</f>
        <v>#REF!</v>
      </c>
      <c r="R130" s="396" t="e">
        <f>SUM(#REF!)</f>
        <v>#REF!</v>
      </c>
      <c r="S130" s="396" t="e">
        <f>SUM(#REF!)</f>
        <v>#REF!</v>
      </c>
      <c r="T130" s="396" t="e">
        <f>SUM(#REF!)</f>
        <v>#REF!</v>
      </c>
      <c r="U130" s="396" t="e">
        <f>SUM(#REF!)</f>
        <v>#REF!</v>
      </c>
      <c r="V130" s="396" t="e">
        <f>SUM(#REF!)</f>
        <v>#REF!</v>
      </c>
      <c r="W130" s="396" t="e">
        <f>SUM(#REF!)</f>
        <v>#REF!</v>
      </c>
      <c r="X130" s="396" t="e">
        <f>SUM(#REF!)</f>
        <v>#REF!</v>
      </c>
      <c r="Y130" s="396" t="e">
        <f>SUM(#REF!)</f>
        <v>#REF!</v>
      </c>
      <c r="Z130" s="396" t="e">
        <f>SUM(#REF!)</f>
        <v>#REF!</v>
      </c>
      <c r="AA130" s="393" t="e">
        <f>SUM(#REF!)</f>
        <v>#REF!</v>
      </c>
      <c r="AB130" s="393" t="e">
        <f>SUM(#REF!)</f>
        <v>#REF!</v>
      </c>
      <c r="AC130" s="393" t="e">
        <f>SUM(#REF!)</f>
        <v>#REF!</v>
      </c>
      <c r="AD130" s="393" t="e">
        <f>SUM(#REF!)</f>
        <v>#REF!</v>
      </c>
      <c r="AE130" s="93">
        <v>0</v>
      </c>
      <c r="AF130" s="93">
        <v>0</v>
      </c>
      <c r="AG130" s="441">
        <v>136517</v>
      </c>
      <c r="AH130" s="395" t="e">
        <f t="shared" si="50"/>
        <v>#REF!</v>
      </c>
      <c r="AI130" s="110" t="e">
        <f>#REF!</f>
        <v>#REF!</v>
      </c>
      <c r="AJ130" s="93" t="e">
        <f>#REF!</f>
        <v>#REF!</v>
      </c>
      <c r="AK130" s="93" t="e">
        <f>#REF!</f>
        <v>#REF!</v>
      </c>
      <c r="AL130" s="93" t="e">
        <f>#REF!</f>
        <v>#REF!</v>
      </c>
      <c r="AM130" s="93" t="e">
        <f>#REF!</f>
        <v>#REF!</v>
      </c>
      <c r="AN130" s="93" t="e">
        <f>#REF!</f>
        <v>#REF!</v>
      </c>
      <c r="AO130" s="93" t="e">
        <f>#REF!</f>
        <v>#REF!</v>
      </c>
      <c r="AP130" s="93" t="e">
        <f>#REF!</f>
        <v>#REF!</v>
      </c>
      <c r="AQ130" s="93" t="e">
        <f>#REF!</f>
        <v>#REF!</v>
      </c>
      <c r="AR130" s="93" t="e">
        <f>#REF!</f>
        <v>#REF!</v>
      </c>
      <c r="AS130" s="187" t="e">
        <f>#REF!</f>
        <v>#REF!</v>
      </c>
      <c r="AT130" s="187" t="e">
        <f>#REF!</f>
        <v>#REF!</v>
      </c>
    </row>
    <row r="131" spans="1:46">
      <c r="A131" s="519">
        <v>4103020100100400</v>
      </c>
      <c r="B131" s="178"/>
      <c r="C131" s="52" t="s">
        <v>1443</v>
      </c>
      <c r="D131" s="525" t="e">
        <f t="shared" si="52"/>
        <v>#REF!</v>
      </c>
      <c r="E131" s="106" t="e">
        <f t="shared" si="48"/>
        <v>#REF!</v>
      </c>
      <c r="F131" s="428" t="e">
        <f t="shared" si="49"/>
        <v>#REF!</v>
      </c>
      <c r="G131" s="397" t="e">
        <f>SUM(#REF!)</f>
        <v>#REF!</v>
      </c>
      <c r="H131" s="396" t="e">
        <f>SUM(#REF!)</f>
        <v>#REF!</v>
      </c>
      <c r="I131" s="396" t="e">
        <f>SUM(#REF!)</f>
        <v>#REF!</v>
      </c>
      <c r="J131" s="396" t="e">
        <f>SUM(#REF!)</f>
        <v>#REF!</v>
      </c>
      <c r="K131" s="396" t="e">
        <f>SUM(#REF!)</f>
        <v>#REF!</v>
      </c>
      <c r="L131" s="396" t="e">
        <f>SUM(#REF!)</f>
        <v>#REF!</v>
      </c>
      <c r="M131" s="396" t="e">
        <f>SUM(#REF!)</f>
        <v>#REF!</v>
      </c>
      <c r="N131" s="396" t="e">
        <f>SUM(#REF!)</f>
        <v>#REF!</v>
      </c>
      <c r="O131" s="396" t="e">
        <f>SUM(#REF!)</f>
        <v>#REF!</v>
      </c>
      <c r="P131" s="396" t="e">
        <f>SUM(#REF!)</f>
        <v>#REF!</v>
      </c>
      <c r="Q131" s="396" t="e">
        <f>SUM(#REF!)</f>
        <v>#REF!</v>
      </c>
      <c r="R131" s="396" t="e">
        <f>SUM(#REF!)</f>
        <v>#REF!</v>
      </c>
      <c r="S131" s="396" t="e">
        <f>SUM(#REF!)</f>
        <v>#REF!</v>
      </c>
      <c r="T131" s="396" t="e">
        <f>SUM(#REF!)</f>
        <v>#REF!</v>
      </c>
      <c r="U131" s="396" t="e">
        <f>SUM(#REF!)</f>
        <v>#REF!</v>
      </c>
      <c r="V131" s="396" t="e">
        <f>SUM(#REF!)</f>
        <v>#REF!</v>
      </c>
      <c r="W131" s="396" t="e">
        <f>SUM(#REF!)</f>
        <v>#REF!</v>
      </c>
      <c r="X131" s="396" t="e">
        <f>SUM(#REF!)</f>
        <v>#REF!</v>
      </c>
      <c r="Y131" s="396" t="e">
        <f>SUM(#REF!)</f>
        <v>#REF!</v>
      </c>
      <c r="Z131" s="396" t="e">
        <f>SUM(#REF!)</f>
        <v>#REF!</v>
      </c>
      <c r="AA131" s="393" t="e">
        <f>SUM(#REF!)</f>
        <v>#REF!</v>
      </c>
      <c r="AB131" s="393" t="e">
        <f>SUM(#REF!)</f>
        <v>#REF!</v>
      </c>
      <c r="AC131" s="393" t="e">
        <f>SUM(#REF!)</f>
        <v>#REF!</v>
      </c>
      <c r="AD131" s="393" t="e">
        <f>SUM(#REF!)</f>
        <v>#REF!</v>
      </c>
      <c r="AE131" s="93">
        <v>0</v>
      </c>
      <c r="AF131" s="93">
        <v>0</v>
      </c>
      <c r="AG131" s="441">
        <v>14141</v>
      </c>
      <c r="AH131" s="395" t="e">
        <f t="shared" si="50"/>
        <v>#REF!</v>
      </c>
      <c r="AI131" s="110" t="e">
        <f>#REF!</f>
        <v>#REF!</v>
      </c>
      <c r="AJ131" s="93" t="e">
        <f>#REF!</f>
        <v>#REF!</v>
      </c>
      <c r="AK131" s="93" t="e">
        <f>#REF!</f>
        <v>#REF!</v>
      </c>
      <c r="AL131" s="93" t="e">
        <f>#REF!</f>
        <v>#REF!</v>
      </c>
      <c r="AM131" s="93" t="e">
        <f>#REF!</f>
        <v>#REF!</v>
      </c>
      <c r="AN131" s="93" t="e">
        <f>#REF!</f>
        <v>#REF!</v>
      </c>
      <c r="AO131" s="93" t="e">
        <f>#REF!</f>
        <v>#REF!</v>
      </c>
      <c r="AP131" s="93" t="e">
        <f>#REF!</f>
        <v>#REF!</v>
      </c>
      <c r="AQ131" s="93" t="e">
        <f>#REF!</f>
        <v>#REF!</v>
      </c>
      <c r="AR131" s="93" t="e">
        <f>#REF!</f>
        <v>#REF!</v>
      </c>
      <c r="AS131" s="187" t="e">
        <f>#REF!</f>
        <v>#REF!</v>
      </c>
      <c r="AT131" s="187" t="e">
        <f>#REF!</f>
        <v>#REF!</v>
      </c>
    </row>
    <row r="132" spans="1:46">
      <c r="A132" s="519">
        <v>4103020100100500</v>
      </c>
      <c r="B132" s="178"/>
      <c r="C132" s="52" t="s">
        <v>1444</v>
      </c>
      <c r="D132" s="525" t="e">
        <f t="shared" si="52"/>
        <v>#REF!</v>
      </c>
      <c r="E132" s="106" t="e">
        <f t="shared" si="48"/>
        <v>#REF!</v>
      </c>
      <c r="F132" s="428" t="e">
        <f t="shared" si="49"/>
        <v>#REF!</v>
      </c>
      <c r="G132" s="397" t="e">
        <f>SUM(#REF!)</f>
        <v>#REF!</v>
      </c>
      <c r="H132" s="396" t="e">
        <f>SUM(#REF!)</f>
        <v>#REF!</v>
      </c>
      <c r="I132" s="396" t="e">
        <f>SUM(#REF!)</f>
        <v>#REF!</v>
      </c>
      <c r="J132" s="396" t="e">
        <f>SUM(#REF!)</f>
        <v>#REF!</v>
      </c>
      <c r="K132" s="396" t="e">
        <f>SUM(#REF!)</f>
        <v>#REF!</v>
      </c>
      <c r="L132" s="396" t="e">
        <f>SUM(#REF!)</f>
        <v>#REF!</v>
      </c>
      <c r="M132" s="396" t="e">
        <f>SUM(#REF!)</f>
        <v>#REF!</v>
      </c>
      <c r="N132" s="396" t="e">
        <f>SUM(#REF!)</f>
        <v>#REF!</v>
      </c>
      <c r="O132" s="396" t="e">
        <f>SUM(#REF!)</f>
        <v>#REF!</v>
      </c>
      <c r="P132" s="396" t="e">
        <f>SUM(#REF!)</f>
        <v>#REF!</v>
      </c>
      <c r="Q132" s="396" t="e">
        <f>SUM(#REF!)</f>
        <v>#REF!</v>
      </c>
      <c r="R132" s="396" t="e">
        <f>SUM(#REF!)</f>
        <v>#REF!</v>
      </c>
      <c r="S132" s="396" t="e">
        <f>SUM(#REF!)</f>
        <v>#REF!</v>
      </c>
      <c r="T132" s="396" t="e">
        <f>SUM(#REF!)</f>
        <v>#REF!</v>
      </c>
      <c r="U132" s="396" t="e">
        <f>SUM(#REF!)</f>
        <v>#REF!</v>
      </c>
      <c r="V132" s="396" t="e">
        <f>SUM(#REF!)</f>
        <v>#REF!</v>
      </c>
      <c r="W132" s="396" t="e">
        <f>SUM(#REF!)</f>
        <v>#REF!</v>
      </c>
      <c r="X132" s="396" t="e">
        <f>SUM(#REF!)</f>
        <v>#REF!</v>
      </c>
      <c r="Y132" s="396" t="e">
        <f>SUM(#REF!)</f>
        <v>#REF!</v>
      </c>
      <c r="Z132" s="396" t="e">
        <f>SUM(#REF!)</f>
        <v>#REF!</v>
      </c>
      <c r="AA132" s="393" t="e">
        <f>SUM(#REF!)</f>
        <v>#REF!</v>
      </c>
      <c r="AB132" s="393" t="e">
        <f>SUM(#REF!)</f>
        <v>#REF!</v>
      </c>
      <c r="AC132" s="393" t="e">
        <f>SUM(#REF!)</f>
        <v>#REF!</v>
      </c>
      <c r="AD132" s="393" t="e">
        <f>SUM(#REF!)</f>
        <v>#REF!</v>
      </c>
      <c r="AE132" s="93">
        <v>0</v>
      </c>
      <c r="AF132" s="93">
        <v>0</v>
      </c>
      <c r="AG132" s="441">
        <v>2306</v>
      </c>
      <c r="AH132" s="395" t="e">
        <f t="shared" si="50"/>
        <v>#REF!</v>
      </c>
      <c r="AI132" s="110" t="e">
        <f>#REF!</f>
        <v>#REF!</v>
      </c>
      <c r="AJ132" s="93" t="e">
        <f>#REF!</f>
        <v>#REF!</v>
      </c>
      <c r="AK132" s="93" t="e">
        <f>#REF!</f>
        <v>#REF!</v>
      </c>
      <c r="AL132" s="93" t="e">
        <f>#REF!</f>
        <v>#REF!</v>
      </c>
      <c r="AM132" s="93" t="e">
        <f>#REF!</f>
        <v>#REF!</v>
      </c>
      <c r="AN132" s="93" t="e">
        <f>#REF!</f>
        <v>#REF!</v>
      </c>
      <c r="AO132" s="93" t="e">
        <f>#REF!</f>
        <v>#REF!</v>
      </c>
      <c r="AP132" s="93" t="e">
        <f>#REF!</f>
        <v>#REF!</v>
      </c>
      <c r="AQ132" s="93" t="e">
        <f>#REF!</f>
        <v>#REF!</v>
      </c>
      <c r="AR132" s="93" t="e">
        <f>#REF!</f>
        <v>#REF!</v>
      </c>
      <c r="AS132" s="187" t="e">
        <f>#REF!</f>
        <v>#REF!</v>
      </c>
      <c r="AT132" s="187" t="e">
        <f>#REF!</f>
        <v>#REF!</v>
      </c>
    </row>
    <row r="133" spans="1:46">
      <c r="A133" s="519">
        <v>4103020100100600</v>
      </c>
      <c r="B133" s="178"/>
      <c r="C133" s="52" t="s">
        <v>1445</v>
      </c>
      <c r="D133" s="525" t="e">
        <f t="shared" si="52"/>
        <v>#REF!</v>
      </c>
      <c r="E133" s="106" t="e">
        <f t="shared" si="48"/>
        <v>#REF!</v>
      </c>
      <c r="F133" s="428" t="e">
        <f t="shared" si="49"/>
        <v>#REF!</v>
      </c>
      <c r="G133" s="397" t="e">
        <f>SUM(#REF!)</f>
        <v>#REF!</v>
      </c>
      <c r="H133" s="396" t="e">
        <f>SUM(#REF!)</f>
        <v>#REF!</v>
      </c>
      <c r="I133" s="396" t="e">
        <f>SUM(#REF!)</f>
        <v>#REF!</v>
      </c>
      <c r="J133" s="396" t="e">
        <f>SUM(#REF!)</f>
        <v>#REF!</v>
      </c>
      <c r="K133" s="396" t="e">
        <f>SUM(#REF!)</f>
        <v>#REF!</v>
      </c>
      <c r="L133" s="396" t="e">
        <f>SUM(#REF!)</f>
        <v>#REF!</v>
      </c>
      <c r="M133" s="396" t="e">
        <f>SUM(#REF!)</f>
        <v>#REF!</v>
      </c>
      <c r="N133" s="396" t="e">
        <f>SUM(#REF!)</f>
        <v>#REF!</v>
      </c>
      <c r="O133" s="396" t="e">
        <f>SUM(#REF!)</f>
        <v>#REF!</v>
      </c>
      <c r="P133" s="396" t="e">
        <f>SUM(#REF!)</f>
        <v>#REF!</v>
      </c>
      <c r="Q133" s="396" t="e">
        <f>SUM(#REF!)</f>
        <v>#REF!</v>
      </c>
      <c r="R133" s="396" t="e">
        <f>SUM(#REF!)</f>
        <v>#REF!</v>
      </c>
      <c r="S133" s="396" t="e">
        <f>SUM(#REF!)</f>
        <v>#REF!</v>
      </c>
      <c r="T133" s="396" t="e">
        <f>SUM(#REF!)</f>
        <v>#REF!</v>
      </c>
      <c r="U133" s="396" t="e">
        <f>SUM(#REF!)</f>
        <v>#REF!</v>
      </c>
      <c r="V133" s="396" t="e">
        <f>SUM(#REF!)</f>
        <v>#REF!</v>
      </c>
      <c r="W133" s="396" t="e">
        <f>SUM(#REF!)</f>
        <v>#REF!</v>
      </c>
      <c r="X133" s="396" t="e">
        <f>SUM(#REF!)</f>
        <v>#REF!</v>
      </c>
      <c r="Y133" s="396" t="e">
        <f>SUM(#REF!)</f>
        <v>#REF!</v>
      </c>
      <c r="Z133" s="396" t="e">
        <f>SUM(#REF!)</f>
        <v>#REF!</v>
      </c>
      <c r="AA133" s="393" t="e">
        <f>SUM(#REF!)</f>
        <v>#REF!</v>
      </c>
      <c r="AB133" s="393" t="e">
        <f>SUM(#REF!)</f>
        <v>#REF!</v>
      </c>
      <c r="AC133" s="393" t="e">
        <f>SUM(#REF!)</f>
        <v>#REF!</v>
      </c>
      <c r="AD133" s="393" t="e">
        <f>SUM(#REF!)</f>
        <v>#REF!</v>
      </c>
      <c r="AE133" s="93">
        <v>0</v>
      </c>
      <c r="AF133" s="93">
        <v>0</v>
      </c>
      <c r="AG133" s="441">
        <v>21464</v>
      </c>
      <c r="AH133" s="395" t="e">
        <f t="shared" si="50"/>
        <v>#REF!</v>
      </c>
      <c r="AI133" s="110" t="e">
        <f>#REF!</f>
        <v>#REF!</v>
      </c>
      <c r="AJ133" s="93" t="e">
        <f>#REF!</f>
        <v>#REF!</v>
      </c>
      <c r="AK133" s="93" t="e">
        <f>#REF!</f>
        <v>#REF!</v>
      </c>
      <c r="AL133" s="93" t="e">
        <f>#REF!</f>
        <v>#REF!</v>
      </c>
      <c r="AM133" s="93" t="e">
        <f>#REF!</f>
        <v>#REF!</v>
      </c>
      <c r="AN133" s="93" t="e">
        <f>#REF!</f>
        <v>#REF!</v>
      </c>
      <c r="AO133" s="93" t="e">
        <f>#REF!</f>
        <v>#REF!</v>
      </c>
      <c r="AP133" s="93" t="e">
        <f>#REF!</f>
        <v>#REF!</v>
      </c>
      <c r="AQ133" s="93" t="e">
        <f>#REF!</f>
        <v>#REF!</v>
      </c>
      <c r="AR133" s="93" t="e">
        <f>#REF!</f>
        <v>#REF!</v>
      </c>
      <c r="AS133" s="187" t="e">
        <f>#REF!</f>
        <v>#REF!</v>
      </c>
      <c r="AT133" s="187" t="e">
        <f>#REF!</f>
        <v>#REF!</v>
      </c>
    </row>
    <row r="134" spans="1:46">
      <c r="A134" s="519">
        <v>4103020100100700</v>
      </c>
      <c r="B134" s="178"/>
      <c r="C134" s="52" t="s">
        <v>1446</v>
      </c>
      <c r="D134" s="525" t="e">
        <f t="shared" si="52"/>
        <v>#REF!</v>
      </c>
      <c r="E134" s="106" t="e">
        <f t="shared" si="48"/>
        <v>#REF!</v>
      </c>
      <c r="F134" s="428" t="e">
        <f t="shared" si="49"/>
        <v>#REF!</v>
      </c>
      <c r="G134" s="397" t="e">
        <f>SUM(#REF!)</f>
        <v>#REF!</v>
      </c>
      <c r="H134" s="396" t="e">
        <f>SUM(#REF!)</f>
        <v>#REF!</v>
      </c>
      <c r="I134" s="396" t="e">
        <f>SUM(#REF!)</f>
        <v>#REF!</v>
      </c>
      <c r="J134" s="396" t="e">
        <f>SUM(#REF!)</f>
        <v>#REF!</v>
      </c>
      <c r="K134" s="396" t="e">
        <f>SUM(#REF!)</f>
        <v>#REF!</v>
      </c>
      <c r="L134" s="396" t="e">
        <f>SUM(#REF!)</f>
        <v>#REF!</v>
      </c>
      <c r="M134" s="396" t="e">
        <f>SUM(#REF!)</f>
        <v>#REF!</v>
      </c>
      <c r="N134" s="396" t="e">
        <f>SUM(#REF!)</f>
        <v>#REF!</v>
      </c>
      <c r="O134" s="396" t="e">
        <f>SUM(#REF!)</f>
        <v>#REF!</v>
      </c>
      <c r="P134" s="396" t="e">
        <f>SUM(#REF!)</f>
        <v>#REF!</v>
      </c>
      <c r="Q134" s="396" t="e">
        <f>SUM(#REF!)</f>
        <v>#REF!</v>
      </c>
      <c r="R134" s="396" t="e">
        <f>SUM(#REF!)</f>
        <v>#REF!</v>
      </c>
      <c r="S134" s="396" t="e">
        <f>SUM(#REF!)</f>
        <v>#REF!</v>
      </c>
      <c r="T134" s="396" t="e">
        <f>SUM(#REF!)</f>
        <v>#REF!</v>
      </c>
      <c r="U134" s="396" t="e">
        <f>SUM(#REF!)</f>
        <v>#REF!</v>
      </c>
      <c r="V134" s="396" t="e">
        <f>SUM(#REF!)</f>
        <v>#REF!</v>
      </c>
      <c r="W134" s="396" t="e">
        <f>SUM(#REF!)</f>
        <v>#REF!</v>
      </c>
      <c r="X134" s="396" t="e">
        <f>SUM(#REF!)</f>
        <v>#REF!</v>
      </c>
      <c r="Y134" s="396" t="e">
        <f>SUM(#REF!)</f>
        <v>#REF!</v>
      </c>
      <c r="Z134" s="396" t="e">
        <f>SUM(#REF!)</f>
        <v>#REF!</v>
      </c>
      <c r="AA134" s="393" t="e">
        <f>SUM(#REF!)</f>
        <v>#REF!</v>
      </c>
      <c r="AB134" s="393" t="e">
        <f>SUM(#REF!)</f>
        <v>#REF!</v>
      </c>
      <c r="AC134" s="393" t="e">
        <f>SUM(#REF!)</f>
        <v>#REF!</v>
      </c>
      <c r="AD134" s="393" t="e">
        <f>SUM(#REF!)</f>
        <v>#REF!</v>
      </c>
      <c r="AE134" s="93">
        <v>0</v>
      </c>
      <c r="AF134" s="93">
        <v>0</v>
      </c>
      <c r="AG134" s="441">
        <v>1540</v>
      </c>
      <c r="AH134" s="395" t="e">
        <f t="shared" si="50"/>
        <v>#REF!</v>
      </c>
      <c r="AI134" s="110" t="e">
        <f>#REF!</f>
        <v>#REF!</v>
      </c>
      <c r="AJ134" s="93" t="e">
        <f>#REF!</f>
        <v>#REF!</v>
      </c>
      <c r="AK134" s="93" t="e">
        <f>#REF!</f>
        <v>#REF!</v>
      </c>
      <c r="AL134" s="93" t="e">
        <f>#REF!</f>
        <v>#REF!</v>
      </c>
      <c r="AM134" s="93" t="e">
        <f>#REF!</f>
        <v>#REF!</v>
      </c>
      <c r="AN134" s="93" t="e">
        <f>#REF!</f>
        <v>#REF!</v>
      </c>
      <c r="AO134" s="93" t="e">
        <f>#REF!</f>
        <v>#REF!</v>
      </c>
      <c r="AP134" s="93" t="e">
        <f>#REF!</f>
        <v>#REF!</v>
      </c>
      <c r="AQ134" s="93" t="e">
        <f>#REF!</f>
        <v>#REF!</v>
      </c>
      <c r="AR134" s="93" t="e">
        <f>#REF!</f>
        <v>#REF!</v>
      </c>
      <c r="AS134" s="187" t="e">
        <f>#REF!</f>
        <v>#REF!</v>
      </c>
      <c r="AT134" s="187" t="e">
        <f>#REF!</f>
        <v>#REF!</v>
      </c>
    </row>
    <row r="135" spans="1:46">
      <c r="A135" s="516"/>
      <c r="C135" s="52"/>
      <c r="D135" s="525"/>
      <c r="E135" s="106"/>
      <c r="F135" s="428"/>
      <c r="G135" s="397"/>
      <c r="H135" s="396"/>
      <c r="I135" s="396"/>
      <c r="J135" s="396"/>
      <c r="K135" s="396"/>
      <c r="L135" s="396"/>
      <c r="M135" s="396"/>
      <c r="N135" s="396"/>
      <c r="O135" s="396"/>
      <c r="P135" s="396"/>
      <c r="Q135" s="396"/>
      <c r="R135" s="396"/>
      <c r="S135" s="396"/>
      <c r="T135" s="396"/>
      <c r="U135" s="396"/>
      <c r="V135" s="396"/>
      <c r="W135" s="396"/>
      <c r="X135" s="396"/>
      <c r="Y135" s="396"/>
      <c r="Z135" s="439"/>
      <c r="AA135" s="443"/>
      <c r="AB135" s="393"/>
      <c r="AC135" s="393"/>
      <c r="AD135" s="393"/>
      <c r="AE135" s="93"/>
      <c r="AF135" s="93"/>
      <c r="AG135" s="441"/>
      <c r="AH135" s="395"/>
      <c r="AI135" s="110"/>
      <c r="AJ135" s="93"/>
      <c r="AK135" s="93"/>
      <c r="AL135" s="93"/>
      <c r="AM135" s="93"/>
      <c r="AN135" s="93"/>
      <c r="AO135" s="93"/>
      <c r="AP135" s="93"/>
      <c r="AQ135" s="187"/>
      <c r="AR135" s="93"/>
      <c r="AS135" s="187"/>
      <c r="AT135" s="187"/>
    </row>
    <row r="136" spans="1:46">
      <c r="A136" s="471"/>
      <c r="C136" s="52"/>
      <c r="D136" s="525" t="s">
        <v>567</v>
      </c>
      <c r="E136" s="106"/>
      <c r="F136" s="428"/>
      <c r="G136" s="106"/>
      <c r="H136" s="129"/>
      <c r="I136" s="129"/>
      <c r="J136" s="129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395"/>
      <c r="AA136" s="394"/>
      <c r="AB136" s="91"/>
      <c r="AC136" s="393"/>
      <c r="AD136" s="393"/>
      <c r="AE136" s="95"/>
      <c r="AF136" s="95"/>
      <c r="AG136" s="512"/>
      <c r="AH136" s="138"/>
      <c r="AI136" s="104"/>
      <c r="AJ136" s="129"/>
      <c r="AK136" s="129"/>
      <c r="AL136" s="129"/>
      <c r="AM136" s="129"/>
      <c r="AN136" s="95"/>
      <c r="AO136" s="95"/>
      <c r="AP136" s="95"/>
      <c r="AQ136" s="470"/>
      <c r="AR136" s="95"/>
      <c r="AS136" s="470"/>
      <c r="AT136" s="470"/>
    </row>
    <row r="137" spans="1:46">
      <c r="A137" s="471"/>
      <c r="C137" s="133" t="s">
        <v>36</v>
      </c>
      <c r="D137" s="524" t="e">
        <f>SUM(D138:D164)+D165+D174+D175+D176+D177+D178+D179+D187+D188+D189+D190+D191+D192+D193+D194+D195+D196+D197+D198+D199+D200+D201+D202+D203+D204+D205+D206+D207+D208+D209+D210+D211</f>
        <v>#REF!</v>
      </c>
      <c r="E137" s="433" t="e">
        <f>SUM(E138:E164)+E165+E174+E175+E176+E177+E178+E179+E187+E188+E189+E190+E191+E192+E193+E194+E195+E196+E197+E198+E199+E200+E201+E202+E203+E204+E205+E206+E207+E208+E209+E210+E211</f>
        <v>#REF!</v>
      </c>
      <c r="F137" s="433" t="e">
        <f>SUM(F138:F164)+F165+F174+F175+F176+F177+F178+F179+F187+F188+F189+F190+F191+F192+F193+F194+F195+F196+F197+F198+F199+F200+F201+F202+F203+F204+F205+F206+F207+F208+F209+F210+F211</f>
        <v>#REF!</v>
      </c>
      <c r="G137" s="433" t="e">
        <f>SUM(G138:G164)+G165+G174+G175+G176+G177+G178+G179+G187+G188+G189+G190+G191+G192+G193+G194+G195+G196+G197+G198+G199+G200+G201+G202+G203+G204+G205+G206+G207+G208+G209+G210+G211</f>
        <v>#REF!</v>
      </c>
      <c r="H137" s="433" t="e">
        <f>SUM(H138:H164)+H165+H174+H175+H176+H177+H178+H179+H187+H188+H189+H190+H191+H192+H193+H194+H195+H196+H197+H198+H199+H200+H201+H202+H203+H204+H205+H206+H207+H208+H209+H210+H211</f>
        <v>#REF!</v>
      </c>
      <c r="I137" s="433" t="e">
        <f t="shared" ref="I137:AD137" si="53">SUM(I138:I164)+I165+I174+I175+I176+I177+I178+I179+I187+I188+I189+I190+I191+I192+I193+I194+I195+I196+I197+I198+I199+I200+I201+I202+I203+I204+I205+I206+I207+I208+I209+I210+I211</f>
        <v>#REF!</v>
      </c>
      <c r="J137" s="433" t="e">
        <f t="shared" si="53"/>
        <v>#REF!</v>
      </c>
      <c r="K137" s="433" t="e">
        <f t="shared" si="53"/>
        <v>#REF!</v>
      </c>
      <c r="L137" s="433" t="e">
        <f t="shared" si="53"/>
        <v>#REF!</v>
      </c>
      <c r="M137" s="433" t="e">
        <f t="shared" si="53"/>
        <v>#REF!</v>
      </c>
      <c r="N137" s="433" t="e">
        <f t="shared" si="53"/>
        <v>#REF!</v>
      </c>
      <c r="O137" s="433" t="e">
        <f t="shared" si="53"/>
        <v>#REF!</v>
      </c>
      <c r="P137" s="433" t="e">
        <f t="shared" si="53"/>
        <v>#REF!</v>
      </c>
      <c r="Q137" s="433" t="e">
        <f t="shared" si="53"/>
        <v>#REF!</v>
      </c>
      <c r="R137" s="433" t="e">
        <f t="shared" si="53"/>
        <v>#REF!</v>
      </c>
      <c r="S137" s="433" t="e">
        <f t="shared" si="53"/>
        <v>#REF!</v>
      </c>
      <c r="T137" s="433" t="e">
        <f t="shared" si="53"/>
        <v>#REF!</v>
      </c>
      <c r="U137" s="433" t="e">
        <f t="shared" si="53"/>
        <v>#REF!</v>
      </c>
      <c r="V137" s="433" t="e">
        <f t="shared" si="53"/>
        <v>#REF!</v>
      </c>
      <c r="W137" s="433" t="e">
        <f t="shared" si="53"/>
        <v>#REF!</v>
      </c>
      <c r="X137" s="433" t="e">
        <f t="shared" si="53"/>
        <v>#REF!</v>
      </c>
      <c r="Y137" s="433" t="e">
        <f t="shared" si="53"/>
        <v>#REF!</v>
      </c>
      <c r="Z137" s="433" t="e">
        <f t="shared" si="53"/>
        <v>#REF!</v>
      </c>
      <c r="AA137" s="433" t="e">
        <f t="shared" si="53"/>
        <v>#REF!</v>
      </c>
      <c r="AB137" s="433" t="e">
        <f t="shared" si="53"/>
        <v>#REF!</v>
      </c>
      <c r="AC137" s="433" t="e">
        <f t="shared" si="53"/>
        <v>#REF!</v>
      </c>
      <c r="AD137" s="433" t="e">
        <f t="shared" si="53"/>
        <v>#REF!</v>
      </c>
      <c r="AE137" s="433">
        <f t="shared" ref="AE137:AJ137" si="54">SUM(AE138:AE164)+AE165+AE174+AE175+AE176+AE177+AE178+AE179+AE187+AE188+AE189+AE190+AE191+AE192+AE193+AE194+AE195+AE196+AE197+AE198+AE199+AE200+AE201+AE202+AE203+AE204+AE205+AE206+AE207+AE208+AE209+AE210+AE211</f>
        <v>10087800</v>
      </c>
      <c r="AF137" s="433">
        <f t="shared" si="54"/>
        <v>10087800</v>
      </c>
      <c r="AG137" s="433">
        <f t="shared" si="54"/>
        <v>11624224</v>
      </c>
      <c r="AH137" s="433" t="e">
        <f t="shared" si="54"/>
        <v>#REF!</v>
      </c>
      <c r="AI137" s="433" t="e">
        <f t="shared" si="54"/>
        <v>#REF!</v>
      </c>
      <c r="AJ137" s="433" t="e">
        <f t="shared" si="54"/>
        <v>#REF!</v>
      </c>
      <c r="AK137" s="433" t="e">
        <f t="shared" ref="AK137:AT137" si="55">SUM(AK138:AK164)+AK165+AK174+AK175+AK176+AK177+AK178+AK179+AK187+AK188+AK189+AK190+AK191+AK192+AK193+AK194+AK195+AK196+AK197+AK198+AK199+AK200+AK201+AK202+AK203+AK204+AK205+AK206+AK207+AK208+AK209+AK210+AK211</f>
        <v>#REF!</v>
      </c>
      <c r="AL137" s="433" t="e">
        <f t="shared" si="55"/>
        <v>#REF!</v>
      </c>
      <c r="AM137" s="433" t="e">
        <f t="shared" si="55"/>
        <v>#REF!</v>
      </c>
      <c r="AN137" s="433" t="e">
        <f t="shared" si="55"/>
        <v>#REF!</v>
      </c>
      <c r="AO137" s="433" t="e">
        <f t="shared" si="55"/>
        <v>#REF!</v>
      </c>
      <c r="AP137" s="433" t="e">
        <f t="shared" si="55"/>
        <v>#REF!</v>
      </c>
      <c r="AQ137" s="433" t="e">
        <f t="shared" si="55"/>
        <v>#REF!</v>
      </c>
      <c r="AR137" s="433" t="e">
        <f t="shared" si="55"/>
        <v>#REF!</v>
      </c>
      <c r="AS137" s="433" t="e">
        <f t="shared" si="55"/>
        <v>#REF!</v>
      </c>
      <c r="AT137" s="433" t="e">
        <f t="shared" si="55"/>
        <v>#REF!</v>
      </c>
    </row>
    <row r="138" spans="1:46">
      <c r="A138" s="519" t="s">
        <v>881</v>
      </c>
      <c r="B138" s="95">
        <v>211</v>
      </c>
      <c r="C138" s="52" t="s">
        <v>955</v>
      </c>
      <c r="D138" s="525" t="e">
        <f t="shared" ref="D138:D164" si="56">E138/9*12</f>
        <v>#REF!</v>
      </c>
      <c r="E138" s="106" t="e">
        <f t="shared" ref="E138:E164" si="57">AC138+AA138+Y138+W138+U138+S138+Q138+O138+M138+K138+I138+G138</f>
        <v>#REF!</v>
      </c>
      <c r="F138" s="428" t="e">
        <f t="shared" ref="F138:F164" si="58">AD138+AB138+Z138+X138+V138+T138+R138+P138+N138+L138+J138+H138</f>
        <v>#REF!</v>
      </c>
      <c r="G138" s="397" t="e">
        <f>SUM(#REF!)</f>
        <v>#REF!</v>
      </c>
      <c r="H138" s="396" t="e">
        <f>SUM(#REF!)</f>
        <v>#REF!</v>
      </c>
      <c r="I138" s="396" t="e">
        <f>SUM(#REF!)</f>
        <v>#REF!</v>
      </c>
      <c r="J138" s="396" t="e">
        <f>SUM(#REF!)</f>
        <v>#REF!</v>
      </c>
      <c r="K138" s="396" t="e">
        <f>SUM(#REF!)</f>
        <v>#REF!</v>
      </c>
      <c r="L138" s="396" t="e">
        <f>SUM(#REF!)</f>
        <v>#REF!</v>
      </c>
      <c r="M138" s="396" t="e">
        <f>SUM(#REF!)</f>
        <v>#REF!</v>
      </c>
      <c r="N138" s="396" t="e">
        <f>SUM(#REF!)</f>
        <v>#REF!</v>
      </c>
      <c r="O138" s="396" t="e">
        <f>SUM(#REF!)</f>
        <v>#REF!</v>
      </c>
      <c r="P138" s="396" t="e">
        <f>SUM(#REF!)</f>
        <v>#REF!</v>
      </c>
      <c r="Q138" s="396" t="e">
        <f>SUM(#REF!)</f>
        <v>#REF!</v>
      </c>
      <c r="R138" s="396" t="e">
        <f>SUM(#REF!)</f>
        <v>#REF!</v>
      </c>
      <c r="S138" s="396" t="e">
        <f>SUM(#REF!)</f>
        <v>#REF!</v>
      </c>
      <c r="T138" s="396" t="e">
        <f>SUM(#REF!)</f>
        <v>#REF!</v>
      </c>
      <c r="U138" s="396" t="e">
        <f>SUM(#REF!)</f>
        <v>#REF!</v>
      </c>
      <c r="V138" s="396" t="e">
        <f>SUM(#REF!)</f>
        <v>#REF!</v>
      </c>
      <c r="W138" s="396" t="e">
        <f>SUM(#REF!)</f>
        <v>#REF!</v>
      </c>
      <c r="X138" s="396" t="e">
        <f>SUM(#REF!)</f>
        <v>#REF!</v>
      </c>
      <c r="Y138" s="396" t="e">
        <f>SUM(#REF!)</f>
        <v>#REF!</v>
      </c>
      <c r="Z138" s="439" t="e">
        <f>SUM(#REF!)</f>
        <v>#REF!</v>
      </c>
      <c r="AA138" s="443" t="e">
        <f>SUM(#REF!)</f>
        <v>#REF!</v>
      </c>
      <c r="AB138" s="393" t="e">
        <f>SUM(#REF!)</f>
        <v>#REF!</v>
      </c>
      <c r="AC138" s="393" t="e">
        <f>SUM(#REF!)</f>
        <v>#REF!</v>
      </c>
      <c r="AD138" s="482" t="e">
        <f>SUM(#REF!)</f>
        <v>#REF!</v>
      </c>
      <c r="AE138" s="93">
        <v>50702</v>
      </c>
      <c r="AF138" s="93">
        <v>50702</v>
      </c>
      <c r="AG138" s="441">
        <v>45</v>
      </c>
      <c r="AH138" s="417" t="e">
        <f t="shared" ref="AH138:AH164" si="59">SUM(AI138:AT138)</f>
        <v>#REF!</v>
      </c>
      <c r="AI138" s="110" t="e">
        <f>#REF!</f>
        <v>#REF!</v>
      </c>
      <c r="AJ138" s="93" t="e">
        <f>#REF!</f>
        <v>#REF!</v>
      </c>
      <c r="AK138" s="93" t="e">
        <f>#REF!</f>
        <v>#REF!</v>
      </c>
      <c r="AL138" s="93" t="e">
        <f>#REF!</f>
        <v>#REF!</v>
      </c>
      <c r="AM138" s="93" t="e">
        <f>#REF!</f>
        <v>#REF!</v>
      </c>
      <c r="AN138" s="93" t="e">
        <f>#REF!</f>
        <v>#REF!</v>
      </c>
      <c r="AO138" s="93" t="e">
        <f>#REF!</f>
        <v>#REF!</v>
      </c>
      <c r="AP138" s="93" t="e">
        <f>#REF!</f>
        <v>#REF!</v>
      </c>
      <c r="AQ138" s="187" t="e">
        <f>#REF!</f>
        <v>#REF!</v>
      </c>
      <c r="AR138" s="93" t="e">
        <f>#REF!</f>
        <v>#REF!</v>
      </c>
      <c r="AS138" s="187" t="e">
        <f>#REF!</f>
        <v>#REF!</v>
      </c>
      <c r="AT138" s="187" t="e">
        <f>#REF!</f>
        <v>#REF!</v>
      </c>
    </row>
    <row r="139" spans="1:46">
      <c r="A139" s="519">
        <v>4102030100100600</v>
      </c>
      <c r="C139" s="52" t="s">
        <v>948</v>
      </c>
      <c r="D139" s="525" t="e">
        <f t="shared" si="56"/>
        <v>#REF!</v>
      </c>
      <c r="E139" s="106" t="e">
        <f t="shared" si="57"/>
        <v>#REF!</v>
      </c>
      <c r="F139" s="428" t="e">
        <f t="shared" si="58"/>
        <v>#REF!</v>
      </c>
      <c r="G139" s="397" t="e">
        <f>SUM(#REF!)</f>
        <v>#REF!</v>
      </c>
      <c r="H139" s="396" t="e">
        <f>SUM(#REF!)</f>
        <v>#REF!</v>
      </c>
      <c r="I139" s="396" t="e">
        <f>SUM(#REF!)</f>
        <v>#REF!</v>
      </c>
      <c r="J139" s="396" t="e">
        <f>SUM(#REF!)</f>
        <v>#REF!</v>
      </c>
      <c r="K139" s="396" t="e">
        <f>SUM(#REF!)</f>
        <v>#REF!</v>
      </c>
      <c r="L139" s="396" t="e">
        <f>SUM(#REF!)</f>
        <v>#REF!</v>
      </c>
      <c r="M139" s="396" t="e">
        <f>SUM(#REF!)</f>
        <v>#REF!</v>
      </c>
      <c r="N139" s="396" t="e">
        <f>SUM(#REF!)</f>
        <v>#REF!</v>
      </c>
      <c r="O139" s="396" t="e">
        <f>SUM(#REF!)</f>
        <v>#REF!</v>
      </c>
      <c r="P139" s="396" t="e">
        <f>SUM(#REF!)</f>
        <v>#REF!</v>
      </c>
      <c r="Q139" s="396" t="e">
        <f>SUM(#REF!)</f>
        <v>#REF!</v>
      </c>
      <c r="R139" s="396" t="e">
        <f>SUM(#REF!)</f>
        <v>#REF!</v>
      </c>
      <c r="S139" s="396" t="e">
        <f>SUM(#REF!)</f>
        <v>#REF!</v>
      </c>
      <c r="T139" s="396" t="e">
        <f>SUM(#REF!)</f>
        <v>#REF!</v>
      </c>
      <c r="U139" s="396" t="e">
        <f>SUM(#REF!)</f>
        <v>#REF!</v>
      </c>
      <c r="V139" s="396" t="e">
        <f>SUM(#REF!)</f>
        <v>#REF!</v>
      </c>
      <c r="W139" s="396" t="e">
        <f>SUM(#REF!)</f>
        <v>#REF!</v>
      </c>
      <c r="X139" s="396" t="e">
        <f>SUM(#REF!)</f>
        <v>#REF!</v>
      </c>
      <c r="Y139" s="396" t="e">
        <f>SUM(#REF!)</f>
        <v>#REF!</v>
      </c>
      <c r="Z139" s="439" t="e">
        <f>SUM(#REF!)</f>
        <v>#REF!</v>
      </c>
      <c r="AA139" s="443" t="e">
        <f>SUM(#REF!)</f>
        <v>#REF!</v>
      </c>
      <c r="AB139" s="393" t="e">
        <f>SUM(#REF!)</f>
        <v>#REF!</v>
      </c>
      <c r="AC139" s="393" t="e">
        <f>SUM(#REF!)</f>
        <v>#REF!</v>
      </c>
      <c r="AD139" s="482" t="e">
        <f>SUM(#REF!)</f>
        <v>#REF!</v>
      </c>
      <c r="AE139" s="93">
        <v>0</v>
      </c>
      <c r="AF139" s="93">
        <v>0</v>
      </c>
      <c r="AG139" s="441">
        <v>790</v>
      </c>
      <c r="AH139" s="417" t="e">
        <f t="shared" si="59"/>
        <v>#REF!</v>
      </c>
      <c r="AI139" s="110" t="e">
        <f>#REF!</f>
        <v>#REF!</v>
      </c>
      <c r="AJ139" s="93" t="e">
        <f>#REF!</f>
        <v>#REF!</v>
      </c>
      <c r="AK139" s="93" t="e">
        <f>#REF!</f>
        <v>#REF!</v>
      </c>
      <c r="AL139" s="93" t="e">
        <f>#REF!</f>
        <v>#REF!</v>
      </c>
      <c r="AM139" s="93" t="e">
        <f>#REF!</f>
        <v>#REF!</v>
      </c>
      <c r="AN139" s="93" t="e">
        <f>#REF!</f>
        <v>#REF!</v>
      </c>
      <c r="AO139" s="93" t="e">
        <f>#REF!</f>
        <v>#REF!</v>
      </c>
      <c r="AP139" s="93" t="e">
        <f>#REF!</f>
        <v>#REF!</v>
      </c>
      <c r="AQ139" s="187" t="e">
        <f>#REF!</f>
        <v>#REF!</v>
      </c>
      <c r="AR139" s="93" t="e">
        <f>#REF!</f>
        <v>#REF!</v>
      </c>
      <c r="AS139" s="187" t="e">
        <f>#REF!</f>
        <v>#REF!</v>
      </c>
      <c r="AT139" s="187" t="e">
        <f>#REF!</f>
        <v>#REF!</v>
      </c>
    </row>
    <row r="140" spans="1:46">
      <c r="A140" s="519">
        <v>4102030100100700</v>
      </c>
      <c r="C140" s="52" t="s">
        <v>945</v>
      </c>
      <c r="D140" s="525" t="e">
        <f t="shared" si="56"/>
        <v>#REF!</v>
      </c>
      <c r="E140" s="106" t="e">
        <f t="shared" si="57"/>
        <v>#REF!</v>
      </c>
      <c r="F140" s="428" t="e">
        <f t="shared" si="58"/>
        <v>#REF!</v>
      </c>
      <c r="G140" s="397" t="e">
        <f>SUM(#REF!)</f>
        <v>#REF!</v>
      </c>
      <c r="H140" s="396" t="e">
        <f>SUM(#REF!)</f>
        <v>#REF!</v>
      </c>
      <c r="I140" s="396" t="e">
        <f>SUM(#REF!)</f>
        <v>#REF!</v>
      </c>
      <c r="J140" s="396" t="e">
        <f>SUM(#REF!)</f>
        <v>#REF!</v>
      </c>
      <c r="K140" s="396" t="e">
        <f>SUM(#REF!)</f>
        <v>#REF!</v>
      </c>
      <c r="L140" s="396" t="e">
        <f>SUM(#REF!)</f>
        <v>#REF!</v>
      </c>
      <c r="M140" s="396" t="e">
        <f>SUM(#REF!)</f>
        <v>#REF!</v>
      </c>
      <c r="N140" s="396" t="e">
        <f>SUM(#REF!)</f>
        <v>#REF!</v>
      </c>
      <c r="O140" s="396" t="e">
        <f>SUM(#REF!)</f>
        <v>#REF!</v>
      </c>
      <c r="P140" s="396" t="e">
        <f>SUM(#REF!)</f>
        <v>#REF!</v>
      </c>
      <c r="Q140" s="396" t="e">
        <f>SUM(#REF!)</f>
        <v>#REF!</v>
      </c>
      <c r="R140" s="396" t="e">
        <f>SUM(#REF!)</f>
        <v>#REF!</v>
      </c>
      <c r="S140" s="396" t="e">
        <f>SUM(#REF!)</f>
        <v>#REF!</v>
      </c>
      <c r="T140" s="396" t="e">
        <f>SUM(#REF!)</f>
        <v>#REF!</v>
      </c>
      <c r="U140" s="396" t="e">
        <f>SUM(#REF!)</f>
        <v>#REF!</v>
      </c>
      <c r="V140" s="396" t="e">
        <f>SUM(#REF!)</f>
        <v>#REF!</v>
      </c>
      <c r="W140" s="396" t="e">
        <f>SUM(#REF!)</f>
        <v>#REF!</v>
      </c>
      <c r="X140" s="396" t="e">
        <f>SUM(#REF!)</f>
        <v>#REF!</v>
      </c>
      <c r="Y140" s="396" t="e">
        <f>SUM(#REF!)</f>
        <v>#REF!</v>
      </c>
      <c r="Z140" s="439" t="e">
        <f>SUM(#REF!)</f>
        <v>#REF!</v>
      </c>
      <c r="AA140" s="443" t="e">
        <f>SUM(#REF!)</f>
        <v>#REF!</v>
      </c>
      <c r="AB140" s="393" t="e">
        <f>SUM(#REF!)</f>
        <v>#REF!</v>
      </c>
      <c r="AC140" s="393" t="e">
        <f>SUM(#REF!)</f>
        <v>#REF!</v>
      </c>
      <c r="AD140" s="482" t="e">
        <f>SUM(#REF!)</f>
        <v>#REF!</v>
      </c>
      <c r="AE140" s="93">
        <v>0</v>
      </c>
      <c r="AF140" s="93">
        <v>0</v>
      </c>
      <c r="AG140" s="441">
        <v>2790</v>
      </c>
      <c r="AH140" s="417" t="e">
        <f t="shared" si="59"/>
        <v>#REF!</v>
      </c>
      <c r="AI140" s="110" t="e">
        <f>#REF!</f>
        <v>#REF!</v>
      </c>
      <c r="AJ140" s="93" t="e">
        <f>#REF!</f>
        <v>#REF!</v>
      </c>
      <c r="AK140" s="93" t="e">
        <f>#REF!</f>
        <v>#REF!</v>
      </c>
      <c r="AL140" s="93" t="e">
        <f>#REF!</f>
        <v>#REF!</v>
      </c>
      <c r="AM140" s="93" t="e">
        <f>#REF!</f>
        <v>#REF!</v>
      </c>
      <c r="AN140" s="93" t="e">
        <f>#REF!</f>
        <v>#REF!</v>
      </c>
      <c r="AO140" s="93" t="e">
        <f>#REF!</f>
        <v>#REF!</v>
      </c>
      <c r="AP140" s="93" t="e">
        <f>#REF!</f>
        <v>#REF!</v>
      </c>
      <c r="AQ140" s="187" t="e">
        <f>#REF!</f>
        <v>#REF!</v>
      </c>
      <c r="AR140" s="93" t="e">
        <f>#REF!</f>
        <v>#REF!</v>
      </c>
      <c r="AS140" s="187" t="e">
        <f>#REF!</f>
        <v>#REF!</v>
      </c>
      <c r="AT140" s="187" t="e">
        <f>#REF!</f>
        <v>#REF!</v>
      </c>
    </row>
    <row r="141" spans="1:46">
      <c r="A141" s="519">
        <v>4102030100100800</v>
      </c>
      <c r="C141" s="52" t="s">
        <v>949</v>
      </c>
      <c r="D141" s="525" t="e">
        <f t="shared" si="56"/>
        <v>#REF!</v>
      </c>
      <c r="E141" s="106" t="e">
        <f t="shared" si="57"/>
        <v>#REF!</v>
      </c>
      <c r="F141" s="428" t="e">
        <f t="shared" si="58"/>
        <v>#REF!</v>
      </c>
      <c r="G141" s="397" t="e">
        <f>SUM(#REF!)</f>
        <v>#REF!</v>
      </c>
      <c r="H141" s="396" t="e">
        <f>SUM(#REF!)</f>
        <v>#REF!</v>
      </c>
      <c r="I141" s="396" t="e">
        <f>SUM(#REF!)</f>
        <v>#REF!</v>
      </c>
      <c r="J141" s="396" t="e">
        <f>SUM(#REF!)</f>
        <v>#REF!</v>
      </c>
      <c r="K141" s="396" t="e">
        <f>SUM(#REF!)</f>
        <v>#REF!</v>
      </c>
      <c r="L141" s="396" t="e">
        <f>SUM(#REF!)</f>
        <v>#REF!</v>
      </c>
      <c r="M141" s="396" t="e">
        <f>SUM(#REF!)</f>
        <v>#REF!</v>
      </c>
      <c r="N141" s="396" t="e">
        <f>SUM(#REF!)</f>
        <v>#REF!</v>
      </c>
      <c r="O141" s="396" t="e">
        <f>SUM(#REF!)</f>
        <v>#REF!</v>
      </c>
      <c r="P141" s="396" t="e">
        <f>SUM(#REF!)</f>
        <v>#REF!</v>
      </c>
      <c r="Q141" s="396" t="e">
        <f>SUM(#REF!)</f>
        <v>#REF!</v>
      </c>
      <c r="R141" s="396" t="e">
        <f>SUM(#REF!)</f>
        <v>#REF!</v>
      </c>
      <c r="S141" s="396" t="e">
        <f>SUM(#REF!)</f>
        <v>#REF!</v>
      </c>
      <c r="T141" s="396" t="e">
        <f>SUM(#REF!)</f>
        <v>#REF!</v>
      </c>
      <c r="U141" s="396" t="e">
        <f>SUM(#REF!)</f>
        <v>#REF!</v>
      </c>
      <c r="V141" s="396" t="e">
        <f>SUM(#REF!)</f>
        <v>#REF!</v>
      </c>
      <c r="W141" s="396" t="e">
        <f>SUM(#REF!)</f>
        <v>#REF!</v>
      </c>
      <c r="X141" s="396" t="e">
        <f>SUM(#REF!)</f>
        <v>#REF!</v>
      </c>
      <c r="Y141" s="396" t="e">
        <f>SUM(#REF!)</f>
        <v>#REF!</v>
      </c>
      <c r="Z141" s="439" t="e">
        <f>SUM(#REF!)</f>
        <v>#REF!</v>
      </c>
      <c r="AA141" s="443" t="e">
        <f>SUM(#REF!)</f>
        <v>#REF!</v>
      </c>
      <c r="AB141" s="393" t="e">
        <f>SUM(#REF!)</f>
        <v>#REF!</v>
      </c>
      <c r="AC141" s="393" t="e">
        <f>SUM(#REF!)</f>
        <v>#REF!</v>
      </c>
      <c r="AD141" s="482" t="e">
        <f>SUM(#REF!)</f>
        <v>#REF!</v>
      </c>
      <c r="AE141" s="93">
        <v>0</v>
      </c>
      <c r="AF141" s="93">
        <v>0</v>
      </c>
      <c r="AG141" s="441">
        <v>1562</v>
      </c>
      <c r="AH141" s="417" t="e">
        <f t="shared" si="59"/>
        <v>#REF!</v>
      </c>
      <c r="AI141" s="110" t="e">
        <f>#REF!</f>
        <v>#REF!</v>
      </c>
      <c r="AJ141" s="93" t="e">
        <f>#REF!</f>
        <v>#REF!</v>
      </c>
      <c r="AK141" s="93" t="e">
        <f>#REF!</f>
        <v>#REF!</v>
      </c>
      <c r="AL141" s="93" t="e">
        <f>#REF!</f>
        <v>#REF!</v>
      </c>
      <c r="AM141" s="93" t="e">
        <f>#REF!</f>
        <v>#REF!</v>
      </c>
      <c r="AN141" s="93" t="e">
        <f>#REF!</f>
        <v>#REF!</v>
      </c>
      <c r="AO141" s="93" t="e">
        <f>#REF!</f>
        <v>#REF!</v>
      </c>
      <c r="AP141" s="93" t="e">
        <f>#REF!</f>
        <v>#REF!</v>
      </c>
      <c r="AQ141" s="187" t="e">
        <f>#REF!</f>
        <v>#REF!</v>
      </c>
      <c r="AR141" s="93" t="e">
        <f>#REF!</f>
        <v>#REF!</v>
      </c>
      <c r="AS141" s="187" t="e">
        <f>#REF!</f>
        <v>#REF!</v>
      </c>
      <c r="AT141" s="187" t="e">
        <f>#REF!</f>
        <v>#REF!</v>
      </c>
    </row>
    <row r="142" spans="1:46">
      <c r="A142" s="519" t="s">
        <v>882</v>
      </c>
      <c r="B142" s="95">
        <v>212</v>
      </c>
      <c r="C142" s="52" t="s">
        <v>962</v>
      </c>
      <c r="D142" s="525" t="e">
        <f t="shared" si="56"/>
        <v>#REF!</v>
      </c>
      <c r="E142" s="106" t="e">
        <f t="shared" si="57"/>
        <v>#REF!</v>
      </c>
      <c r="F142" s="428" t="e">
        <f t="shared" si="58"/>
        <v>#REF!</v>
      </c>
      <c r="G142" s="397" t="e">
        <f>SUM(#REF!)</f>
        <v>#REF!</v>
      </c>
      <c r="H142" s="396" t="e">
        <f>SUM(#REF!)</f>
        <v>#REF!</v>
      </c>
      <c r="I142" s="396" t="e">
        <f>SUM(#REF!)</f>
        <v>#REF!</v>
      </c>
      <c r="J142" s="396" t="e">
        <f>SUM(#REF!)</f>
        <v>#REF!</v>
      </c>
      <c r="K142" s="396" t="e">
        <f>SUM(#REF!)</f>
        <v>#REF!</v>
      </c>
      <c r="L142" s="396" t="e">
        <f>SUM(#REF!)</f>
        <v>#REF!</v>
      </c>
      <c r="M142" s="396" t="e">
        <f>SUM(#REF!)</f>
        <v>#REF!</v>
      </c>
      <c r="N142" s="396" t="e">
        <f>SUM(#REF!)</f>
        <v>#REF!</v>
      </c>
      <c r="O142" s="396" t="e">
        <f>SUM(#REF!)</f>
        <v>#REF!</v>
      </c>
      <c r="P142" s="396" t="e">
        <f>SUM(#REF!)</f>
        <v>#REF!</v>
      </c>
      <c r="Q142" s="396" t="e">
        <f>SUM(#REF!)</f>
        <v>#REF!</v>
      </c>
      <c r="R142" s="396" t="e">
        <f>SUM(#REF!)</f>
        <v>#REF!</v>
      </c>
      <c r="S142" s="396" t="e">
        <f>SUM(#REF!)</f>
        <v>#REF!</v>
      </c>
      <c r="T142" s="396" t="e">
        <f>SUM(#REF!)</f>
        <v>#REF!</v>
      </c>
      <c r="U142" s="396" t="e">
        <f>SUM(#REF!)</f>
        <v>#REF!</v>
      </c>
      <c r="V142" s="396" t="e">
        <f>SUM(#REF!)</f>
        <v>#REF!</v>
      </c>
      <c r="W142" s="396" t="e">
        <f>SUM(#REF!)</f>
        <v>#REF!</v>
      </c>
      <c r="X142" s="396" t="e">
        <f>SUM(#REF!)</f>
        <v>#REF!</v>
      </c>
      <c r="Y142" s="396" t="e">
        <f>SUM(#REF!)</f>
        <v>#REF!</v>
      </c>
      <c r="Z142" s="396" t="e">
        <f>SUM(#REF!)</f>
        <v>#REF!</v>
      </c>
      <c r="AA142" s="443" t="e">
        <f>SUM(#REF!)</f>
        <v>#REF!</v>
      </c>
      <c r="AB142" s="393" t="e">
        <f>SUM(#REF!)</f>
        <v>#REF!</v>
      </c>
      <c r="AC142" s="393" t="e">
        <f>SUM(#REF!)</f>
        <v>#REF!</v>
      </c>
      <c r="AD142" s="393" t="e">
        <f>SUM(#REF!)</f>
        <v>#REF!</v>
      </c>
      <c r="AE142" s="187">
        <v>300579</v>
      </c>
      <c r="AF142" s="93">
        <v>300579</v>
      </c>
      <c r="AG142" s="441">
        <v>17198</v>
      </c>
      <c r="AH142" s="417" t="e">
        <f t="shared" si="59"/>
        <v>#REF!</v>
      </c>
      <c r="AI142" s="110" t="e">
        <f>#REF!</f>
        <v>#REF!</v>
      </c>
      <c r="AJ142" s="93" t="e">
        <f>#REF!</f>
        <v>#REF!</v>
      </c>
      <c r="AK142" s="93" t="e">
        <f>#REF!</f>
        <v>#REF!</v>
      </c>
      <c r="AL142" s="93" t="e">
        <f>#REF!</f>
        <v>#REF!</v>
      </c>
      <c r="AM142" s="93" t="e">
        <f>#REF!</f>
        <v>#REF!</v>
      </c>
      <c r="AN142" s="93" t="e">
        <f>#REF!</f>
        <v>#REF!</v>
      </c>
      <c r="AO142" s="93" t="e">
        <f>#REF!</f>
        <v>#REF!</v>
      </c>
      <c r="AP142" s="93" t="e">
        <f>#REF!</f>
        <v>#REF!</v>
      </c>
      <c r="AQ142" s="187" t="e">
        <f>#REF!</f>
        <v>#REF!</v>
      </c>
      <c r="AR142" s="93" t="e">
        <f>#REF!</f>
        <v>#REF!</v>
      </c>
      <c r="AS142" s="187" t="e">
        <f>#REF!</f>
        <v>#REF!</v>
      </c>
      <c r="AT142" s="187" t="e">
        <f>#REF!</f>
        <v>#REF!</v>
      </c>
    </row>
    <row r="143" spans="1:46" ht="19.5" customHeight="1">
      <c r="A143" s="519" t="s">
        <v>883</v>
      </c>
      <c r="B143" s="95">
        <v>213</v>
      </c>
      <c r="C143" s="52" t="s">
        <v>1519</v>
      </c>
      <c r="D143" s="525" t="e">
        <f t="shared" si="56"/>
        <v>#REF!</v>
      </c>
      <c r="E143" s="87" t="e">
        <f t="shared" si="57"/>
        <v>#REF!</v>
      </c>
      <c r="F143" s="428" t="e">
        <f t="shared" si="58"/>
        <v>#REF!</v>
      </c>
      <c r="G143" s="397" t="e">
        <f>SUM(#REF!)</f>
        <v>#REF!</v>
      </c>
      <c r="H143" s="396" t="e">
        <f>SUM(#REF!)</f>
        <v>#REF!</v>
      </c>
      <c r="I143" s="396" t="e">
        <f>SUM(#REF!)</f>
        <v>#REF!</v>
      </c>
      <c r="J143" s="396" t="e">
        <f>SUM(#REF!)</f>
        <v>#REF!</v>
      </c>
      <c r="K143" s="396" t="e">
        <f>SUM(#REF!)</f>
        <v>#REF!</v>
      </c>
      <c r="L143" s="396" t="e">
        <f>SUM(#REF!)</f>
        <v>#REF!</v>
      </c>
      <c r="M143" s="396" t="e">
        <f>SUM(#REF!)</f>
        <v>#REF!</v>
      </c>
      <c r="N143" s="396" t="e">
        <f>SUM(#REF!)</f>
        <v>#REF!</v>
      </c>
      <c r="O143" s="396" t="e">
        <f>SUM(#REF!)</f>
        <v>#REF!</v>
      </c>
      <c r="P143" s="396" t="e">
        <f>SUM(#REF!)</f>
        <v>#REF!</v>
      </c>
      <c r="Q143" s="396" t="e">
        <f>SUM(#REF!)</f>
        <v>#REF!</v>
      </c>
      <c r="R143" s="396" t="e">
        <f>SUM(#REF!)</f>
        <v>#REF!</v>
      </c>
      <c r="S143" s="396" t="e">
        <f>SUM(#REF!)</f>
        <v>#REF!</v>
      </c>
      <c r="T143" s="396" t="e">
        <f>SUM(#REF!)</f>
        <v>#REF!</v>
      </c>
      <c r="U143" s="396" t="e">
        <f>SUM(#REF!)</f>
        <v>#REF!</v>
      </c>
      <c r="V143" s="396" t="e">
        <f>SUM(#REF!)</f>
        <v>#REF!</v>
      </c>
      <c r="W143" s="396" t="e">
        <f>SUM(#REF!)</f>
        <v>#REF!</v>
      </c>
      <c r="X143" s="396" t="e">
        <f>SUM(#REF!)</f>
        <v>#REF!</v>
      </c>
      <c r="Y143" s="396" t="e">
        <f>SUM(#REF!)</f>
        <v>#REF!</v>
      </c>
      <c r="Z143" s="396" t="e">
        <f>SUM(#REF!)</f>
        <v>#REF!</v>
      </c>
      <c r="AA143" s="393" t="e">
        <f>SUM(#REF!)</f>
        <v>#REF!</v>
      </c>
      <c r="AB143" s="393" t="e">
        <f>SUM(#REF!)</f>
        <v>#REF!</v>
      </c>
      <c r="AC143" s="393" t="e">
        <f>SUM(#REF!)</f>
        <v>#REF!</v>
      </c>
      <c r="AD143" s="393" t="e">
        <f>SUM(#REF!)</f>
        <v>#REF!</v>
      </c>
      <c r="AE143" s="187">
        <v>100000</v>
      </c>
      <c r="AF143" s="93">
        <v>100000</v>
      </c>
      <c r="AG143" s="441">
        <v>120716</v>
      </c>
      <c r="AH143" s="395" t="e">
        <f t="shared" si="59"/>
        <v>#REF!</v>
      </c>
      <c r="AI143" s="110" t="e">
        <f>#REF!</f>
        <v>#REF!</v>
      </c>
      <c r="AJ143" s="93" t="e">
        <f>#REF!</f>
        <v>#REF!</v>
      </c>
      <c r="AK143" s="93" t="e">
        <f>#REF!</f>
        <v>#REF!</v>
      </c>
      <c r="AL143" s="93" t="e">
        <f>#REF!</f>
        <v>#REF!</v>
      </c>
      <c r="AM143" s="93" t="e">
        <f>#REF!</f>
        <v>#REF!</v>
      </c>
      <c r="AN143" s="93" t="e">
        <f>#REF!</f>
        <v>#REF!</v>
      </c>
      <c r="AO143" s="93" t="e">
        <f>#REF!</f>
        <v>#REF!</v>
      </c>
      <c r="AP143" s="93" t="e">
        <f>#REF!</f>
        <v>#REF!</v>
      </c>
      <c r="AQ143" s="93" t="e">
        <f>#REF!</f>
        <v>#REF!</v>
      </c>
      <c r="AR143" s="93" t="e">
        <f>#REF!</f>
        <v>#REF!</v>
      </c>
      <c r="AS143" s="187" t="e">
        <f>#REF!</f>
        <v>#REF!</v>
      </c>
      <c r="AT143" s="187" t="e">
        <f>#REF!</f>
        <v>#REF!</v>
      </c>
    </row>
    <row r="144" spans="1:46">
      <c r="A144" s="519" t="s">
        <v>884</v>
      </c>
      <c r="C144" s="52" t="s">
        <v>809</v>
      </c>
      <c r="D144" s="525" t="e">
        <f t="shared" si="56"/>
        <v>#REF!</v>
      </c>
      <c r="E144" s="87" t="e">
        <f t="shared" si="57"/>
        <v>#REF!</v>
      </c>
      <c r="F144" s="428" t="e">
        <f t="shared" si="58"/>
        <v>#REF!</v>
      </c>
      <c r="G144" s="397" t="e">
        <f>SUM(#REF!)</f>
        <v>#REF!</v>
      </c>
      <c r="H144" s="396" t="e">
        <f>SUM(#REF!)</f>
        <v>#REF!</v>
      </c>
      <c r="I144" s="396" t="e">
        <f>SUM(#REF!)</f>
        <v>#REF!</v>
      </c>
      <c r="J144" s="396" t="e">
        <f>SUM(#REF!)</f>
        <v>#REF!</v>
      </c>
      <c r="K144" s="396" t="e">
        <f>SUM(#REF!)</f>
        <v>#REF!</v>
      </c>
      <c r="L144" s="396" t="e">
        <f>SUM(#REF!)</f>
        <v>#REF!</v>
      </c>
      <c r="M144" s="396" t="e">
        <f>SUM(#REF!)</f>
        <v>#REF!</v>
      </c>
      <c r="N144" s="396" t="e">
        <f>SUM(#REF!)</f>
        <v>#REF!</v>
      </c>
      <c r="O144" s="396" t="e">
        <f>SUM(#REF!)</f>
        <v>#REF!</v>
      </c>
      <c r="P144" s="396" t="e">
        <f>SUM(#REF!)</f>
        <v>#REF!</v>
      </c>
      <c r="Q144" s="396" t="e">
        <f>SUM(#REF!)</f>
        <v>#REF!</v>
      </c>
      <c r="R144" s="396" t="e">
        <f>SUM(#REF!)</f>
        <v>#REF!</v>
      </c>
      <c r="S144" s="396" t="e">
        <f>SUM(#REF!)</f>
        <v>#REF!</v>
      </c>
      <c r="T144" s="396" t="e">
        <f>SUM(#REF!)</f>
        <v>#REF!</v>
      </c>
      <c r="U144" s="396" t="e">
        <f>SUM(#REF!)</f>
        <v>#REF!</v>
      </c>
      <c r="V144" s="396" t="e">
        <f>SUM(#REF!)</f>
        <v>#REF!</v>
      </c>
      <c r="W144" s="396" t="e">
        <f>SUM(#REF!)</f>
        <v>#REF!</v>
      </c>
      <c r="X144" s="396" t="e">
        <f>SUM(#REF!)</f>
        <v>#REF!</v>
      </c>
      <c r="Y144" s="396" t="e">
        <f>SUM(#REF!)</f>
        <v>#REF!</v>
      </c>
      <c r="Z144" s="396" t="e">
        <f>SUM(#REF!)</f>
        <v>#REF!</v>
      </c>
      <c r="AA144" s="393" t="e">
        <f>SUM(#REF!)</f>
        <v>#REF!</v>
      </c>
      <c r="AB144" s="393" t="e">
        <f>SUM(#REF!)</f>
        <v>#REF!</v>
      </c>
      <c r="AC144" s="393" t="e">
        <f>SUM(#REF!)</f>
        <v>#REF!</v>
      </c>
      <c r="AD144" s="393" t="e">
        <f>SUM(#REF!)</f>
        <v>#REF!</v>
      </c>
      <c r="AE144" s="187">
        <v>0</v>
      </c>
      <c r="AF144" s="187">
        <v>0</v>
      </c>
      <c r="AG144" s="378">
        <v>15</v>
      </c>
      <c r="AH144" s="395" t="e">
        <f t="shared" si="59"/>
        <v>#REF!</v>
      </c>
      <c r="AI144" s="110" t="e">
        <f>#REF!</f>
        <v>#REF!</v>
      </c>
      <c r="AJ144" s="93" t="e">
        <f>#REF!</f>
        <v>#REF!</v>
      </c>
      <c r="AK144" s="93" t="e">
        <f>#REF!</f>
        <v>#REF!</v>
      </c>
      <c r="AL144" s="93" t="e">
        <f>#REF!</f>
        <v>#REF!</v>
      </c>
      <c r="AM144" s="93" t="e">
        <f>#REF!</f>
        <v>#REF!</v>
      </c>
      <c r="AN144" s="93" t="e">
        <f>#REF!</f>
        <v>#REF!</v>
      </c>
      <c r="AO144" s="93" t="e">
        <f>#REF!</f>
        <v>#REF!</v>
      </c>
      <c r="AP144" s="93" t="e">
        <f>#REF!</f>
        <v>#REF!</v>
      </c>
      <c r="AQ144" s="93" t="e">
        <f>#REF!</f>
        <v>#REF!</v>
      </c>
      <c r="AR144" s="93" t="e">
        <f>#REF!</f>
        <v>#REF!</v>
      </c>
      <c r="AS144" s="187" t="e">
        <f>#REF!</f>
        <v>#REF!</v>
      </c>
      <c r="AT144" s="187" t="e">
        <f>#REF!</f>
        <v>#REF!</v>
      </c>
    </row>
    <row r="145" spans="1:46">
      <c r="A145" s="519" t="s">
        <v>885</v>
      </c>
      <c r="C145" s="52" t="s">
        <v>810</v>
      </c>
      <c r="D145" s="525" t="e">
        <f t="shared" si="56"/>
        <v>#REF!</v>
      </c>
      <c r="E145" s="87" t="e">
        <f t="shared" si="57"/>
        <v>#REF!</v>
      </c>
      <c r="F145" s="428" t="e">
        <f t="shared" si="58"/>
        <v>#REF!</v>
      </c>
      <c r="G145" s="397" t="e">
        <f>SUM(#REF!)</f>
        <v>#REF!</v>
      </c>
      <c r="H145" s="396" t="e">
        <f>SUM(#REF!)</f>
        <v>#REF!</v>
      </c>
      <c r="I145" s="396" t="e">
        <f>SUM(#REF!)</f>
        <v>#REF!</v>
      </c>
      <c r="J145" s="396" t="e">
        <f>SUM(#REF!)</f>
        <v>#REF!</v>
      </c>
      <c r="K145" s="396" t="e">
        <f>SUM(#REF!)</f>
        <v>#REF!</v>
      </c>
      <c r="L145" s="396" t="e">
        <f>SUM(#REF!)</f>
        <v>#REF!</v>
      </c>
      <c r="M145" s="396" t="e">
        <f>SUM(#REF!)</f>
        <v>#REF!</v>
      </c>
      <c r="N145" s="396" t="e">
        <f>SUM(#REF!)</f>
        <v>#REF!</v>
      </c>
      <c r="O145" s="396" t="e">
        <f>SUM(#REF!)</f>
        <v>#REF!</v>
      </c>
      <c r="P145" s="396" t="e">
        <f>SUM(#REF!)</f>
        <v>#REF!</v>
      </c>
      <c r="Q145" s="396" t="e">
        <f>SUM(#REF!)</f>
        <v>#REF!</v>
      </c>
      <c r="R145" s="396" t="e">
        <f>SUM(#REF!)</f>
        <v>#REF!</v>
      </c>
      <c r="S145" s="396" t="e">
        <f>SUM(#REF!)</f>
        <v>#REF!</v>
      </c>
      <c r="T145" s="396" t="e">
        <f>SUM(#REF!)</f>
        <v>#REF!</v>
      </c>
      <c r="U145" s="396" t="e">
        <f>SUM(#REF!)</f>
        <v>#REF!</v>
      </c>
      <c r="V145" s="396" t="e">
        <f>SUM(#REF!)</f>
        <v>#REF!</v>
      </c>
      <c r="W145" s="396" t="e">
        <f>SUM(#REF!)</f>
        <v>#REF!</v>
      </c>
      <c r="X145" s="396" t="e">
        <f>SUM(#REF!)</f>
        <v>#REF!</v>
      </c>
      <c r="Y145" s="396" t="e">
        <f>SUM(#REF!)</f>
        <v>#REF!</v>
      </c>
      <c r="Z145" s="396" t="e">
        <f>SUM(#REF!)</f>
        <v>#REF!</v>
      </c>
      <c r="AA145" s="393" t="e">
        <f>SUM(#REF!)</f>
        <v>#REF!</v>
      </c>
      <c r="AB145" s="393" t="e">
        <f>SUM(#REF!)</f>
        <v>#REF!</v>
      </c>
      <c r="AC145" s="393" t="e">
        <f>SUM(#REF!)</f>
        <v>#REF!</v>
      </c>
      <c r="AD145" s="393" t="e">
        <f>SUM(#REF!)</f>
        <v>#REF!</v>
      </c>
      <c r="AE145" s="187">
        <v>0</v>
      </c>
      <c r="AF145" s="187">
        <v>0</v>
      </c>
      <c r="AG145" s="378">
        <v>23197</v>
      </c>
      <c r="AH145" s="395" t="e">
        <f t="shared" si="59"/>
        <v>#REF!</v>
      </c>
      <c r="AI145" s="110" t="e">
        <f>#REF!</f>
        <v>#REF!</v>
      </c>
      <c r="AJ145" s="93" t="e">
        <f>#REF!</f>
        <v>#REF!</v>
      </c>
      <c r="AK145" s="93" t="e">
        <f>#REF!</f>
        <v>#REF!</v>
      </c>
      <c r="AL145" s="93" t="e">
        <f>#REF!</f>
        <v>#REF!</v>
      </c>
      <c r="AM145" s="93" t="e">
        <f>#REF!</f>
        <v>#REF!</v>
      </c>
      <c r="AN145" s="93" t="e">
        <f>#REF!</f>
        <v>#REF!</v>
      </c>
      <c r="AO145" s="93" t="e">
        <f>#REF!</f>
        <v>#REF!</v>
      </c>
      <c r="AP145" s="93" t="e">
        <f>#REF!</f>
        <v>#REF!</v>
      </c>
      <c r="AQ145" s="93" t="e">
        <f>#REF!</f>
        <v>#REF!</v>
      </c>
      <c r="AR145" s="93" t="e">
        <f>#REF!</f>
        <v>#REF!</v>
      </c>
      <c r="AS145" s="187" t="e">
        <f>#REF!</f>
        <v>#REF!</v>
      </c>
      <c r="AT145" s="187" t="e">
        <f>#REF!</f>
        <v>#REF!</v>
      </c>
    </row>
    <row r="146" spans="1:46">
      <c r="A146" s="519" t="s">
        <v>886</v>
      </c>
      <c r="C146" s="52" t="s">
        <v>811</v>
      </c>
      <c r="D146" s="525" t="e">
        <f t="shared" si="56"/>
        <v>#REF!</v>
      </c>
      <c r="E146" s="87" t="e">
        <f t="shared" si="57"/>
        <v>#REF!</v>
      </c>
      <c r="F146" s="428" t="e">
        <f>AD146+AB146+Z146+X146+V146+T146+R146+P146+N146+L146+J146+H146</f>
        <v>#REF!</v>
      </c>
      <c r="G146" s="397" t="e">
        <f>SUM(#REF!)</f>
        <v>#REF!</v>
      </c>
      <c r="H146" s="396" t="e">
        <f>SUM(#REF!)</f>
        <v>#REF!</v>
      </c>
      <c r="I146" s="396" t="e">
        <f>SUM(#REF!)</f>
        <v>#REF!</v>
      </c>
      <c r="J146" s="396" t="e">
        <f>SUM(#REF!)</f>
        <v>#REF!</v>
      </c>
      <c r="K146" s="396" t="e">
        <f>SUM(#REF!)</f>
        <v>#REF!</v>
      </c>
      <c r="L146" s="396" t="e">
        <f>SUM(#REF!)</f>
        <v>#REF!</v>
      </c>
      <c r="M146" s="396" t="e">
        <f>SUM(#REF!)</f>
        <v>#REF!</v>
      </c>
      <c r="N146" s="396" t="e">
        <f>SUM(#REF!)</f>
        <v>#REF!</v>
      </c>
      <c r="O146" s="396" t="e">
        <f>SUM(#REF!)</f>
        <v>#REF!</v>
      </c>
      <c r="P146" s="396" t="e">
        <f>SUM(#REF!)</f>
        <v>#REF!</v>
      </c>
      <c r="Q146" s="396" t="e">
        <f>SUM(#REF!)</f>
        <v>#REF!</v>
      </c>
      <c r="R146" s="396" t="e">
        <f>SUM(#REF!)</f>
        <v>#REF!</v>
      </c>
      <c r="S146" s="396" t="e">
        <f>SUM(#REF!)</f>
        <v>#REF!</v>
      </c>
      <c r="T146" s="396" t="e">
        <f>SUM(#REF!)</f>
        <v>#REF!</v>
      </c>
      <c r="U146" s="396" t="e">
        <f>SUM(#REF!)</f>
        <v>#REF!</v>
      </c>
      <c r="V146" s="396" t="e">
        <f>SUM(#REF!)</f>
        <v>#REF!</v>
      </c>
      <c r="W146" s="396" t="e">
        <f>SUM(#REF!)</f>
        <v>#REF!</v>
      </c>
      <c r="X146" s="396" t="e">
        <f>SUM(#REF!)</f>
        <v>#REF!</v>
      </c>
      <c r="Y146" s="396" t="e">
        <f>SUM(#REF!)</f>
        <v>#REF!</v>
      </c>
      <c r="Z146" s="396" t="e">
        <f>SUM(#REF!)</f>
        <v>#REF!</v>
      </c>
      <c r="AA146" s="393" t="e">
        <f>SUM(#REF!)</f>
        <v>#REF!</v>
      </c>
      <c r="AB146" s="393" t="e">
        <f>SUM(#REF!)</f>
        <v>#REF!</v>
      </c>
      <c r="AC146" s="393" t="e">
        <f>SUM(#REF!)</f>
        <v>#REF!</v>
      </c>
      <c r="AD146" s="393" t="e">
        <f>SUM(#REF!)</f>
        <v>#REF!</v>
      </c>
      <c r="AE146" s="187">
        <v>0</v>
      </c>
      <c r="AF146" s="187">
        <v>0</v>
      </c>
      <c r="AG146" s="378">
        <v>1658839</v>
      </c>
      <c r="AH146" s="395" t="e">
        <f t="shared" si="59"/>
        <v>#REF!</v>
      </c>
      <c r="AI146" s="110" t="e">
        <f>#REF!</f>
        <v>#REF!</v>
      </c>
      <c r="AJ146" s="93" t="e">
        <f>#REF!</f>
        <v>#REF!</v>
      </c>
      <c r="AK146" s="93" t="e">
        <f>#REF!</f>
        <v>#REF!</v>
      </c>
      <c r="AL146" s="93" t="e">
        <f>#REF!</f>
        <v>#REF!</v>
      </c>
      <c r="AM146" s="93" t="e">
        <f>#REF!</f>
        <v>#REF!</v>
      </c>
      <c r="AN146" s="93" t="e">
        <f>#REF!</f>
        <v>#REF!</v>
      </c>
      <c r="AO146" s="93" t="e">
        <f>#REF!</f>
        <v>#REF!</v>
      </c>
      <c r="AP146" s="93" t="e">
        <f>#REF!</f>
        <v>#REF!</v>
      </c>
      <c r="AQ146" s="93" t="e">
        <f>#REF!</f>
        <v>#REF!</v>
      </c>
      <c r="AR146" s="93" t="e">
        <f>#REF!</f>
        <v>#REF!</v>
      </c>
      <c r="AS146" s="187" t="e">
        <f>#REF!</f>
        <v>#REF!</v>
      </c>
      <c r="AT146" s="187" t="e">
        <f>#REF!</f>
        <v>#REF!</v>
      </c>
    </row>
    <row r="147" spans="1:46">
      <c r="A147" s="519" t="s">
        <v>887</v>
      </c>
      <c r="C147" s="52" t="s">
        <v>825</v>
      </c>
      <c r="D147" s="525" t="e">
        <f t="shared" si="56"/>
        <v>#REF!</v>
      </c>
      <c r="E147" s="87" t="e">
        <f t="shared" si="57"/>
        <v>#REF!</v>
      </c>
      <c r="F147" s="428" t="e">
        <f t="shared" si="58"/>
        <v>#REF!</v>
      </c>
      <c r="G147" s="397" t="e">
        <f>SUM(#REF!)</f>
        <v>#REF!</v>
      </c>
      <c r="H147" s="396" t="e">
        <f>SUM(#REF!)</f>
        <v>#REF!</v>
      </c>
      <c r="I147" s="396" t="e">
        <f>SUM(#REF!)</f>
        <v>#REF!</v>
      </c>
      <c r="J147" s="396" t="e">
        <f>SUM(#REF!)</f>
        <v>#REF!</v>
      </c>
      <c r="K147" s="396" t="e">
        <f>SUM(#REF!)</f>
        <v>#REF!</v>
      </c>
      <c r="L147" s="396" t="e">
        <f>SUM(#REF!)</f>
        <v>#REF!</v>
      </c>
      <c r="M147" s="396" t="e">
        <f>SUM(#REF!)</f>
        <v>#REF!</v>
      </c>
      <c r="N147" s="396" t="e">
        <f>SUM(#REF!)</f>
        <v>#REF!</v>
      </c>
      <c r="O147" s="396" t="e">
        <f>SUM(#REF!)</f>
        <v>#REF!</v>
      </c>
      <c r="P147" s="396" t="e">
        <f>SUM(#REF!)</f>
        <v>#REF!</v>
      </c>
      <c r="Q147" s="396" t="e">
        <f>SUM(#REF!)</f>
        <v>#REF!</v>
      </c>
      <c r="R147" s="396" t="e">
        <f>SUM(#REF!)</f>
        <v>#REF!</v>
      </c>
      <c r="S147" s="396" t="e">
        <f>SUM(#REF!)</f>
        <v>#REF!</v>
      </c>
      <c r="T147" s="396" t="e">
        <f>SUM(#REF!)</f>
        <v>#REF!</v>
      </c>
      <c r="U147" s="396" t="e">
        <f>SUM(#REF!)</f>
        <v>#REF!</v>
      </c>
      <c r="V147" s="396" t="e">
        <f>SUM(#REF!)</f>
        <v>#REF!</v>
      </c>
      <c r="W147" s="396" t="e">
        <f>SUM(#REF!)</f>
        <v>#REF!</v>
      </c>
      <c r="X147" s="396" t="e">
        <f>SUM(#REF!)</f>
        <v>#REF!</v>
      </c>
      <c r="Y147" s="396" t="e">
        <f>SUM(#REF!)</f>
        <v>#REF!</v>
      </c>
      <c r="Z147" s="396" t="e">
        <f>SUM(#REF!)</f>
        <v>#REF!</v>
      </c>
      <c r="AA147" s="393" t="e">
        <f>SUM(#REF!)</f>
        <v>#REF!</v>
      </c>
      <c r="AB147" s="393" t="e">
        <f>SUM(#REF!)</f>
        <v>#REF!</v>
      </c>
      <c r="AC147" s="393" t="e">
        <f>SUM(#REF!)</f>
        <v>#REF!</v>
      </c>
      <c r="AD147" s="393" t="e">
        <f>SUM(#REF!)</f>
        <v>#REF!</v>
      </c>
      <c r="AE147" s="187">
        <v>0</v>
      </c>
      <c r="AF147" s="187">
        <v>0</v>
      </c>
      <c r="AG147" s="378">
        <v>10</v>
      </c>
      <c r="AH147" s="395" t="e">
        <f t="shared" si="59"/>
        <v>#REF!</v>
      </c>
      <c r="AI147" s="110" t="e">
        <f>#REF!</f>
        <v>#REF!</v>
      </c>
      <c r="AJ147" s="93" t="e">
        <f>#REF!</f>
        <v>#REF!</v>
      </c>
      <c r="AK147" s="93" t="e">
        <f>#REF!</f>
        <v>#REF!</v>
      </c>
      <c r="AL147" s="93" t="e">
        <f>#REF!</f>
        <v>#REF!</v>
      </c>
      <c r="AM147" s="93" t="e">
        <f>#REF!</f>
        <v>#REF!</v>
      </c>
      <c r="AN147" s="93" t="e">
        <f>#REF!</f>
        <v>#REF!</v>
      </c>
      <c r="AO147" s="93" t="e">
        <f>#REF!</f>
        <v>#REF!</v>
      </c>
      <c r="AP147" s="93" t="e">
        <f>#REF!</f>
        <v>#REF!</v>
      </c>
      <c r="AQ147" s="93" t="e">
        <f>#REF!</f>
        <v>#REF!</v>
      </c>
      <c r="AR147" s="93" t="e">
        <f>#REF!</f>
        <v>#REF!</v>
      </c>
      <c r="AS147" s="187" t="e">
        <f>#REF!</f>
        <v>#REF!</v>
      </c>
      <c r="AT147" s="187" t="e">
        <f>#REF!</f>
        <v>#REF!</v>
      </c>
    </row>
    <row r="148" spans="1:46">
      <c r="A148" s="519" t="s">
        <v>888</v>
      </c>
      <c r="C148" s="52" t="s">
        <v>812</v>
      </c>
      <c r="D148" s="525" t="e">
        <f t="shared" si="56"/>
        <v>#REF!</v>
      </c>
      <c r="E148" s="87" t="e">
        <f t="shared" si="57"/>
        <v>#REF!</v>
      </c>
      <c r="F148" s="428" t="e">
        <f t="shared" si="58"/>
        <v>#REF!</v>
      </c>
      <c r="G148" s="397" t="e">
        <f>SUM(#REF!)</f>
        <v>#REF!</v>
      </c>
      <c r="H148" s="396" t="e">
        <f>SUM(#REF!)</f>
        <v>#REF!</v>
      </c>
      <c r="I148" s="396" t="e">
        <f>SUM(#REF!)</f>
        <v>#REF!</v>
      </c>
      <c r="J148" s="396" t="e">
        <f>SUM(#REF!)</f>
        <v>#REF!</v>
      </c>
      <c r="K148" s="396" t="e">
        <f>SUM(#REF!)</f>
        <v>#REF!</v>
      </c>
      <c r="L148" s="396" t="e">
        <f>SUM(#REF!)</f>
        <v>#REF!</v>
      </c>
      <c r="M148" s="396" t="e">
        <f>SUM(#REF!)</f>
        <v>#REF!</v>
      </c>
      <c r="N148" s="396" t="e">
        <f>SUM(#REF!)</f>
        <v>#REF!</v>
      </c>
      <c r="O148" s="396" t="e">
        <f>SUM(#REF!)</f>
        <v>#REF!</v>
      </c>
      <c r="P148" s="396" t="e">
        <f>SUM(#REF!)</f>
        <v>#REF!</v>
      </c>
      <c r="Q148" s="396" t="e">
        <f>SUM(#REF!)</f>
        <v>#REF!</v>
      </c>
      <c r="R148" s="396" t="e">
        <f>SUM(#REF!)</f>
        <v>#REF!</v>
      </c>
      <c r="S148" s="396" t="e">
        <f>SUM(#REF!)</f>
        <v>#REF!</v>
      </c>
      <c r="T148" s="396" t="e">
        <f>SUM(#REF!)</f>
        <v>#REF!</v>
      </c>
      <c r="U148" s="396" t="e">
        <f>SUM(#REF!)</f>
        <v>#REF!</v>
      </c>
      <c r="V148" s="396" t="e">
        <f>SUM(#REF!)</f>
        <v>#REF!</v>
      </c>
      <c r="W148" s="396" t="e">
        <f>SUM(#REF!)</f>
        <v>#REF!</v>
      </c>
      <c r="X148" s="396" t="e">
        <f>SUM(#REF!)</f>
        <v>#REF!</v>
      </c>
      <c r="Y148" s="396" t="e">
        <f>SUM(#REF!)</f>
        <v>#REF!</v>
      </c>
      <c r="Z148" s="396" t="e">
        <f>SUM(#REF!)</f>
        <v>#REF!</v>
      </c>
      <c r="AA148" s="393" t="e">
        <f>SUM(#REF!)</f>
        <v>#REF!</v>
      </c>
      <c r="AB148" s="393" t="e">
        <f>SUM(#REF!)</f>
        <v>#REF!</v>
      </c>
      <c r="AC148" s="393" t="e">
        <f>SUM(#REF!)</f>
        <v>#REF!</v>
      </c>
      <c r="AD148" s="393" t="e">
        <f>SUM(#REF!)</f>
        <v>#REF!</v>
      </c>
      <c r="AE148" s="187">
        <v>0</v>
      </c>
      <c r="AF148" s="187">
        <v>0</v>
      </c>
      <c r="AG148" s="378">
        <v>349226</v>
      </c>
      <c r="AH148" s="395" t="e">
        <f t="shared" si="59"/>
        <v>#REF!</v>
      </c>
      <c r="AI148" s="110" t="e">
        <f>#REF!</f>
        <v>#REF!</v>
      </c>
      <c r="AJ148" s="93" t="e">
        <f>#REF!</f>
        <v>#REF!</v>
      </c>
      <c r="AK148" s="93" t="e">
        <f>#REF!</f>
        <v>#REF!</v>
      </c>
      <c r="AL148" s="93" t="e">
        <f>#REF!</f>
        <v>#REF!</v>
      </c>
      <c r="AM148" s="93" t="e">
        <f>#REF!</f>
        <v>#REF!</v>
      </c>
      <c r="AN148" s="93" t="e">
        <f>#REF!</f>
        <v>#REF!</v>
      </c>
      <c r="AO148" s="93" t="e">
        <f>#REF!</f>
        <v>#REF!</v>
      </c>
      <c r="AP148" s="93" t="e">
        <f>#REF!</f>
        <v>#REF!</v>
      </c>
      <c r="AQ148" s="93" t="e">
        <f>#REF!</f>
        <v>#REF!</v>
      </c>
      <c r="AR148" s="93" t="e">
        <f>#REF!</f>
        <v>#REF!</v>
      </c>
      <c r="AS148" s="187" t="e">
        <f>#REF!</f>
        <v>#REF!</v>
      </c>
      <c r="AT148" s="187" t="e">
        <f>#REF!</f>
        <v>#REF!</v>
      </c>
    </row>
    <row r="149" spans="1:46">
      <c r="A149" s="519" t="s">
        <v>1461</v>
      </c>
      <c r="B149" s="95">
        <v>214</v>
      </c>
      <c r="C149" s="52" t="s">
        <v>1520</v>
      </c>
      <c r="D149" s="525" t="e">
        <f t="shared" si="56"/>
        <v>#REF!</v>
      </c>
      <c r="E149" s="106" t="e">
        <f t="shared" si="57"/>
        <v>#REF!</v>
      </c>
      <c r="F149" s="428" t="e">
        <f t="shared" si="58"/>
        <v>#REF!</v>
      </c>
      <c r="G149" s="397" t="e">
        <f>SUM(#REF!)</f>
        <v>#REF!</v>
      </c>
      <c r="H149" s="396" t="e">
        <f>SUM(#REF!)</f>
        <v>#REF!</v>
      </c>
      <c r="I149" s="396" t="e">
        <f>SUM(#REF!)</f>
        <v>#REF!</v>
      </c>
      <c r="J149" s="396" t="e">
        <f>SUM(#REF!)</f>
        <v>#REF!</v>
      </c>
      <c r="K149" s="396" t="e">
        <f>SUM(#REF!)</f>
        <v>#REF!</v>
      </c>
      <c r="L149" s="396" t="e">
        <f>SUM(#REF!)</f>
        <v>#REF!</v>
      </c>
      <c r="M149" s="396" t="e">
        <f>SUM(#REF!)</f>
        <v>#REF!</v>
      </c>
      <c r="N149" s="396" t="e">
        <f>SUM(#REF!)</f>
        <v>#REF!</v>
      </c>
      <c r="O149" s="396" t="e">
        <f>SUM(#REF!)</f>
        <v>#REF!</v>
      </c>
      <c r="P149" s="396" t="e">
        <f>SUM(#REF!)</f>
        <v>#REF!</v>
      </c>
      <c r="Q149" s="396" t="e">
        <f>SUM(#REF!)</f>
        <v>#REF!</v>
      </c>
      <c r="R149" s="396" t="e">
        <f>SUM(#REF!)</f>
        <v>#REF!</v>
      </c>
      <c r="S149" s="396" t="e">
        <f>SUM(#REF!)</f>
        <v>#REF!</v>
      </c>
      <c r="T149" s="396" t="e">
        <f>SUM(#REF!)</f>
        <v>#REF!</v>
      </c>
      <c r="U149" s="396" t="e">
        <f>SUM(#REF!)</f>
        <v>#REF!</v>
      </c>
      <c r="V149" s="396" t="e">
        <f>SUM(#REF!)</f>
        <v>#REF!</v>
      </c>
      <c r="W149" s="396" t="e">
        <f>SUM(#REF!)</f>
        <v>#REF!</v>
      </c>
      <c r="X149" s="396" t="e">
        <f>SUM(#REF!)</f>
        <v>#REF!</v>
      </c>
      <c r="Y149" s="396" t="e">
        <f>SUM(#REF!)</f>
        <v>#REF!</v>
      </c>
      <c r="Z149" s="396" t="e">
        <f>SUM(#REF!)</f>
        <v>#REF!</v>
      </c>
      <c r="AA149" s="393" t="e">
        <f>SUM(#REF!)</f>
        <v>#REF!</v>
      </c>
      <c r="AB149" s="393" t="e">
        <f>SUM(#REF!)</f>
        <v>#REF!</v>
      </c>
      <c r="AC149" s="393" t="e">
        <f>SUM(#REF!)</f>
        <v>#REF!</v>
      </c>
      <c r="AD149" s="393" t="e">
        <f>SUM(#REF!)</f>
        <v>#REF!</v>
      </c>
      <c r="AE149" s="187">
        <v>832846</v>
      </c>
      <c r="AF149" s="187">
        <v>832846</v>
      </c>
      <c r="AG149" s="378">
        <v>1021380</v>
      </c>
      <c r="AH149" s="395" t="e">
        <f t="shared" si="59"/>
        <v>#REF!</v>
      </c>
      <c r="AI149" s="110" t="e">
        <f>#REF!</f>
        <v>#REF!</v>
      </c>
      <c r="AJ149" s="93" t="e">
        <f>#REF!</f>
        <v>#REF!</v>
      </c>
      <c r="AK149" s="93" t="e">
        <f>#REF!</f>
        <v>#REF!</v>
      </c>
      <c r="AL149" s="93" t="e">
        <f>#REF!</f>
        <v>#REF!</v>
      </c>
      <c r="AM149" s="93" t="e">
        <f>#REF!</f>
        <v>#REF!</v>
      </c>
      <c r="AN149" s="93" t="e">
        <f>#REF!</f>
        <v>#REF!</v>
      </c>
      <c r="AO149" s="93" t="e">
        <f>#REF!</f>
        <v>#REF!</v>
      </c>
      <c r="AP149" s="93" t="e">
        <f>#REF!</f>
        <v>#REF!</v>
      </c>
      <c r="AQ149" s="93" t="e">
        <f>#REF!</f>
        <v>#REF!</v>
      </c>
      <c r="AR149" s="93" t="e">
        <f>#REF!</f>
        <v>#REF!</v>
      </c>
      <c r="AS149" s="187" t="e">
        <f>#REF!</f>
        <v>#REF!</v>
      </c>
      <c r="AT149" s="187" t="e">
        <f>#REF!</f>
        <v>#REF!</v>
      </c>
    </row>
    <row r="150" spans="1:46">
      <c r="A150" s="519" t="s">
        <v>889</v>
      </c>
      <c r="B150" s="95">
        <v>215</v>
      </c>
      <c r="C150" s="52" t="s">
        <v>978</v>
      </c>
      <c r="D150" s="525" t="e">
        <f t="shared" si="56"/>
        <v>#REF!</v>
      </c>
      <c r="E150" s="106" t="e">
        <f t="shared" si="57"/>
        <v>#REF!</v>
      </c>
      <c r="F150" s="428" t="e">
        <f t="shared" si="58"/>
        <v>#REF!</v>
      </c>
      <c r="G150" s="397" t="e">
        <f>SUM(#REF!)</f>
        <v>#REF!</v>
      </c>
      <c r="H150" s="396" t="e">
        <f>SUM(#REF!)</f>
        <v>#REF!</v>
      </c>
      <c r="I150" s="396" t="e">
        <f>SUM(#REF!)</f>
        <v>#REF!</v>
      </c>
      <c r="J150" s="396" t="e">
        <f>SUM(#REF!)</f>
        <v>#REF!</v>
      </c>
      <c r="K150" s="396" t="e">
        <f>SUM(#REF!)</f>
        <v>#REF!</v>
      </c>
      <c r="L150" s="396" t="e">
        <f>SUM(#REF!)</f>
        <v>#REF!</v>
      </c>
      <c r="M150" s="396" t="e">
        <f>SUM(#REF!)</f>
        <v>#REF!</v>
      </c>
      <c r="N150" s="396" t="e">
        <f>SUM(#REF!)</f>
        <v>#REF!</v>
      </c>
      <c r="O150" s="396" t="e">
        <f>SUM(#REF!)</f>
        <v>#REF!</v>
      </c>
      <c r="P150" s="396" t="e">
        <f>SUM(#REF!)</f>
        <v>#REF!</v>
      </c>
      <c r="Q150" s="396" t="e">
        <f>SUM(#REF!)</f>
        <v>#REF!</v>
      </c>
      <c r="R150" s="396" t="e">
        <f>SUM(#REF!)</f>
        <v>#REF!</v>
      </c>
      <c r="S150" s="396" t="e">
        <f>SUM(#REF!)</f>
        <v>#REF!</v>
      </c>
      <c r="T150" s="396" t="e">
        <f>SUM(#REF!)</f>
        <v>#REF!</v>
      </c>
      <c r="U150" s="396" t="e">
        <f>SUM(#REF!)</f>
        <v>#REF!</v>
      </c>
      <c r="V150" s="396" t="e">
        <f>SUM(#REF!)</f>
        <v>#REF!</v>
      </c>
      <c r="W150" s="396" t="e">
        <f>SUM(#REF!)</f>
        <v>#REF!</v>
      </c>
      <c r="X150" s="396" t="e">
        <f>SUM(#REF!)</f>
        <v>#REF!</v>
      </c>
      <c r="Y150" s="396" t="e">
        <f>SUM(#REF!)</f>
        <v>#REF!</v>
      </c>
      <c r="Z150" s="396" t="e">
        <f>SUM(#REF!)</f>
        <v>#REF!</v>
      </c>
      <c r="AA150" s="393" t="e">
        <f>SUM(#REF!)</f>
        <v>#REF!</v>
      </c>
      <c r="AB150" s="393" t="e">
        <f>SUM(#REF!)</f>
        <v>#REF!</v>
      </c>
      <c r="AC150" s="393" t="e">
        <f>SUM(#REF!)</f>
        <v>#REF!</v>
      </c>
      <c r="AD150" s="393" t="e">
        <f>SUM(#REF!)</f>
        <v>#REF!</v>
      </c>
      <c r="AE150" s="187">
        <v>656702</v>
      </c>
      <c r="AF150" s="187">
        <v>656702</v>
      </c>
      <c r="AG150" s="378">
        <v>176012</v>
      </c>
      <c r="AH150" s="395" t="e">
        <f t="shared" si="59"/>
        <v>#REF!</v>
      </c>
      <c r="AI150" s="110" t="e">
        <f>#REF!</f>
        <v>#REF!</v>
      </c>
      <c r="AJ150" s="93" t="e">
        <f>#REF!</f>
        <v>#REF!</v>
      </c>
      <c r="AK150" s="93" t="e">
        <f>#REF!</f>
        <v>#REF!</v>
      </c>
      <c r="AL150" s="93" t="e">
        <f>#REF!</f>
        <v>#REF!</v>
      </c>
      <c r="AM150" s="93" t="e">
        <f>#REF!</f>
        <v>#REF!</v>
      </c>
      <c r="AN150" s="93" t="e">
        <f>#REF!</f>
        <v>#REF!</v>
      </c>
      <c r="AO150" s="93" t="e">
        <f>#REF!</f>
        <v>#REF!</v>
      </c>
      <c r="AP150" s="93" t="e">
        <f>#REF!</f>
        <v>#REF!</v>
      </c>
      <c r="AQ150" s="93" t="e">
        <f>#REF!</f>
        <v>#REF!</v>
      </c>
      <c r="AR150" s="93" t="e">
        <f>#REF!</f>
        <v>#REF!</v>
      </c>
      <c r="AS150" s="187" t="e">
        <f>#REF!</f>
        <v>#REF!</v>
      </c>
      <c r="AT150" s="187" t="e">
        <f>#REF!</f>
        <v>#REF!</v>
      </c>
    </row>
    <row r="151" spans="1:46">
      <c r="A151" s="519" t="s">
        <v>890</v>
      </c>
      <c r="B151" s="95">
        <v>216</v>
      </c>
      <c r="C151" s="52" t="s">
        <v>979</v>
      </c>
      <c r="D151" s="525" t="e">
        <f t="shared" si="56"/>
        <v>#REF!</v>
      </c>
      <c r="E151" s="106" t="e">
        <f t="shared" si="57"/>
        <v>#REF!</v>
      </c>
      <c r="F151" s="428" t="e">
        <f t="shared" si="58"/>
        <v>#REF!</v>
      </c>
      <c r="G151" s="397" t="e">
        <f>SUM(#REF!)</f>
        <v>#REF!</v>
      </c>
      <c r="H151" s="396" t="e">
        <f>SUM(#REF!)</f>
        <v>#REF!</v>
      </c>
      <c r="I151" s="396" t="e">
        <f>SUM(#REF!)</f>
        <v>#REF!</v>
      </c>
      <c r="J151" s="396" t="e">
        <f>SUM(#REF!)</f>
        <v>#REF!</v>
      </c>
      <c r="K151" s="396" t="e">
        <f>SUM(#REF!)</f>
        <v>#REF!</v>
      </c>
      <c r="L151" s="396" t="e">
        <f>SUM(#REF!)</f>
        <v>#REF!</v>
      </c>
      <c r="M151" s="396" t="e">
        <f>SUM(#REF!)</f>
        <v>#REF!</v>
      </c>
      <c r="N151" s="396" t="e">
        <f>SUM(#REF!)</f>
        <v>#REF!</v>
      </c>
      <c r="O151" s="396" t="e">
        <f>SUM(#REF!)</f>
        <v>#REF!</v>
      </c>
      <c r="P151" s="396" t="e">
        <f>SUM(#REF!)</f>
        <v>#REF!</v>
      </c>
      <c r="Q151" s="396" t="e">
        <f>SUM(#REF!)</f>
        <v>#REF!</v>
      </c>
      <c r="R151" s="396" t="e">
        <f>SUM(#REF!)</f>
        <v>#REF!</v>
      </c>
      <c r="S151" s="396" t="e">
        <f>SUM(#REF!)</f>
        <v>#REF!</v>
      </c>
      <c r="T151" s="396" t="e">
        <f>SUM(#REF!)</f>
        <v>#REF!</v>
      </c>
      <c r="U151" s="396" t="e">
        <f>SUM(#REF!)</f>
        <v>#REF!</v>
      </c>
      <c r="V151" s="396" t="e">
        <f>SUM(#REF!)</f>
        <v>#REF!</v>
      </c>
      <c r="W151" s="396" t="e">
        <f>SUM(#REF!)</f>
        <v>#REF!</v>
      </c>
      <c r="X151" s="396" t="e">
        <f>SUM(#REF!)</f>
        <v>#REF!</v>
      </c>
      <c r="Y151" s="396" t="e">
        <f>SUM(#REF!)</f>
        <v>#REF!</v>
      </c>
      <c r="Z151" s="396" t="e">
        <f>SUM(#REF!)</f>
        <v>#REF!</v>
      </c>
      <c r="AA151" s="393" t="e">
        <f>SUM(#REF!)</f>
        <v>#REF!</v>
      </c>
      <c r="AB151" s="393" t="e">
        <f>SUM(#REF!)</f>
        <v>#REF!</v>
      </c>
      <c r="AC151" s="393" t="e">
        <f>SUM(#REF!)</f>
        <v>#REF!</v>
      </c>
      <c r="AD151" s="393" t="e">
        <f>SUM(#REF!)</f>
        <v>#REF!</v>
      </c>
      <c r="AE151" s="187">
        <v>11817</v>
      </c>
      <c r="AF151" s="187">
        <v>11817</v>
      </c>
      <c r="AG151" s="378">
        <v>17673</v>
      </c>
      <c r="AH151" s="395" t="e">
        <f t="shared" si="59"/>
        <v>#REF!</v>
      </c>
      <c r="AI151" s="110" t="e">
        <f>#REF!</f>
        <v>#REF!</v>
      </c>
      <c r="AJ151" s="93" t="e">
        <f>#REF!</f>
        <v>#REF!</v>
      </c>
      <c r="AK151" s="93" t="e">
        <f>#REF!</f>
        <v>#REF!</v>
      </c>
      <c r="AL151" s="93" t="e">
        <f>#REF!</f>
        <v>#REF!</v>
      </c>
      <c r="AM151" s="93" t="e">
        <f>#REF!</f>
        <v>#REF!</v>
      </c>
      <c r="AN151" s="93" t="e">
        <f>#REF!</f>
        <v>#REF!</v>
      </c>
      <c r="AO151" s="93" t="e">
        <f>#REF!</f>
        <v>#REF!</v>
      </c>
      <c r="AP151" s="93" t="e">
        <f>#REF!</f>
        <v>#REF!</v>
      </c>
      <c r="AQ151" s="93" t="e">
        <f>#REF!</f>
        <v>#REF!</v>
      </c>
      <c r="AR151" s="93" t="e">
        <f>#REF!</f>
        <v>#REF!</v>
      </c>
      <c r="AS151" s="187" t="e">
        <f>#REF!</f>
        <v>#REF!</v>
      </c>
      <c r="AT151" s="187" t="e">
        <f>#REF!</f>
        <v>#REF!</v>
      </c>
    </row>
    <row r="152" spans="1:46">
      <c r="A152" s="519" t="s">
        <v>891</v>
      </c>
      <c r="B152" s="95">
        <v>217</v>
      </c>
      <c r="C152" s="52" t="s">
        <v>980</v>
      </c>
      <c r="D152" s="525" t="e">
        <f t="shared" si="56"/>
        <v>#REF!</v>
      </c>
      <c r="E152" s="106" t="e">
        <f t="shared" si="57"/>
        <v>#REF!</v>
      </c>
      <c r="F152" s="428" t="e">
        <f t="shared" si="58"/>
        <v>#REF!</v>
      </c>
      <c r="G152" s="397" t="e">
        <f>SUM(#REF!)</f>
        <v>#REF!</v>
      </c>
      <c r="H152" s="396" t="e">
        <f>SUM(#REF!)</f>
        <v>#REF!</v>
      </c>
      <c r="I152" s="396" t="e">
        <f>SUM(#REF!)</f>
        <v>#REF!</v>
      </c>
      <c r="J152" s="396" t="e">
        <f>SUM(#REF!)</f>
        <v>#REF!</v>
      </c>
      <c r="K152" s="396" t="e">
        <f>SUM(#REF!)</f>
        <v>#REF!</v>
      </c>
      <c r="L152" s="396" t="e">
        <f>SUM(#REF!)</f>
        <v>#REF!</v>
      </c>
      <c r="M152" s="396" t="e">
        <f>SUM(#REF!)</f>
        <v>#REF!</v>
      </c>
      <c r="N152" s="396" t="e">
        <f>SUM(#REF!)</f>
        <v>#REF!</v>
      </c>
      <c r="O152" s="396" t="e">
        <f>SUM(#REF!)</f>
        <v>#REF!</v>
      </c>
      <c r="P152" s="396" t="e">
        <f>SUM(#REF!)</f>
        <v>#REF!</v>
      </c>
      <c r="Q152" s="396" t="e">
        <f>SUM(#REF!)</f>
        <v>#REF!</v>
      </c>
      <c r="R152" s="396" t="e">
        <f>SUM(#REF!)</f>
        <v>#REF!</v>
      </c>
      <c r="S152" s="396" t="e">
        <f>SUM(#REF!)</f>
        <v>#REF!</v>
      </c>
      <c r="T152" s="396" t="e">
        <f>SUM(#REF!)</f>
        <v>#REF!</v>
      </c>
      <c r="U152" s="396" t="e">
        <f>SUM(#REF!)</f>
        <v>#REF!</v>
      </c>
      <c r="V152" s="396" t="e">
        <f>SUM(#REF!)</f>
        <v>#REF!</v>
      </c>
      <c r="W152" s="396" t="e">
        <f>SUM(#REF!)</f>
        <v>#REF!</v>
      </c>
      <c r="X152" s="396" t="e">
        <f>SUM(#REF!)</f>
        <v>#REF!</v>
      </c>
      <c r="Y152" s="396" t="e">
        <f>SUM(#REF!)</f>
        <v>#REF!</v>
      </c>
      <c r="Z152" s="396" t="e">
        <f>SUM(#REF!)</f>
        <v>#REF!</v>
      </c>
      <c r="AA152" s="393" t="e">
        <f>SUM(#REF!)</f>
        <v>#REF!</v>
      </c>
      <c r="AB152" s="393" t="e">
        <f>SUM(#REF!)</f>
        <v>#REF!</v>
      </c>
      <c r="AC152" s="393" t="e">
        <f>SUM(#REF!)</f>
        <v>#REF!</v>
      </c>
      <c r="AD152" s="393" t="e">
        <f>SUM(#REF!)</f>
        <v>#REF!</v>
      </c>
      <c r="AE152" s="187">
        <v>50505</v>
      </c>
      <c r="AF152" s="187">
        <v>50505</v>
      </c>
      <c r="AG152" s="378">
        <v>11281</v>
      </c>
      <c r="AH152" s="395" t="e">
        <f t="shared" si="59"/>
        <v>#REF!</v>
      </c>
      <c r="AI152" s="110" t="e">
        <f>#REF!</f>
        <v>#REF!</v>
      </c>
      <c r="AJ152" s="93" t="e">
        <f>#REF!</f>
        <v>#REF!</v>
      </c>
      <c r="AK152" s="93" t="e">
        <f>#REF!</f>
        <v>#REF!</v>
      </c>
      <c r="AL152" s="93" t="e">
        <f>#REF!</f>
        <v>#REF!</v>
      </c>
      <c r="AM152" s="93" t="e">
        <f>#REF!</f>
        <v>#REF!</v>
      </c>
      <c r="AN152" s="93" t="e">
        <f>#REF!</f>
        <v>#REF!</v>
      </c>
      <c r="AO152" s="93" t="e">
        <f>#REF!</f>
        <v>#REF!</v>
      </c>
      <c r="AP152" s="93" t="e">
        <f>#REF!</f>
        <v>#REF!</v>
      </c>
      <c r="AQ152" s="93" t="e">
        <f>#REF!</f>
        <v>#REF!</v>
      </c>
      <c r="AR152" s="93" t="e">
        <f>#REF!</f>
        <v>#REF!</v>
      </c>
      <c r="AS152" s="187" t="e">
        <f>#REF!</f>
        <v>#REF!</v>
      </c>
      <c r="AT152" s="187" t="e">
        <f>#REF!</f>
        <v>#REF!</v>
      </c>
    </row>
    <row r="153" spans="1:46">
      <c r="A153" s="519" t="s">
        <v>892</v>
      </c>
      <c r="B153" s="95">
        <v>218</v>
      </c>
      <c r="C153" s="52" t="s">
        <v>1320</v>
      </c>
      <c r="D153" s="525" t="e">
        <f t="shared" si="56"/>
        <v>#REF!</v>
      </c>
      <c r="E153" s="106" t="e">
        <f t="shared" si="57"/>
        <v>#REF!</v>
      </c>
      <c r="F153" s="428" t="e">
        <f t="shared" si="58"/>
        <v>#REF!</v>
      </c>
      <c r="G153" s="397" t="e">
        <f>SUM(#REF!)</f>
        <v>#REF!</v>
      </c>
      <c r="H153" s="396" t="e">
        <f>SUM(#REF!)</f>
        <v>#REF!</v>
      </c>
      <c r="I153" s="396" t="e">
        <f>SUM(#REF!)</f>
        <v>#REF!</v>
      </c>
      <c r="J153" s="396" t="e">
        <f>SUM(#REF!)</f>
        <v>#REF!</v>
      </c>
      <c r="K153" s="396" t="e">
        <f>SUM(#REF!)</f>
        <v>#REF!</v>
      </c>
      <c r="L153" s="396" t="e">
        <f>SUM(#REF!)</f>
        <v>#REF!</v>
      </c>
      <c r="M153" s="396" t="e">
        <f>SUM(#REF!)</f>
        <v>#REF!</v>
      </c>
      <c r="N153" s="396" t="e">
        <f>SUM(#REF!)</f>
        <v>#REF!</v>
      </c>
      <c r="O153" s="396" t="e">
        <f>SUM(#REF!)</f>
        <v>#REF!</v>
      </c>
      <c r="P153" s="396" t="e">
        <f>SUM(#REF!)</f>
        <v>#REF!</v>
      </c>
      <c r="Q153" s="396" t="e">
        <f>SUM(#REF!)</f>
        <v>#REF!</v>
      </c>
      <c r="R153" s="396" t="e">
        <f>SUM(#REF!)</f>
        <v>#REF!</v>
      </c>
      <c r="S153" s="396" t="e">
        <f>SUM(#REF!)</f>
        <v>#REF!</v>
      </c>
      <c r="T153" s="396" t="e">
        <f>SUM(#REF!)</f>
        <v>#REF!</v>
      </c>
      <c r="U153" s="396" t="e">
        <f>SUM(#REF!)</f>
        <v>#REF!</v>
      </c>
      <c r="V153" s="396" t="e">
        <f>SUM(#REF!)</f>
        <v>#REF!</v>
      </c>
      <c r="W153" s="396" t="e">
        <f>SUM(#REF!)</f>
        <v>#REF!</v>
      </c>
      <c r="X153" s="396" t="e">
        <f>SUM(#REF!)</f>
        <v>#REF!</v>
      </c>
      <c r="Y153" s="396" t="e">
        <f>SUM(#REF!)</f>
        <v>#REF!</v>
      </c>
      <c r="Z153" s="396" t="e">
        <f>SUM(#REF!)</f>
        <v>#REF!</v>
      </c>
      <c r="AA153" s="393" t="e">
        <f>SUM(#REF!)</f>
        <v>#REF!</v>
      </c>
      <c r="AB153" s="393" t="e">
        <f>SUM(#REF!)</f>
        <v>#REF!</v>
      </c>
      <c r="AC153" s="393" t="e">
        <f>SUM(#REF!)</f>
        <v>#REF!</v>
      </c>
      <c r="AD153" s="393" t="e">
        <f>SUM(#REF!)</f>
        <v>#REF!</v>
      </c>
      <c r="AE153" s="187">
        <v>513423</v>
      </c>
      <c r="AF153" s="187">
        <v>513423</v>
      </c>
      <c r="AG153" s="378">
        <v>83020</v>
      </c>
      <c r="AH153" s="395" t="e">
        <f t="shared" si="59"/>
        <v>#REF!</v>
      </c>
      <c r="AI153" s="110" t="e">
        <f>#REF!</f>
        <v>#REF!</v>
      </c>
      <c r="AJ153" s="93" t="e">
        <f>#REF!</f>
        <v>#REF!</v>
      </c>
      <c r="AK153" s="93" t="e">
        <f>#REF!</f>
        <v>#REF!</v>
      </c>
      <c r="AL153" s="93" t="e">
        <f>#REF!</f>
        <v>#REF!</v>
      </c>
      <c r="AM153" s="93" t="e">
        <f>#REF!</f>
        <v>#REF!</v>
      </c>
      <c r="AN153" s="93" t="e">
        <f>#REF!</f>
        <v>#REF!</v>
      </c>
      <c r="AO153" s="93" t="e">
        <f>#REF!</f>
        <v>#REF!</v>
      </c>
      <c r="AP153" s="93" t="e">
        <f>#REF!</f>
        <v>#REF!</v>
      </c>
      <c r="AQ153" s="93" t="e">
        <f>#REF!</f>
        <v>#REF!</v>
      </c>
      <c r="AR153" s="93" t="e">
        <f>#REF!</f>
        <v>#REF!</v>
      </c>
      <c r="AS153" s="187" t="e">
        <f>#REF!</f>
        <v>#REF!</v>
      </c>
      <c r="AT153" s="187" t="e">
        <f>#REF!</f>
        <v>#REF!</v>
      </c>
    </row>
    <row r="154" spans="1:46">
      <c r="A154" s="519" t="s">
        <v>1459</v>
      </c>
      <c r="B154" s="95">
        <v>219</v>
      </c>
      <c r="C154" s="52" t="s">
        <v>1462</v>
      </c>
      <c r="D154" s="525" t="e">
        <f t="shared" si="56"/>
        <v>#REF!</v>
      </c>
      <c r="E154" s="106" t="e">
        <f t="shared" si="57"/>
        <v>#REF!</v>
      </c>
      <c r="F154" s="428" t="e">
        <f t="shared" si="58"/>
        <v>#REF!</v>
      </c>
      <c r="G154" s="397" t="e">
        <f>SUM(#REF!)</f>
        <v>#REF!</v>
      </c>
      <c r="H154" s="396" t="e">
        <f>SUM(#REF!)</f>
        <v>#REF!</v>
      </c>
      <c r="I154" s="396" t="e">
        <f>SUM(#REF!)</f>
        <v>#REF!</v>
      </c>
      <c r="J154" s="396" t="e">
        <f>SUM(#REF!)</f>
        <v>#REF!</v>
      </c>
      <c r="K154" s="396" t="e">
        <f>SUM(#REF!)</f>
        <v>#REF!</v>
      </c>
      <c r="L154" s="396" t="e">
        <f>SUM(#REF!)</f>
        <v>#REF!</v>
      </c>
      <c r="M154" s="396" t="e">
        <f>SUM(#REF!)</f>
        <v>#REF!</v>
      </c>
      <c r="N154" s="396" t="e">
        <f>SUM(#REF!)</f>
        <v>#REF!</v>
      </c>
      <c r="O154" s="396" t="e">
        <f>SUM(#REF!)</f>
        <v>#REF!</v>
      </c>
      <c r="P154" s="396" t="e">
        <f>SUM(#REF!)</f>
        <v>#REF!</v>
      </c>
      <c r="Q154" s="396" t="e">
        <f>SUM(#REF!)</f>
        <v>#REF!</v>
      </c>
      <c r="R154" s="396" t="e">
        <f>SUM(#REF!)</f>
        <v>#REF!</v>
      </c>
      <c r="S154" s="396" t="e">
        <f>SUM(#REF!)</f>
        <v>#REF!</v>
      </c>
      <c r="T154" s="396" t="e">
        <f>SUM(#REF!)</f>
        <v>#REF!</v>
      </c>
      <c r="U154" s="396" t="e">
        <f>SUM(#REF!)</f>
        <v>#REF!</v>
      </c>
      <c r="V154" s="396" t="e">
        <f>SUM(#REF!)</f>
        <v>#REF!</v>
      </c>
      <c r="W154" s="396" t="e">
        <f>SUM(#REF!)</f>
        <v>#REF!</v>
      </c>
      <c r="X154" s="396" t="e">
        <f>SUM(#REF!)</f>
        <v>#REF!</v>
      </c>
      <c r="Y154" s="396" t="e">
        <f>SUM(#REF!)</f>
        <v>#REF!</v>
      </c>
      <c r="Z154" s="396" t="e">
        <f>SUM(#REF!)</f>
        <v>#REF!</v>
      </c>
      <c r="AA154" s="393" t="e">
        <f>SUM(#REF!)</f>
        <v>#REF!</v>
      </c>
      <c r="AB154" s="393" t="e">
        <f>SUM(#REF!)</f>
        <v>#REF!</v>
      </c>
      <c r="AC154" s="393" t="e">
        <f>SUM(#REF!)</f>
        <v>#REF!</v>
      </c>
      <c r="AD154" s="393" t="e">
        <f>SUM(#REF!)</f>
        <v>#REF!</v>
      </c>
      <c r="AE154" s="187">
        <v>20101</v>
      </c>
      <c r="AF154" s="187">
        <v>20101</v>
      </c>
      <c r="AG154" s="378">
        <v>20921</v>
      </c>
      <c r="AH154" s="395" t="e">
        <f t="shared" si="59"/>
        <v>#REF!</v>
      </c>
      <c r="AI154" s="110" t="e">
        <f>#REF!</f>
        <v>#REF!</v>
      </c>
      <c r="AJ154" s="93" t="e">
        <f>#REF!</f>
        <v>#REF!</v>
      </c>
      <c r="AK154" s="93" t="e">
        <f>#REF!</f>
        <v>#REF!</v>
      </c>
      <c r="AL154" s="93" t="e">
        <f>#REF!</f>
        <v>#REF!</v>
      </c>
      <c r="AM154" s="93" t="e">
        <f>#REF!</f>
        <v>#REF!</v>
      </c>
      <c r="AN154" s="93" t="e">
        <f>#REF!</f>
        <v>#REF!</v>
      </c>
      <c r="AO154" s="93" t="e">
        <f>#REF!</f>
        <v>#REF!</v>
      </c>
      <c r="AP154" s="93" t="e">
        <f>#REF!</f>
        <v>#REF!</v>
      </c>
      <c r="AQ154" s="93" t="e">
        <f>#REF!</f>
        <v>#REF!</v>
      </c>
      <c r="AR154" s="93" t="e">
        <f>#REF!</f>
        <v>#REF!</v>
      </c>
      <c r="AS154" s="187" t="e">
        <f>#REF!</f>
        <v>#REF!</v>
      </c>
      <c r="AT154" s="187" t="e">
        <f>#REF!</f>
        <v>#REF!</v>
      </c>
    </row>
    <row r="155" spans="1:46">
      <c r="A155" s="519" t="s">
        <v>1463</v>
      </c>
      <c r="B155" s="95">
        <v>220</v>
      </c>
      <c r="C155" s="52" t="s">
        <v>1521</v>
      </c>
      <c r="D155" s="525" t="e">
        <f t="shared" si="56"/>
        <v>#REF!</v>
      </c>
      <c r="E155" s="106" t="e">
        <f t="shared" si="57"/>
        <v>#REF!</v>
      </c>
      <c r="F155" s="428" t="e">
        <f t="shared" si="58"/>
        <v>#REF!</v>
      </c>
      <c r="G155" s="397" t="e">
        <f>SUM(#REF!)</f>
        <v>#REF!</v>
      </c>
      <c r="H155" s="396" t="e">
        <f>SUM(#REF!)</f>
        <v>#REF!</v>
      </c>
      <c r="I155" s="396" t="e">
        <f>SUM(#REF!)</f>
        <v>#REF!</v>
      </c>
      <c r="J155" s="396" t="e">
        <f>SUM(#REF!)</f>
        <v>#REF!</v>
      </c>
      <c r="K155" s="396" t="e">
        <f>SUM(#REF!)</f>
        <v>#REF!</v>
      </c>
      <c r="L155" s="396" t="e">
        <f>SUM(#REF!)</f>
        <v>#REF!</v>
      </c>
      <c r="M155" s="396" t="e">
        <f>SUM(#REF!)</f>
        <v>#REF!</v>
      </c>
      <c r="N155" s="396" t="e">
        <f>SUM(#REF!)</f>
        <v>#REF!</v>
      </c>
      <c r="O155" s="396" t="e">
        <f>SUM(#REF!)</f>
        <v>#REF!</v>
      </c>
      <c r="P155" s="396" t="e">
        <f>SUM(#REF!)</f>
        <v>#REF!</v>
      </c>
      <c r="Q155" s="396" t="e">
        <f>SUM(#REF!)</f>
        <v>#REF!</v>
      </c>
      <c r="R155" s="396" t="e">
        <f>SUM(#REF!)</f>
        <v>#REF!</v>
      </c>
      <c r="S155" s="396" t="e">
        <f>SUM(#REF!)</f>
        <v>#REF!</v>
      </c>
      <c r="T155" s="396" t="e">
        <f>SUM(#REF!)</f>
        <v>#REF!</v>
      </c>
      <c r="U155" s="396" t="e">
        <f>SUM(#REF!)</f>
        <v>#REF!</v>
      </c>
      <c r="V155" s="396" t="e">
        <f>SUM(#REF!)</f>
        <v>#REF!</v>
      </c>
      <c r="W155" s="396" t="e">
        <f>SUM(#REF!)</f>
        <v>#REF!</v>
      </c>
      <c r="X155" s="396" t="e">
        <f>SUM(#REF!)</f>
        <v>#REF!</v>
      </c>
      <c r="Y155" s="396" t="e">
        <f>SUM(#REF!)</f>
        <v>#REF!</v>
      </c>
      <c r="Z155" s="396" t="e">
        <f>SUM(#REF!)</f>
        <v>#REF!</v>
      </c>
      <c r="AA155" s="393" t="e">
        <f>SUM(#REF!)</f>
        <v>#REF!</v>
      </c>
      <c r="AB155" s="393" t="e">
        <f>SUM(#REF!)</f>
        <v>#REF!</v>
      </c>
      <c r="AC155" s="393" t="e">
        <f>SUM(#REF!)</f>
        <v>#REF!</v>
      </c>
      <c r="AD155" s="393" t="e">
        <f>SUM(#REF!)</f>
        <v>#REF!</v>
      </c>
      <c r="AE155" s="187">
        <v>75851</v>
      </c>
      <c r="AF155" s="187">
        <v>75851</v>
      </c>
      <c r="AG155" s="378">
        <v>54751</v>
      </c>
      <c r="AH155" s="395" t="e">
        <f t="shared" si="59"/>
        <v>#REF!</v>
      </c>
      <c r="AI155" s="110" t="e">
        <f>#REF!</f>
        <v>#REF!</v>
      </c>
      <c r="AJ155" s="93" t="e">
        <f>#REF!</f>
        <v>#REF!</v>
      </c>
      <c r="AK155" s="93" t="e">
        <f>#REF!</f>
        <v>#REF!</v>
      </c>
      <c r="AL155" s="93" t="e">
        <f>#REF!</f>
        <v>#REF!</v>
      </c>
      <c r="AM155" s="93" t="e">
        <f>#REF!</f>
        <v>#REF!</v>
      </c>
      <c r="AN155" s="93" t="e">
        <f>#REF!</f>
        <v>#REF!</v>
      </c>
      <c r="AO155" s="93" t="e">
        <f>#REF!</f>
        <v>#REF!</v>
      </c>
      <c r="AP155" s="93" t="e">
        <f>#REF!</f>
        <v>#REF!</v>
      </c>
      <c r="AQ155" s="93" t="e">
        <f>#REF!</f>
        <v>#REF!</v>
      </c>
      <c r="AR155" s="93" t="e">
        <f>#REF!</f>
        <v>#REF!</v>
      </c>
      <c r="AS155" s="187" t="e">
        <f>#REF!</f>
        <v>#REF!</v>
      </c>
      <c r="AT155" s="187" t="e">
        <f>#REF!</f>
        <v>#REF!</v>
      </c>
    </row>
    <row r="156" spans="1:46">
      <c r="A156" s="519" t="s">
        <v>893</v>
      </c>
      <c r="B156" s="95">
        <v>221</v>
      </c>
      <c r="C156" s="52" t="s">
        <v>981</v>
      </c>
      <c r="D156" s="525" t="e">
        <f t="shared" si="56"/>
        <v>#REF!</v>
      </c>
      <c r="E156" s="106" t="e">
        <f t="shared" si="57"/>
        <v>#REF!</v>
      </c>
      <c r="F156" s="428" t="e">
        <f t="shared" si="58"/>
        <v>#REF!</v>
      </c>
      <c r="G156" s="397" t="e">
        <f>SUM(#REF!)</f>
        <v>#REF!</v>
      </c>
      <c r="H156" s="396" t="e">
        <f>SUM(#REF!)</f>
        <v>#REF!</v>
      </c>
      <c r="I156" s="396" t="e">
        <f>SUM(#REF!)</f>
        <v>#REF!</v>
      </c>
      <c r="J156" s="396" t="e">
        <f>SUM(#REF!)</f>
        <v>#REF!</v>
      </c>
      <c r="K156" s="396" t="e">
        <f>SUM(#REF!)</f>
        <v>#REF!</v>
      </c>
      <c r="L156" s="396" t="e">
        <f>SUM(#REF!)</f>
        <v>#REF!</v>
      </c>
      <c r="M156" s="396" t="e">
        <f>SUM(#REF!)</f>
        <v>#REF!</v>
      </c>
      <c r="N156" s="396" t="e">
        <f>SUM(#REF!)</f>
        <v>#REF!</v>
      </c>
      <c r="O156" s="396" t="e">
        <f>SUM(#REF!)</f>
        <v>#REF!</v>
      </c>
      <c r="P156" s="396" t="e">
        <f>SUM(#REF!)</f>
        <v>#REF!</v>
      </c>
      <c r="Q156" s="396" t="e">
        <f>SUM(#REF!)</f>
        <v>#REF!</v>
      </c>
      <c r="R156" s="396" t="e">
        <f>SUM(#REF!)</f>
        <v>#REF!</v>
      </c>
      <c r="S156" s="396" t="e">
        <f>SUM(#REF!)</f>
        <v>#REF!</v>
      </c>
      <c r="T156" s="396" t="e">
        <f>SUM(#REF!)</f>
        <v>#REF!</v>
      </c>
      <c r="U156" s="396" t="e">
        <f>SUM(#REF!)</f>
        <v>#REF!</v>
      </c>
      <c r="V156" s="396" t="e">
        <f>SUM(#REF!)</f>
        <v>#REF!</v>
      </c>
      <c r="W156" s="396" t="e">
        <f>SUM(#REF!)</f>
        <v>#REF!</v>
      </c>
      <c r="X156" s="396" t="e">
        <f>SUM(#REF!)</f>
        <v>#REF!</v>
      </c>
      <c r="Y156" s="396" t="e">
        <f>SUM(#REF!)</f>
        <v>#REF!</v>
      </c>
      <c r="Z156" s="396" t="e">
        <f>SUM(#REF!)</f>
        <v>#REF!</v>
      </c>
      <c r="AA156" s="393" t="e">
        <f>SUM(#REF!)</f>
        <v>#REF!</v>
      </c>
      <c r="AB156" s="393" t="e">
        <f>SUM(#REF!)</f>
        <v>#REF!</v>
      </c>
      <c r="AC156" s="393" t="e">
        <f>SUM(#REF!)</f>
        <v>#REF!</v>
      </c>
      <c r="AD156" s="393" t="e">
        <f>SUM(#REF!)</f>
        <v>#REF!</v>
      </c>
      <c r="AE156" s="187">
        <v>150000</v>
      </c>
      <c r="AF156" s="187">
        <v>150000</v>
      </c>
      <c r="AG156" s="378">
        <v>163464</v>
      </c>
      <c r="AH156" s="395" t="e">
        <f t="shared" si="59"/>
        <v>#REF!</v>
      </c>
      <c r="AI156" s="110" t="e">
        <f>#REF!</f>
        <v>#REF!</v>
      </c>
      <c r="AJ156" s="93" t="e">
        <f>#REF!</f>
        <v>#REF!</v>
      </c>
      <c r="AK156" s="93" t="e">
        <f>#REF!</f>
        <v>#REF!</v>
      </c>
      <c r="AL156" s="93" t="e">
        <f>#REF!</f>
        <v>#REF!</v>
      </c>
      <c r="AM156" s="93" t="e">
        <f>#REF!</f>
        <v>#REF!</v>
      </c>
      <c r="AN156" s="93" t="e">
        <f>#REF!</f>
        <v>#REF!</v>
      </c>
      <c r="AO156" s="93" t="e">
        <f>#REF!</f>
        <v>#REF!</v>
      </c>
      <c r="AP156" s="93" t="e">
        <f>#REF!</f>
        <v>#REF!</v>
      </c>
      <c r="AQ156" s="93" t="e">
        <f>#REF!</f>
        <v>#REF!</v>
      </c>
      <c r="AR156" s="93" t="e">
        <f>#REF!</f>
        <v>#REF!</v>
      </c>
      <c r="AS156" s="187" t="e">
        <f>#REF!</f>
        <v>#REF!</v>
      </c>
      <c r="AT156" s="187" t="e">
        <f>#REF!</f>
        <v>#REF!</v>
      </c>
    </row>
    <row r="157" spans="1:46">
      <c r="A157" s="519" t="s">
        <v>894</v>
      </c>
      <c r="B157" s="95">
        <v>222</v>
      </c>
      <c r="C157" s="52" t="s">
        <v>982</v>
      </c>
      <c r="D157" s="525" t="e">
        <f t="shared" si="56"/>
        <v>#REF!</v>
      </c>
      <c r="E157" s="106" t="e">
        <f t="shared" si="57"/>
        <v>#REF!</v>
      </c>
      <c r="F157" s="428" t="e">
        <f t="shared" si="58"/>
        <v>#REF!</v>
      </c>
      <c r="G157" s="397" t="e">
        <f>SUM(#REF!)</f>
        <v>#REF!</v>
      </c>
      <c r="H157" s="396" t="e">
        <f>SUM(#REF!)</f>
        <v>#REF!</v>
      </c>
      <c r="I157" s="396" t="e">
        <f>SUM(#REF!)</f>
        <v>#REF!</v>
      </c>
      <c r="J157" s="396" t="e">
        <f>SUM(#REF!)</f>
        <v>#REF!</v>
      </c>
      <c r="K157" s="396" t="e">
        <f>SUM(#REF!)</f>
        <v>#REF!</v>
      </c>
      <c r="L157" s="396" t="e">
        <f>SUM(#REF!)</f>
        <v>#REF!</v>
      </c>
      <c r="M157" s="396" t="e">
        <f>SUM(#REF!)</f>
        <v>#REF!</v>
      </c>
      <c r="N157" s="396" t="e">
        <f>SUM(#REF!)</f>
        <v>#REF!</v>
      </c>
      <c r="O157" s="396" t="e">
        <f>SUM(#REF!)</f>
        <v>#REF!</v>
      </c>
      <c r="P157" s="396" t="e">
        <f>SUM(#REF!)</f>
        <v>#REF!</v>
      </c>
      <c r="Q157" s="396" t="e">
        <f>SUM(#REF!)</f>
        <v>#REF!</v>
      </c>
      <c r="R157" s="396" t="e">
        <f>SUM(#REF!)</f>
        <v>#REF!</v>
      </c>
      <c r="S157" s="396" t="e">
        <f>SUM(#REF!)</f>
        <v>#REF!</v>
      </c>
      <c r="T157" s="396" t="e">
        <f>SUM(#REF!)</f>
        <v>#REF!</v>
      </c>
      <c r="U157" s="396" t="e">
        <f>SUM(#REF!)</f>
        <v>#REF!</v>
      </c>
      <c r="V157" s="396" t="e">
        <f>SUM(#REF!)</f>
        <v>#REF!</v>
      </c>
      <c r="W157" s="396" t="e">
        <f>SUM(#REF!)</f>
        <v>#REF!</v>
      </c>
      <c r="X157" s="396" t="e">
        <f>SUM(#REF!)</f>
        <v>#REF!</v>
      </c>
      <c r="Y157" s="396" t="e">
        <f>SUM(#REF!)</f>
        <v>#REF!</v>
      </c>
      <c r="Z157" s="396" t="e">
        <f>SUM(#REF!)</f>
        <v>#REF!</v>
      </c>
      <c r="AA157" s="393" t="e">
        <f>SUM(#REF!)</f>
        <v>#REF!</v>
      </c>
      <c r="AB157" s="393" t="e">
        <f>SUM(#REF!)</f>
        <v>#REF!</v>
      </c>
      <c r="AC157" s="393" t="e">
        <f>SUM(#REF!)</f>
        <v>#REF!</v>
      </c>
      <c r="AD157" s="393" t="e">
        <f>SUM(#REF!)</f>
        <v>#REF!</v>
      </c>
      <c r="AE157" s="187">
        <v>211797</v>
      </c>
      <c r="AF157" s="187">
        <v>211797</v>
      </c>
      <c r="AG157" s="378">
        <v>125863</v>
      </c>
      <c r="AH157" s="395" t="e">
        <f t="shared" si="59"/>
        <v>#REF!</v>
      </c>
      <c r="AI157" s="110" t="e">
        <f>#REF!</f>
        <v>#REF!</v>
      </c>
      <c r="AJ157" s="93" t="e">
        <f>#REF!</f>
        <v>#REF!</v>
      </c>
      <c r="AK157" s="93" t="e">
        <f>#REF!</f>
        <v>#REF!</v>
      </c>
      <c r="AL157" s="93" t="e">
        <f>#REF!</f>
        <v>#REF!</v>
      </c>
      <c r="AM157" s="93" t="e">
        <f>#REF!</f>
        <v>#REF!</v>
      </c>
      <c r="AN157" s="93" t="e">
        <f>#REF!</f>
        <v>#REF!</v>
      </c>
      <c r="AO157" s="93" t="e">
        <f>#REF!</f>
        <v>#REF!</v>
      </c>
      <c r="AP157" s="93" t="e">
        <f>#REF!</f>
        <v>#REF!</v>
      </c>
      <c r="AQ157" s="93" t="e">
        <f>#REF!</f>
        <v>#REF!</v>
      </c>
      <c r="AR157" s="93" t="e">
        <f>#REF!</f>
        <v>#REF!</v>
      </c>
      <c r="AS157" s="187" t="e">
        <f>#REF!</f>
        <v>#REF!</v>
      </c>
      <c r="AT157" s="187" t="e">
        <f>#REF!</f>
        <v>#REF!</v>
      </c>
    </row>
    <row r="158" spans="1:46">
      <c r="A158" s="519" t="s">
        <v>895</v>
      </c>
      <c r="B158" s="95">
        <v>223</v>
      </c>
      <c r="C158" s="52" t="s">
        <v>983</v>
      </c>
      <c r="D158" s="525" t="e">
        <f t="shared" si="56"/>
        <v>#REF!</v>
      </c>
      <c r="E158" s="106" t="e">
        <f t="shared" si="57"/>
        <v>#REF!</v>
      </c>
      <c r="F158" s="428" t="e">
        <f t="shared" si="58"/>
        <v>#REF!</v>
      </c>
      <c r="G158" s="397" t="e">
        <f>SUM(#REF!)</f>
        <v>#REF!</v>
      </c>
      <c r="H158" s="396" t="e">
        <f>SUM(#REF!)</f>
        <v>#REF!</v>
      </c>
      <c r="I158" s="396" t="e">
        <f>SUM(#REF!)</f>
        <v>#REF!</v>
      </c>
      <c r="J158" s="396" t="e">
        <f>SUM(#REF!)</f>
        <v>#REF!</v>
      </c>
      <c r="K158" s="396" t="e">
        <f>SUM(#REF!)</f>
        <v>#REF!</v>
      </c>
      <c r="L158" s="396" t="e">
        <f>SUM(#REF!)</f>
        <v>#REF!</v>
      </c>
      <c r="M158" s="396" t="e">
        <f>SUM(#REF!)</f>
        <v>#REF!</v>
      </c>
      <c r="N158" s="396" t="e">
        <f>SUM(#REF!)</f>
        <v>#REF!</v>
      </c>
      <c r="O158" s="396" t="e">
        <f>SUM(#REF!)</f>
        <v>#REF!</v>
      </c>
      <c r="P158" s="396" t="e">
        <f>SUM(#REF!)</f>
        <v>#REF!</v>
      </c>
      <c r="Q158" s="396" t="e">
        <f>SUM(#REF!)</f>
        <v>#REF!</v>
      </c>
      <c r="R158" s="396" t="e">
        <f>SUM(#REF!)</f>
        <v>#REF!</v>
      </c>
      <c r="S158" s="396" t="e">
        <f>SUM(#REF!)</f>
        <v>#REF!</v>
      </c>
      <c r="T158" s="396" t="e">
        <f>SUM(#REF!)</f>
        <v>#REF!</v>
      </c>
      <c r="U158" s="396" t="e">
        <f>SUM(#REF!)</f>
        <v>#REF!</v>
      </c>
      <c r="V158" s="396" t="e">
        <f>SUM(#REF!)</f>
        <v>#REF!</v>
      </c>
      <c r="W158" s="396" t="e">
        <f>SUM(#REF!)</f>
        <v>#REF!</v>
      </c>
      <c r="X158" s="396" t="e">
        <f>SUM(#REF!)</f>
        <v>#REF!</v>
      </c>
      <c r="Y158" s="396" t="e">
        <f>SUM(#REF!)</f>
        <v>#REF!</v>
      </c>
      <c r="Z158" s="396" t="e">
        <f>SUM(#REF!)</f>
        <v>#REF!</v>
      </c>
      <c r="AA158" s="393" t="e">
        <f>SUM(#REF!)</f>
        <v>#REF!</v>
      </c>
      <c r="AB158" s="393" t="e">
        <f>SUM(#REF!)</f>
        <v>#REF!</v>
      </c>
      <c r="AC158" s="393" t="e">
        <f>SUM(#REF!)</f>
        <v>#REF!</v>
      </c>
      <c r="AD158" s="393" t="e">
        <f>SUM(#REF!)</f>
        <v>#REF!</v>
      </c>
      <c r="AE158" s="187">
        <v>537714</v>
      </c>
      <c r="AF158" s="187">
        <v>537714</v>
      </c>
      <c r="AG158" s="378">
        <v>39039</v>
      </c>
      <c r="AH158" s="395" t="e">
        <f t="shared" si="59"/>
        <v>#REF!</v>
      </c>
      <c r="AI158" s="110" t="e">
        <f>#REF!</f>
        <v>#REF!</v>
      </c>
      <c r="AJ158" s="93" t="e">
        <f>#REF!</f>
        <v>#REF!</v>
      </c>
      <c r="AK158" s="93" t="e">
        <f>#REF!</f>
        <v>#REF!</v>
      </c>
      <c r="AL158" s="93" t="e">
        <f>#REF!</f>
        <v>#REF!</v>
      </c>
      <c r="AM158" s="93" t="e">
        <f>#REF!</f>
        <v>#REF!</v>
      </c>
      <c r="AN158" s="93" t="e">
        <f>#REF!</f>
        <v>#REF!</v>
      </c>
      <c r="AO158" s="93" t="e">
        <f>#REF!</f>
        <v>#REF!</v>
      </c>
      <c r="AP158" s="93" t="e">
        <f>#REF!</f>
        <v>#REF!</v>
      </c>
      <c r="AQ158" s="93" t="e">
        <f>#REF!</f>
        <v>#REF!</v>
      </c>
      <c r="AR158" s="93" t="e">
        <f>#REF!</f>
        <v>#REF!</v>
      </c>
      <c r="AS158" s="187" t="e">
        <f>#REF!</f>
        <v>#REF!</v>
      </c>
      <c r="AT158" s="187" t="e">
        <f>#REF!</f>
        <v>#REF!</v>
      </c>
    </row>
    <row r="159" spans="1:46">
      <c r="A159" s="519"/>
      <c r="B159" s="95">
        <v>224</v>
      </c>
      <c r="C159" s="52" t="s">
        <v>984</v>
      </c>
      <c r="D159" s="525" t="e">
        <f t="shared" si="56"/>
        <v>#REF!</v>
      </c>
      <c r="E159" s="106" t="e">
        <f t="shared" si="57"/>
        <v>#REF!</v>
      </c>
      <c r="F159" s="428" t="e">
        <f t="shared" si="58"/>
        <v>#REF!</v>
      </c>
      <c r="G159" s="397" t="e">
        <f>SUM(#REF!)</f>
        <v>#REF!</v>
      </c>
      <c r="H159" s="396" t="e">
        <f>SUM(#REF!)</f>
        <v>#REF!</v>
      </c>
      <c r="I159" s="396" t="e">
        <f>SUM(#REF!)</f>
        <v>#REF!</v>
      </c>
      <c r="J159" s="396" t="e">
        <f>SUM(#REF!)</f>
        <v>#REF!</v>
      </c>
      <c r="K159" s="396" t="e">
        <f>SUM(#REF!)</f>
        <v>#REF!</v>
      </c>
      <c r="L159" s="396" t="e">
        <f>SUM(#REF!)</f>
        <v>#REF!</v>
      </c>
      <c r="M159" s="396" t="e">
        <f>SUM(#REF!)</f>
        <v>#REF!</v>
      </c>
      <c r="N159" s="396" t="e">
        <f>SUM(#REF!)</f>
        <v>#REF!</v>
      </c>
      <c r="O159" s="396" t="e">
        <f>SUM(#REF!)</f>
        <v>#REF!</v>
      </c>
      <c r="P159" s="396" t="e">
        <f>SUM(#REF!)</f>
        <v>#REF!</v>
      </c>
      <c r="Q159" s="396" t="e">
        <f>SUM(#REF!)</f>
        <v>#REF!</v>
      </c>
      <c r="R159" s="396" t="e">
        <f>SUM(#REF!)</f>
        <v>#REF!</v>
      </c>
      <c r="S159" s="396" t="e">
        <f>SUM(#REF!)</f>
        <v>#REF!</v>
      </c>
      <c r="T159" s="396" t="e">
        <f>SUM(#REF!)</f>
        <v>#REF!</v>
      </c>
      <c r="U159" s="396" t="e">
        <f>SUM(#REF!)</f>
        <v>#REF!</v>
      </c>
      <c r="V159" s="396" t="e">
        <f>SUM(#REF!)</f>
        <v>#REF!</v>
      </c>
      <c r="W159" s="396" t="e">
        <f>SUM(#REF!)</f>
        <v>#REF!</v>
      </c>
      <c r="X159" s="396" t="e">
        <f>SUM(#REF!)</f>
        <v>#REF!</v>
      </c>
      <c r="Y159" s="396" t="e">
        <f>SUM(#REF!)</f>
        <v>#REF!</v>
      </c>
      <c r="Z159" s="396" t="e">
        <f>SUM(#REF!)</f>
        <v>#REF!</v>
      </c>
      <c r="AA159" s="393" t="e">
        <f>SUM(#REF!)</f>
        <v>#REF!</v>
      </c>
      <c r="AB159" s="393" t="e">
        <f>SUM(#REF!)</f>
        <v>#REF!</v>
      </c>
      <c r="AC159" s="393" t="e">
        <f>SUM(#REF!)</f>
        <v>#REF!</v>
      </c>
      <c r="AD159" s="393" t="e">
        <f>SUM(#REF!)</f>
        <v>#REF!</v>
      </c>
      <c r="AE159" s="187">
        <v>0</v>
      </c>
      <c r="AF159" s="187">
        <v>0</v>
      </c>
      <c r="AG159" s="378">
        <v>0</v>
      </c>
      <c r="AH159" s="395" t="e">
        <f t="shared" si="59"/>
        <v>#REF!</v>
      </c>
      <c r="AI159" s="110" t="e">
        <f>#REF!</f>
        <v>#REF!</v>
      </c>
      <c r="AJ159" s="93" t="e">
        <f>#REF!</f>
        <v>#REF!</v>
      </c>
      <c r="AK159" s="93" t="e">
        <f>#REF!</f>
        <v>#REF!</v>
      </c>
      <c r="AL159" s="93" t="e">
        <f>#REF!</f>
        <v>#REF!</v>
      </c>
      <c r="AM159" s="93" t="e">
        <f>#REF!</f>
        <v>#REF!</v>
      </c>
      <c r="AN159" s="93" t="e">
        <f>#REF!</f>
        <v>#REF!</v>
      </c>
      <c r="AO159" s="93" t="e">
        <f>#REF!</f>
        <v>#REF!</v>
      </c>
      <c r="AP159" s="93" t="e">
        <f>#REF!</f>
        <v>#REF!</v>
      </c>
      <c r="AQ159" s="93" t="e">
        <f>#REF!</f>
        <v>#REF!</v>
      </c>
      <c r="AR159" s="93" t="e">
        <f>#REF!</f>
        <v>#REF!</v>
      </c>
      <c r="AS159" s="187" t="e">
        <f>#REF!</f>
        <v>#REF!</v>
      </c>
      <c r="AT159" s="187" t="e">
        <f>#REF!</f>
        <v>#REF!</v>
      </c>
    </row>
    <row r="160" spans="1:46">
      <c r="A160" s="519" t="s">
        <v>897</v>
      </c>
      <c r="B160" s="95">
        <v>225</v>
      </c>
      <c r="C160" s="52" t="s">
        <v>1321</v>
      </c>
      <c r="D160" s="525" t="e">
        <f t="shared" si="56"/>
        <v>#REF!</v>
      </c>
      <c r="E160" s="106" t="e">
        <f t="shared" si="57"/>
        <v>#REF!</v>
      </c>
      <c r="F160" s="428" t="e">
        <f t="shared" si="58"/>
        <v>#REF!</v>
      </c>
      <c r="G160" s="397" t="e">
        <f>SUM(#REF!)</f>
        <v>#REF!</v>
      </c>
      <c r="H160" s="396" t="e">
        <f>SUM(#REF!)</f>
        <v>#REF!</v>
      </c>
      <c r="I160" s="396" t="e">
        <f>SUM(#REF!)</f>
        <v>#REF!</v>
      </c>
      <c r="J160" s="396" t="e">
        <f>SUM(#REF!)</f>
        <v>#REF!</v>
      </c>
      <c r="K160" s="396" t="e">
        <f>SUM(#REF!)</f>
        <v>#REF!</v>
      </c>
      <c r="L160" s="396" t="e">
        <f>SUM(#REF!)</f>
        <v>#REF!</v>
      </c>
      <c r="M160" s="396" t="e">
        <f>SUM(#REF!)</f>
        <v>#REF!</v>
      </c>
      <c r="N160" s="396" t="e">
        <f>SUM(#REF!)</f>
        <v>#REF!</v>
      </c>
      <c r="O160" s="396" t="e">
        <f>SUM(#REF!)</f>
        <v>#REF!</v>
      </c>
      <c r="P160" s="396" t="e">
        <f>SUM(#REF!)</f>
        <v>#REF!</v>
      </c>
      <c r="Q160" s="396" t="e">
        <f>SUM(#REF!)</f>
        <v>#REF!</v>
      </c>
      <c r="R160" s="396" t="e">
        <f>SUM(#REF!)</f>
        <v>#REF!</v>
      </c>
      <c r="S160" s="396" t="e">
        <f>SUM(#REF!)</f>
        <v>#REF!</v>
      </c>
      <c r="T160" s="396" t="e">
        <f>SUM(#REF!)</f>
        <v>#REF!</v>
      </c>
      <c r="U160" s="396" t="e">
        <f>SUM(#REF!)</f>
        <v>#REF!</v>
      </c>
      <c r="V160" s="396" t="e">
        <f>SUM(#REF!)</f>
        <v>#REF!</v>
      </c>
      <c r="W160" s="396" t="e">
        <f>SUM(#REF!)</f>
        <v>#REF!</v>
      </c>
      <c r="X160" s="396" t="e">
        <f>SUM(#REF!)</f>
        <v>#REF!</v>
      </c>
      <c r="Y160" s="396" t="e">
        <f>SUM(#REF!)</f>
        <v>#REF!</v>
      </c>
      <c r="Z160" s="396" t="e">
        <f>SUM(#REF!)</f>
        <v>#REF!</v>
      </c>
      <c r="AA160" s="393" t="e">
        <f>SUM(#REF!)</f>
        <v>#REF!</v>
      </c>
      <c r="AB160" s="393" t="e">
        <f>SUM(#REF!)</f>
        <v>#REF!</v>
      </c>
      <c r="AC160" s="393" t="e">
        <f>SUM(#REF!)</f>
        <v>#REF!</v>
      </c>
      <c r="AD160" s="393" t="e">
        <f>SUM(#REF!)</f>
        <v>#REF!</v>
      </c>
      <c r="AE160" s="187">
        <v>0</v>
      </c>
      <c r="AF160" s="187">
        <v>0</v>
      </c>
      <c r="AG160" s="378">
        <v>0</v>
      </c>
      <c r="AH160" s="395" t="e">
        <f t="shared" si="59"/>
        <v>#REF!</v>
      </c>
      <c r="AI160" s="110" t="e">
        <f>#REF!</f>
        <v>#REF!</v>
      </c>
      <c r="AJ160" s="93" t="e">
        <f>#REF!</f>
        <v>#REF!</v>
      </c>
      <c r="AK160" s="93" t="e">
        <f>#REF!</f>
        <v>#REF!</v>
      </c>
      <c r="AL160" s="93" t="e">
        <f>#REF!</f>
        <v>#REF!</v>
      </c>
      <c r="AM160" s="93" t="e">
        <f>#REF!</f>
        <v>#REF!</v>
      </c>
      <c r="AN160" s="93" t="e">
        <f>#REF!</f>
        <v>#REF!</v>
      </c>
      <c r="AO160" s="93" t="e">
        <f>#REF!</f>
        <v>#REF!</v>
      </c>
      <c r="AP160" s="93" t="e">
        <f>#REF!</f>
        <v>#REF!</v>
      </c>
      <c r="AQ160" s="93" t="e">
        <f>#REF!</f>
        <v>#REF!</v>
      </c>
      <c r="AR160" s="93" t="e">
        <f>#REF!</f>
        <v>#REF!</v>
      </c>
      <c r="AS160" s="187" t="e">
        <f>#REF!</f>
        <v>#REF!</v>
      </c>
      <c r="AT160" s="187" t="e">
        <f>#REF!</f>
        <v>#REF!</v>
      </c>
    </row>
    <row r="161" spans="1:46">
      <c r="A161" s="519" t="s">
        <v>898</v>
      </c>
      <c r="B161" s="95">
        <v>226</v>
      </c>
      <c r="C161" s="52" t="s">
        <v>985</v>
      </c>
      <c r="D161" s="525" t="e">
        <f t="shared" si="56"/>
        <v>#REF!</v>
      </c>
      <c r="E161" s="106" t="e">
        <f t="shared" si="57"/>
        <v>#REF!</v>
      </c>
      <c r="F161" s="428" t="e">
        <f t="shared" si="58"/>
        <v>#REF!</v>
      </c>
      <c r="G161" s="397" t="e">
        <f>SUM(#REF!)</f>
        <v>#REF!</v>
      </c>
      <c r="H161" s="396" t="e">
        <f>SUM(#REF!)</f>
        <v>#REF!</v>
      </c>
      <c r="I161" s="396" t="e">
        <f>SUM(#REF!)</f>
        <v>#REF!</v>
      </c>
      <c r="J161" s="396" t="e">
        <f>SUM(#REF!)</f>
        <v>#REF!</v>
      </c>
      <c r="K161" s="396" t="e">
        <f>SUM(#REF!)</f>
        <v>#REF!</v>
      </c>
      <c r="L161" s="396" t="e">
        <f>SUM(#REF!)</f>
        <v>#REF!</v>
      </c>
      <c r="M161" s="396" t="e">
        <f>SUM(#REF!)</f>
        <v>#REF!</v>
      </c>
      <c r="N161" s="396" t="e">
        <f>SUM(#REF!)</f>
        <v>#REF!</v>
      </c>
      <c r="O161" s="396" t="e">
        <f>SUM(#REF!)</f>
        <v>#REF!</v>
      </c>
      <c r="P161" s="396" t="e">
        <f>SUM(#REF!)</f>
        <v>#REF!</v>
      </c>
      <c r="Q161" s="396" t="e">
        <f>SUM(#REF!)</f>
        <v>#REF!</v>
      </c>
      <c r="R161" s="396" t="e">
        <f>SUM(#REF!)</f>
        <v>#REF!</v>
      </c>
      <c r="S161" s="396" t="e">
        <f>SUM(#REF!)</f>
        <v>#REF!</v>
      </c>
      <c r="T161" s="396" t="e">
        <f>SUM(#REF!)</f>
        <v>#REF!</v>
      </c>
      <c r="U161" s="396" t="e">
        <f>SUM(#REF!)</f>
        <v>#REF!</v>
      </c>
      <c r="V161" s="396" t="e">
        <f>SUM(#REF!)</f>
        <v>#REF!</v>
      </c>
      <c r="W161" s="396" t="e">
        <f>SUM(#REF!)</f>
        <v>#REF!</v>
      </c>
      <c r="X161" s="396" t="e">
        <f>SUM(#REF!)</f>
        <v>#REF!</v>
      </c>
      <c r="Y161" s="396" t="e">
        <f>SUM(#REF!)</f>
        <v>#REF!</v>
      </c>
      <c r="Z161" s="396" t="e">
        <f>SUM(#REF!)</f>
        <v>#REF!</v>
      </c>
      <c r="AA161" s="393" t="e">
        <f>SUM(#REF!)</f>
        <v>#REF!</v>
      </c>
      <c r="AB161" s="393" t="e">
        <f>SUM(#REF!)</f>
        <v>#REF!</v>
      </c>
      <c r="AC161" s="393" t="e">
        <f>SUM(#REF!)</f>
        <v>#REF!</v>
      </c>
      <c r="AD161" s="393" t="e">
        <f>SUM(#REF!)</f>
        <v>#REF!</v>
      </c>
      <c r="AE161" s="187">
        <v>506404</v>
      </c>
      <c r="AF161" s="187">
        <v>506404</v>
      </c>
      <c r="AG161" s="378">
        <v>275625</v>
      </c>
      <c r="AH161" s="395" t="e">
        <f t="shared" si="59"/>
        <v>#REF!</v>
      </c>
      <c r="AI161" s="110" t="e">
        <f>#REF!</f>
        <v>#REF!</v>
      </c>
      <c r="AJ161" s="93" t="e">
        <f>#REF!</f>
        <v>#REF!</v>
      </c>
      <c r="AK161" s="93" t="e">
        <f>#REF!</f>
        <v>#REF!</v>
      </c>
      <c r="AL161" s="93" t="e">
        <f>#REF!</f>
        <v>#REF!</v>
      </c>
      <c r="AM161" s="93" t="e">
        <f>#REF!</f>
        <v>#REF!</v>
      </c>
      <c r="AN161" s="93" t="e">
        <f>#REF!</f>
        <v>#REF!</v>
      </c>
      <c r="AO161" s="93" t="e">
        <f>#REF!</f>
        <v>#REF!</v>
      </c>
      <c r="AP161" s="93" t="e">
        <f>#REF!</f>
        <v>#REF!</v>
      </c>
      <c r="AQ161" s="93" t="e">
        <f>#REF!</f>
        <v>#REF!</v>
      </c>
      <c r="AR161" s="93" t="e">
        <f>#REF!</f>
        <v>#REF!</v>
      </c>
      <c r="AS161" s="187" t="e">
        <f>#REF!</f>
        <v>#REF!</v>
      </c>
      <c r="AT161" s="187" t="e">
        <f>#REF!</f>
        <v>#REF!</v>
      </c>
    </row>
    <row r="162" spans="1:46">
      <c r="A162" s="519" t="s">
        <v>899</v>
      </c>
      <c r="B162" s="95">
        <v>227</v>
      </c>
      <c r="C162" s="52" t="s">
        <v>1522</v>
      </c>
      <c r="D162" s="525" t="e">
        <f t="shared" si="56"/>
        <v>#REF!</v>
      </c>
      <c r="E162" s="106" t="e">
        <f t="shared" si="57"/>
        <v>#REF!</v>
      </c>
      <c r="F162" s="428" t="e">
        <f t="shared" si="58"/>
        <v>#REF!</v>
      </c>
      <c r="G162" s="397" t="e">
        <f>SUM(#REF!)</f>
        <v>#REF!</v>
      </c>
      <c r="H162" s="396" t="e">
        <f>SUM(#REF!)</f>
        <v>#REF!</v>
      </c>
      <c r="I162" s="396" t="e">
        <f>SUM(#REF!)</f>
        <v>#REF!</v>
      </c>
      <c r="J162" s="396" t="e">
        <f>SUM(#REF!)</f>
        <v>#REF!</v>
      </c>
      <c r="K162" s="396" t="e">
        <f>SUM(#REF!)</f>
        <v>#REF!</v>
      </c>
      <c r="L162" s="396" t="e">
        <f>SUM(#REF!)</f>
        <v>#REF!</v>
      </c>
      <c r="M162" s="396" t="e">
        <f>SUM(#REF!)</f>
        <v>#REF!</v>
      </c>
      <c r="N162" s="396" t="e">
        <f>SUM(#REF!)</f>
        <v>#REF!</v>
      </c>
      <c r="O162" s="396" t="e">
        <f>SUM(#REF!)</f>
        <v>#REF!</v>
      </c>
      <c r="P162" s="396" t="e">
        <f>SUM(#REF!)</f>
        <v>#REF!</v>
      </c>
      <c r="Q162" s="396" t="e">
        <f>SUM(#REF!)</f>
        <v>#REF!</v>
      </c>
      <c r="R162" s="396" t="e">
        <f>SUM(#REF!)</f>
        <v>#REF!</v>
      </c>
      <c r="S162" s="396" t="e">
        <f>SUM(#REF!)</f>
        <v>#REF!</v>
      </c>
      <c r="T162" s="396" t="e">
        <f>SUM(#REF!)</f>
        <v>#REF!</v>
      </c>
      <c r="U162" s="396" t="e">
        <f>SUM(#REF!)</f>
        <v>#REF!</v>
      </c>
      <c r="V162" s="396" t="e">
        <f>SUM(#REF!)</f>
        <v>#REF!</v>
      </c>
      <c r="W162" s="396" t="e">
        <f>SUM(#REF!)</f>
        <v>#REF!</v>
      </c>
      <c r="X162" s="396" t="e">
        <f>SUM(#REF!)</f>
        <v>#REF!</v>
      </c>
      <c r="Y162" s="396" t="e">
        <f>SUM(#REF!)</f>
        <v>#REF!</v>
      </c>
      <c r="Z162" s="396" t="e">
        <f>SUM(#REF!)</f>
        <v>#REF!</v>
      </c>
      <c r="AA162" s="393" t="e">
        <f>SUM(#REF!)</f>
        <v>#REF!</v>
      </c>
      <c r="AB162" s="393" t="e">
        <f>SUM(#REF!)</f>
        <v>#REF!</v>
      </c>
      <c r="AC162" s="393" t="e">
        <f>SUM(#REF!)</f>
        <v>#REF!</v>
      </c>
      <c r="AD162" s="393" t="e">
        <f>SUM(#REF!)</f>
        <v>#REF!</v>
      </c>
      <c r="AE162" s="187">
        <v>0</v>
      </c>
      <c r="AF162" s="187">
        <v>0</v>
      </c>
      <c r="AG162" s="378">
        <v>70</v>
      </c>
      <c r="AH162" s="395" t="e">
        <f t="shared" si="59"/>
        <v>#REF!</v>
      </c>
      <c r="AI162" s="110" t="e">
        <f>#REF!</f>
        <v>#REF!</v>
      </c>
      <c r="AJ162" s="93" t="e">
        <f>#REF!</f>
        <v>#REF!</v>
      </c>
      <c r="AK162" s="93" t="e">
        <f>#REF!</f>
        <v>#REF!</v>
      </c>
      <c r="AL162" s="93" t="e">
        <f>#REF!</f>
        <v>#REF!</v>
      </c>
      <c r="AM162" s="93" t="e">
        <f>#REF!</f>
        <v>#REF!</v>
      </c>
      <c r="AN162" s="93" t="e">
        <f>#REF!</f>
        <v>#REF!</v>
      </c>
      <c r="AO162" s="93" t="e">
        <f>#REF!</f>
        <v>#REF!</v>
      </c>
      <c r="AP162" s="93" t="e">
        <f>#REF!</f>
        <v>#REF!</v>
      </c>
      <c r="AQ162" s="93" t="e">
        <f>#REF!</f>
        <v>#REF!</v>
      </c>
      <c r="AR162" s="93" t="e">
        <f>#REF!</f>
        <v>#REF!</v>
      </c>
      <c r="AS162" s="187" t="e">
        <f>#REF!</f>
        <v>#REF!</v>
      </c>
      <c r="AT162" s="187" t="e">
        <f>#REF!</f>
        <v>#REF!</v>
      </c>
    </row>
    <row r="163" spans="1:46">
      <c r="A163" s="519" t="s">
        <v>900</v>
      </c>
      <c r="B163" s="95">
        <v>228</v>
      </c>
      <c r="C163" s="52" t="s">
        <v>1322</v>
      </c>
      <c r="D163" s="525" t="e">
        <f t="shared" si="56"/>
        <v>#REF!</v>
      </c>
      <c r="E163" s="106" t="e">
        <f t="shared" si="57"/>
        <v>#REF!</v>
      </c>
      <c r="F163" s="428" t="e">
        <f t="shared" si="58"/>
        <v>#REF!</v>
      </c>
      <c r="G163" s="397" t="e">
        <f>SUM(#REF!)</f>
        <v>#REF!</v>
      </c>
      <c r="H163" s="396" t="e">
        <f>SUM(#REF!)</f>
        <v>#REF!</v>
      </c>
      <c r="I163" s="396" t="e">
        <f>SUM(#REF!)</f>
        <v>#REF!</v>
      </c>
      <c r="J163" s="396" t="e">
        <f>SUM(#REF!)</f>
        <v>#REF!</v>
      </c>
      <c r="K163" s="396" t="e">
        <f>SUM(#REF!)</f>
        <v>#REF!</v>
      </c>
      <c r="L163" s="396" t="e">
        <f>SUM(#REF!)</f>
        <v>#REF!</v>
      </c>
      <c r="M163" s="396" t="e">
        <f>SUM(#REF!)</f>
        <v>#REF!</v>
      </c>
      <c r="N163" s="396" t="e">
        <f>SUM(#REF!)</f>
        <v>#REF!</v>
      </c>
      <c r="O163" s="396" t="e">
        <f>SUM(#REF!)</f>
        <v>#REF!</v>
      </c>
      <c r="P163" s="396" t="e">
        <f>SUM(#REF!)</f>
        <v>#REF!</v>
      </c>
      <c r="Q163" s="396" t="e">
        <f>SUM(#REF!)</f>
        <v>#REF!</v>
      </c>
      <c r="R163" s="396" t="e">
        <f>SUM(#REF!)</f>
        <v>#REF!</v>
      </c>
      <c r="S163" s="396" t="e">
        <f>SUM(#REF!)</f>
        <v>#REF!</v>
      </c>
      <c r="T163" s="396" t="e">
        <f>SUM(#REF!)</f>
        <v>#REF!</v>
      </c>
      <c r="U163" s="396" t="e">
        <f>SUM(#REF!)</f>
        <v>#REF!</v>
      </c>
      <c r="V163" s="396" t="e">
        <f>SUM(#REF!)</f>
        <v>#REF!</v>
      </c>
      <c r="W163" s="396" t="e">
        <f>SUM(#REF!)</f>
        <v>#REF!</v>
      </c>
      <c r="X163" s="396" t="e">
        <f>SUM(#REF!)</f>
        <v>#REF!</v>
      </c>
      <c r="Y163" s="396" t="e">
        <f>SUM(#REF!)</f>
        <v>#REF!</v>
      </c>
      <c r="Z163" s="396" t="e">
        <f>SUM(#REF!)</f>
        <v>#REF!</v>
      </c>
      <c r="AA163" s="393" t="e">
        <f>SUM(#REF!)</f>
        <v>#REF!</v>
      </c>
      <c r="AB163" s="393" t="e">
        <f>SUM(#REF!)</f>
        <v>#REF!</v>
      </c>
      <c r="AC163" s="393" t="e">
        <f>SUM(#REF!)</f>
        <v>#REF!</v>
      </c>
      <c r="AD163" s="393" t="e">
        <f>SUM(#REF!)</f>
        <v>#REF!</v>
      </c>
      <c r="AE163" s="187">
        <v>28280</v>
      </c>
      <c r="AF163" s="187">
        <v>28280</v>
      </c>
      <c r="AG163" s="378">
        <v>5025</v>
      </c>
      <c r="AH163" s="395" t="e">
        <f t="shared" si="59"/>
        <v>#REF!</v>
      </c>
      <c r="AI163" s="110" t="e">
        <f>#REF!</f>
        <v>#REF!</v>
      </c>
      <c r="AJ163" s="93" t="e">
        <f>#REF!</f>
        <v>#REF!</v>
      </c>
      <c r="AK163" s="93" t="e">
        <f>#REF!</f>
        <v>#REF!</v>
      </c>
      <c r="AL163" s="93" t="e">
        <f>#REF!</f>
        <v>#REF!</v>
      </c>
      <c r="AM163" s="93" t="e">
        <f>#REF!</f>
        <v>#REF!</v>
      </c>
      <c r="AN163" s="93" t="e">
        <f>#REF!</f>
        <v>#REF!</v>
      </c>
      <c r="AO163" s="93" t="e">
        <f>#REF!</f>
        <v>#REF!</v>
      </c>
      <c r="AP163" s="93" t="e">
        <f>#REF!</f>
        <v>#REF!</v>
      </c>
      <c r="AQ163" s="93" t="e">
        <f>#REF!</f>
        <v>#REF!</v>
      </c>
      <c r="AR163" s="93" t="e">
        <f>#REF!</f>
        <v>#REF!</v>
      </c>
      <c r="AS163" s="187" t="e">
        <f>#REF!</f>
        <v>#REF!</v>
      </c>
      <c r="AT163" s="187" t="e">
        <f>#REF!</f>
        <v>#REF!</v>
      </c>
    </row>
    <row r="164" spans="1:46">
      <c r="A164" s="519">
        <v>4102060101600700</v>
      </c>
      <c r="B164" s="95">
        <v>229</v>
      </c>
      <c r="C164" s="52" t="s">
        <v>1523</v>
      </c>
      <c r="D164" s="525" t="e">
        <f t="shared" si="56"/>
        <v>#REF!</v>
      </c>
      <c r="E164" s="106" t="e">
        <f t="shared" si="57"/>
        <v>#REF!</v>
      </c>
      <c r="F164" s="428" t="e">
        <f t="shared" si="58"/>
        <v>#REF!</v>
      </c>
      <c r="G164" s="397" t="e">
        <f>SUM(#REF!)</f>
        <v>#REF!</v>
      </c>
      <c r="H164" s="396" t="e">
        <f>SUM(#REF!)</f>
        <v>#REF!</v>
      </c>
      <c r="I164" s="396" t="e">
        <f>SUM(#REF!)</f>
        <v>#REF!</v>
      </c>
      <c r="J164" s="396" t="e">
        <f>SUM(#REF!)</f>
        <v>#REF!</v>
      </c>
      <c r="K164" s="396" t="e">
        <f>SUM(#REF!)</f>
        <v>#REF!</v>
      </c>
      <c r="L164" s="396" t="e">
        <f>SUM(#REF!)</f>
        <v>#REF!</v>
      </c>
      <c r="M164" s="396" t="e">
        <f>SUM(#REF!)</f>
        <v>#REF!</v>
      </c>
      <c r="N164" s="396" t="e">
        <f>SUM(#REF!)</f>
        <v>#REF!</v>
      </c>
      <c r="O164" s="396" t="e">
        <f>SUM(#REF!)</f>
        <v>#REF!</v>
      </c>
      <c r="P164" s="396" t="e">
        <f>SUM(#REF!)</f>
        <v>#REF!</v>
      </c>
      <c r="Q164" s="396" t="e">
        <f>SUM(#REF!)</f>
        <v>#REF!</v>
      </c>
      <c r="R164" s="396" t="e">
        <f>SUM(#REF!)</f>
        <v>#REF!</v>
      </c>
      <c r="S164" s="396" t="e">
        <f>SUM(#REF!)</f>
        <v>#REF!</v>
      </c>
      <c r="T164" s="396" t="e">
        <f>SUM(#REF!)</f>
        <v>#REF!</v>
      </c>
      <c r="U164" s="396" t="e">
        <f>SUM(#REF!)</f>
        <v>#REF!</v>
      </c>
      <c r="V164" s="396" t="e">
        <f>SUM(#REF!)</f>
        <v>#REF!</v>
      </c>
      <c r="W164" s="396" t="e">
        <f>SUM(#REF!)</f>
        <v>#REF!</v>
      </c>
      <c r="X164" s="396" t="e">
        <f>SUM(#REF!)</f>
        <v>#REF!</v>
      </c>
      <c r="Y164" s="396" t="e">
        <f>SUM(#REF!)</f>
        <v>#REF!</v>
      </c>
      <c r="Z164" s="396" t="e">
        <f>SUM(#REF!)</f>
        <v>#REF!</v>
      </c>
      <c r="AA164" s="393" t="e">
        <f>SUM(#REF!)</f>
        <v>#REF!</v>
      </c>
      <c r="AB164" s="393" t="e">
        <f>SUM(#REF!)</f>
        <v>#REF!</v>
      </c>
      <c r="AC164" s="393" t="e">
        <f>SUM(#REF!)</f>
        <v>#REF!</v>
      </c>
      <c r="AD164" s="393" t="e">
        <f>SUM(#REF!)</f>
        <v>#REF!</v>
      </c>
      <c r="AE164" s="187">
        <v>77869</v>
      </c>
      <c r="AF164" s="187">
        <v>77869</v>
      </c>
      <c r="AG164" s="378">
        <v>3960</v>
      </c>
      <c r="AH164" s="395" t="e">
        <f t="shared" si="59"/>
        <v>#REF!</v>
      </c>
      <c r="AI164" s="110" t="e">
        <f>#REF!</f>
        <v>#REF!</v>
      </c>
      <c r="AJ164" s="93" t="e">
        <f>#REF!</f>
        <v>#REF!</v>
      </c>
      <c r="AK164" s="93" t="e">
        <f>#REF!</f>
        <v>#REF!</v>
      </c>
      <c r="AL164" s="93" t="e">
        <f>#REF!</f>
        <v>#REF!</v>
      </c>
      <c r="AM164" s="93" t="e">
        <f>#REF!</f>
        <v>#REF!</v>
      </c>
      <c r="AN164" s="93" t="e">
        <f>#REF!</f>
        <v>#REF!</v>
      </c>
      <c r="AO164" s="93" t="e">
        <f>#REF!</f>
        <v>#REF!</v>
      </c>
      <c r="AP164" s="93" t="e">
        <f>#REF!</f>
        <v>#REF!</v>
      </c>
      <c r="AQ164" s="93" t="e">
        <f>#REF!</f>
        <v>#REF!</v>
      </c>
      <c r="AR164" s="93" t="e">
        <f>#REF!</f>
        <v>#REF!</v>
      </c>
      <c r="AS164" s="187" t="e">
        <f>#REF!</f>
        <v>#REF!</v>
      </c>
      <c r="AT164" s="187" t="e">
        <f>#REF!</f>
        <v>#REF!</v>
      </c>
    </row>
    <row r="165" spans="1:46">
      <c r="A165" s="519"/>
      <c r="B165" s="95">
        <v>230</v>
      </c>
      <c r="C165" s="24" t="s">
        <v>986</v>
      </c>
      <c r="D165" s="526" t="e">
        <f>SUM(D166:D173)</f>
        <v>#REF!</v>
      </c>
      <c r="E165" s="429" t="e">
        <f>SUM(E166:E173)</f>
        <v>#REF!</v>
      </c>
      <c r="F165" s="430" t="e">
        <f>SUM(F166:F173)</f>
        <v>#REF!</v>
      </c>
      <c r="G165" s="405" t="e">
        <f t="shared" ref="G165:AC165" si="60">SUM(G166:G173)</f>
        <v>#REF!</v>
      </c>
      <c r="H165" s="125" t="e">
        <f t="shared" si="60"/>
        <v>#REF!</v>
      </c>
      <c r="I165" s="125" t="e">
        <f t="shared" si="60"/>
        <v>#REF!</v>
      </c>
      <c r="J165" s="125" t="e">
        <f t="shared" si="60"/>
        <v>#REF!</v>
      </c>
      <c r="K165" s="125" t="e">
        <f t="shared" si="60"/>
        <v>#REF!</v>
      </c>
      <c r="L165" s="125" t="e">
        <f t="shared" si="60"/>
        <v>#REF!</v>
      </c>
      <c r="M165" s="125" t="e">
        <f t="shared" si="60"/>
        <v>#REF!</v>
      </c>
      <c r="N165" s="125" t="e">
        <f t="shared" si="60"/>
        <v>#REF!</v>
      </c>
      <c r="O165" s="125" t="e">
        <f t="shared" si="60"/>
        <v>#REF!</v>
      </c>
      <c r="P165" s="125" t="e">
        <f t="shared" si="60"/>
        <v>#REF!</v>
      </c>
      <c r="Q165" s="125" t="e">
        <f t="shared" si="60"/>
        <v>#REF!</v>
      </c>
      <c r="R165" s="125" t="e">
        <f t="shared" si="60"/>
        <v>#REF!</v>
      </c>
      <c r="S165" s="125" t="e">
        <f t="shared" si="60"/>
        <v>#REF!</v>
      </c>
      <c r="T165" s="125" t="e">
        <f t="shared" si="60"/>
        <v>#REF!</v>
      </c>
      <c r="U165" s="125" t="e">
        <f t="shared" si="60"/>
        <v>#REF!</v>
      </c>
      <c r="V165" s="125" t="e">
        <f t="shared" si="60"/>
        <v>#REF!</v>
      </c>
      <c r="W165" s="125" t="e">
        <f t="shared" si="60"/>
        <v>#REF!</v>
      </c>
      <c r="X165" s="125" t="e">
        <f t="shared" si="60"/>
        <v>#REF!</v>
      </c>
      <c r="Y165" s="125" t="e">
        <f t="shared" si="60"/>
        <v>#REF!</v>
      </c>
      <c r="Z165" s="125" t="e">
        <f t="shared" si="60"/>
        <v>#REF!</v>
      </c>
      <c r="AA165" s="125" t="e">
        <f t="shared" si="60"/>
        <v>#REF!</v>
      </c>
      <c r="AB165" s="125" t="e">
        <f t="shared" si="60"/>
        <v>#REF!</v>
      </c>
      <c r="AC165" s="125" t="e">
        <f t="shared" si="60"/>
        <v>#REF!</v>
      </c>
      <c r="AD165" s="406" t="e">
        <f t="shared" ref="AD165:AI165" si="61">SUM(AD166:AD173)</f>
        <v>#REF!</v>
      </c>
      <c r="AE165" s="182">
        <f>SUM(AE166:AE173)</f>
        <v>4485741</v>
      </c>
      <c r="AF165" s="182">
        <f>SUM(AF166:AF173)</f>
        <v>4485741</v>
      </c>
      <c r="AG165" s="376">
        <f t="shared" si="61"/>
        <v>5207471</v>
      </c>
      <c r="AH165" s="398" t="e">
        <f t="shared" si="61"/>
        <v>#REF!</v>
      </c>
      <c r="AI165" s="96" t="e">
        <f t="shared" si="61"/>
        <v>#REF!</v>
      </c>
      <c r="AJ165" s="96" t="e">
        <f t="shared" ref="AJ165:AT165" si="62">SUM(AJ166:AJ173)</f>
        <v>#REF!</v>
      </c>
      <c r="AK165" s="96" t="e">
        <f t="shared" si="62"/>
        <v>#REF!</v>
      </c>
      <c r="AL165" s="96" t="e">
        <f t="shared" si="62"/>
        <v>#REF!</v>
      </c>
      <c r="AM165" s="96" t="e">
        <f t="shared" si="62"/>
        <v>#REF!</v>
      </c>
      <c r="AN165" s="96" t="e">
        <f t="shared" si="62"/>
        <v>#REF!</v>
      </c>
      <c r="AO165" s="96" t="e">
        <f t="shared" si="62"/>
        <v>#REF!</v>
      </c>
      <c r="AP165" s="96" t="e">
        <f t="shared" si="62"/>
        <v>#REF!</v>
      </c>
      <c r="AQ165" s="96" t="e">
        <f t="shared" si="62"/>
        <v>#REF!</v>
      </c>
      <c r="AR165" s="96" t="e">
        <f t="shared" si="62"/>
        <v>#REF!</v>
      </c>
      <c r="AS165" s="400" t="e">
        <f t="shared" si="62"/>
        <v>#REF!</v>
      </c>
      <c r="AT165" s="400" t="e">
        <f t="shared" si="62"/>
        <v>#REF!</v>
      </c>
    </row>
    <row r="166" spans="1:46">
      <c r="A166" s="519" t="s">
        <v>902</v>
      </c>
      <c r="B166" s="95" t="s">
        <v>1416</v>
      </c>
      <c r="C166" s="24" t="s">
        <v>1524</v>
      </c>
      <c r="D166" s="525" t="e">
        <f t="shared" ref="D166:D178" si="63">E166/9*12</f>
        <v>#REF!</v>
      </c>
      <c r="E166" s="106" t="e">
        <f t="shared" ref="E166:E178" si="64">AC166+AA166+Y166+W166+U166+S166+Q166+O166+M166+K166+I166+G166</f>
        <v>#REF!</v>
      </c>
      <c r="F166" s="428" t="e">
        <f t="shared" ref="F166:F178" si="65">AD166+AB166+Z166+X166+V166+T166+R166+P166+N166+L166+J166+H166</f>
        <v>#REF!</v>
      </c>
      <c r="G166" s="397" t="e">
        <f>SUM(#REF!)</f>
        <v>#REF!</v>
      </c>
      <c r="H166" s="396" t="e">
        <f>SUM(#REF!)</f>
        <v>#REF!</v>
      </c>
      <c r="I166" s="396" t="e">
        <f>SUM(#REF!)</f>
        <v>#REF!</v>
      </c>
      <c r="J166" s="396" t="e">
        <f>SUM(#REF!)</f>
        <v>#REF!</v>
      </c>
      <c r="K166" s="396" t="e">
        <f>SUM(#REF!)</f>
        <v>#REF!</v>
      </c>
      <c r="L166" s="396" t="e">
        <f>SUM(#REF!)</f>
        <v>#REF!</v>
      </c>
      <c r="M166" s="396" t="e">
        <f>SUM(#REF!)</f>
        <v>#REF!</v>
      </c>
      <c r="N166" s="396" t="e">
        <f>SUM(#REF!)</f>
        <v>#REF!</v>
      </c>
      <c r="O166" s="396" t="e">
        <f>SUM(#REF!)</f>
        <v>#REF!</v>
      </c>
      <c r="P166" s="396" t="e">
        <f>SUM(#REF!)</f>
        <v>#REF!</v>
      </c>
      <c r="Q166" s="396" t="e">
        <f>SUM(#REF!)</f>
        <v>#REF!</v>
      </c>
      <c r="R166" s="396" t="e">
        <f>SUM(#REF!)</f>
        <v>#REF!</v>
      </c>
      <c r="S166" s="396" t="e">
        <f>SUM(#REF!)</f>
        <v>#REF!</v>
      </c>
      <c r="T166" s="396" t="e">
        <f>SUM(#REF!)</f>
        <v>#REF!</v>
      </c>
      <c r="U166" s="396" t="e">
        <f>SUM(#REF!)</f>
        <v>#REF!</v>
      </c>
      <c r="V166" s="396" t="e">
        <f>SUM(#REF!)</f>
        <v>#REF!</v>
      </c>
      <c r="W166" s="396" t="e">
        <f>SUM(#REF!)</f>
        <v>#REF!</v>
      </c>
      <c r="X166" s="396" t="e">
        <f>SUM(#REF!)</f>
        <v>#REF!</v>
      </c>
      <c r="Y166" s="396" t="e">
        <f>SUM(#REF!)</f>
        <v>#REF!</v>
      </c>
      <c r="Z166" s="396" t="e">
        <f>SUM(#REF!)</f>
        <v>#REF!</v>
      </c>
      <c r="AA166" s="393" t="e">
        <f>SUM(#REF!)</f>
        <v>#REF!</v>
      </c>
      <c r="AB166" s="393" t="e">
        <f>SUM(#REF!)</f>
        <v>#REF!</v>
      </c>
      <c r="AC166" s="393" t="e">
        <f>SUM(#REF!)</f>
        <v>#REF!</v>
      </c>
      <c r="AD166" s="393" t="e">
        <f>SUM(#REF!)</f>
        <v>#REF!</v>
      </c>
      <c r="AE166" s="187">
        <v>1300000</v>
      </c>
      <c r="AF166" s="187">
        <v>1300000</v>
      </c>
      <c r="AG166" s="378">
        <v>1172902</v>
      </c>
      <c r="AH166" s="395" t="e">
        <f t="shared" ref="AH166:AH178" si="66">SUM(AI166:AT166)</f>
        <v>#REF!</v>
      </c>
      <c r="AI166" s="110" t="e">
        <f>#REF!</f>
        <v>#REF!</v>
      </c>
      <c r="AJ166" s="93" t="e">
        <f>#REF!</f>
        <v>#REF!</v>
      </c>
      <c r="AK166" s="93" t="e">
        <f>#REF!</f>
        <v>#REF!</v>
      </c>
      <c r="AL166" s="93" t="e">
        <f>#REF!</f>
        <v>#REF!</v>
      </c>
      <c r="AM166" s="93" t="e">
        <f>#REF!</f>
        <v>#REF!</v>
      </c>
      <c r="AN166" s="93" t="e">
        <f>#REF!</f>
        <v>#REF!</v>
      </c>
      <c r="AO166" s="93" t="e">
        <f>#REF!</f>
        <v>#REF!</v>
      </c>
      <c r="AP166" s="93" t="e">
        <f>#REF!</f>
        <v>#REF!</v>
      </c>
      <c r="AQ166" s="93" t="e">
        <f>#REF!</f>
        <v>#REF!</v>
      </c>
      <c r="AR166" s="93" t="e">
        <f>#REF!</f>
        <v>#REF!</v>
      </c>
      <c r="AS166" s="187" t="e">
        <f>#REF!</f>
        <v>#REF!</v>
      </c>
      <c r="AT166" s="187" t="e">
        <f>#REF!</f>
        <v>#REF!</v>
      </c>
    </row>
    <row r="167" spans="1:46">
      <c r="A167" s="519" t="s">
        <v>903</v>
      </c>
      <c r="B167" s="95" t="s">
        <v>1417</v>
      </c>
      <c r="C167" s="24" t="s">
        <v>1525</v>
      </c>
      <c r="D167" s="525" t="e">
        <f t="shared" si="63"/>
        <v>#REF!</v>
      </c>
      <c r="E167" s="106" t="e">
        <f t="shared" si="64"/>
        <v>#REF!</v>
      </c>
      <c r="F167" s="428" t="e">
        <f t="shared" si="65"/>
        <v>#REF!</v>
      </c>
      <c r="G167" s="397" t="e">
        <f>SUM(#REF!)</f>
        <v>#REF!</v>
      </c>
      <c r="H167" s="396" t="e">
        <f>SUM(#REF!)</f>
        <v>#REF!</v>
      </c>
      <c r="I167" s="396" t="e">
        <f>SUM(#REF!)</f>
        <v>#REF!</v>
      </c>
      <c r="J167" s="396" t="e">
        <f>SUM(#REF!)</f>
        <v>#REF!</v>
      </c>
      <c r="K167" s="396" t="e">
        <f>SUM(#REF!)</f>
        <v>#REF!</v>
      </c>
      <c r="L167" s="396" t="e">
        <f>SUM(#REF!)</f>
        <v>#REF!</v>
      </c>
      <c r="M167" s="396" t="e">
        <f>SUM(#REF!)</f>
        <v>#REF!</v>
      </c>
      <c r="N167" s="396" t="e">
        <f>SUM(#REF!)</f>
        <v>#REF!</v>
      </c>
      <c r="O167" s="396" t="e">
        <f>SUM(#REF!)</f>
        <v>#REF!</v>
      </c>
      <c r="P167" s="396" t="e">
        <f>SUM(#REF!)</f>
        <v>#REF!</v>
      </c>
      <c r="Q167" s="396" t="e">
        <f>SUM(#REF!)</f>
        <v>#REF!</v>
      </c>
      <c r="R167" s="396" t="e">
        <f>SUM(#REF!)</f>
        <v>#REF!</v>
      </c>
      <c r="S167" s="396" t="e">
        <f>SUM(#REF!)</f>
        <v>#REF!</v>
      </c>
      <c r="T167" s="396" t="e">
        <f>SUM(#REF!)</f>
        <v>#REF!</v>
      </c>
      <c r="U167" s="396" t="e">
        <f>SUM(#REF!)</f>
        <v>#REF!</v>
      </c>
      <c r="V167" s="396" t="e">
        <f>SUM(#REF!)</f>
        <v>#REF!</v>
      </c>
      <c r="W167" s="396" t="e">
        <f>SUM(#REF!)</f>
        <v>#REF!</v>
      </c>
      <c r="X167" s="396" t="e">
        <f>SUM(#REF!)</f>
        <v>#REF!</v>
      </c>
      <c r="Y167" s="396" t="e">
        <f>SUM(#REF!)</f>
        <v>#REF!</v>
      </c>
      <c r="Z167" s="396" t="e">
        <f>SUM(#REF!)</f>
        <v>#REF!</v>
      </c>
      <c r="AA167" s="393" t="e">
        <f>SUM(#REF!)</f>
        <v>#REF!</v>
      </c>
      <c r="AB167" s="393" t="e">
        <f>SUM(#REF!)</f>
        <v>#REF!</v>
      </c>
      <c r="AC167" s="393" t="e">
        <f>SUM(#REF!)</f>
        <v>#REF!</v>
      </c>
      <c r="AD167" s="393" t="e">
        <f>SUM(#REF!)</f>
        <v>#REF!</v>
      </c>
      <c r="AE167" s="187">
        <v>438421</v>
      </c>
      <c r="AF167" s="187">
        <v>438421</v>
      </c>
      <c r="AG167" s="378">
        <v>1915228</v>
      </c>
      <c r="AH167" s="395" t="e">
        <f t="shared" si="66"/>
        <v>#REF!</v>
      </c>
      <c r="AI167" s="110" t="e">
        <f>#REF!</f>
        <v>#REF!</v>
      </c>
      <c r="AJ167" s="93" t="e">
        <f>#REF!</f>
        <v>#REF!</v>
      </c>
      <c r="AK167" s="93" t="e">
        <f>#REF!</f>
        <v>#REF!</v>
      </c>
      <c r="AL167" s="93" t="e">
        <f>#REF!</f>
        <v>#REF!</v>
      </c>
      <c r="AM167" s="93" t="e">
        <f>#REF!</f>
        <v>#REF!</v>
      </c>
      <c r="AN167" s="93" t="e">
        <f>#REF!</f>
        <v>#REF!</v>
      </c>
      <c r="AO167" s="93" t="e">
        <f>#REF!</f>
        <v>#REF!</v>
      </c>
      <c r="AP167" s="93" t="e">
        <f>#REF!</f>
        <v>#REF!</v>
      </c>
      <c r="AQ167" s="93" t="e">
        <f>#REF!</f>
        <v>#REF!</v>
      </c>
      <c r="AR167" s="93" t="e">
        <f>#REF!</f>
        <v>#REF!</v>
      </c>
      <c r="AS167" s="187" t="e">
        <f>#REF!</f>
        <v>#REF!</v>
      </c>
      <c r="AT167" s="187" t="e">
        <f>#REF!</f>
        <v>#REF!</v>
      </c>
    </row>
    <row r="168" spans="1:46">
      <c r="A168" s="519" t="s">
        <v>904</v>
      </c>
      <c r="B168" s="95" t="s">
        <v>1418</v>
      </c>
      <c r="C168" s="24" t="s">
        <v>1526</v>
      </c>
      <c r="D168" s="525" t="e">
        <f t="shared" si="63"/>
        <v>#REF!</v>
      </c>
      <c r="E168" s="106" t="e">
        <f t="shared" si="64"/>
        <v>#REF!</v>
      </c>
      <c r="F168" s="428" t="e">
        <f t="shared" si="65"/>
        <v>#REF!</v>
      </c>
      <c r="G168" s="397" t="e">
        <f>SUM(#REF!)</f>
        <v>#REF!</v>
      </c>
      <c r="H168" s="396" t="e">
        <f>SUM(#REF!)</f>
        <v>#REF!</v>
      </c>
      <c r="I168" s="396" t="e">
        <f>SUM(#REF!)</f>
        <v>#REF!</v>
      </c>
      <c r="J168" s="396" t="e">
        <f>SUM(#REF!)</f>
        <v>#REF!</v>
      </c>
      <c r="K168" s="396" t="e">
        <f>SUM(#REF!)</f>
        <v>#REF!</v>
      </c>
      <c r="L168" s="396" t="e">
        <f>SUM(#REF!)</f>
        <v>#REF!</v>
      </c>
      <c r="M168" s="396" t="e">
        <f>SUM(#REF!)</f>
        <v>#REF!</v>
      </c>
      <c r="N168" s="396" t="e">
        <f>SUM(#REF!)</f>
        <v>#REF!</v>
      </c>
      <c r="O168" s="396" t="e">
        <f>SUM(#REF!)</f>
        <v>#REF!</v>
      </c>
      <c r="P168" s="396" t="e">
        <f>SUM(#REF!)</f>
        <v>#REF!</v>
      </c>
      <c r="Q168" s="396" t="e">
        <f>SUM(#REF!)</f>
        <v>#REF!</v>
      </c>
      <c r="R168" s="396" t="e">
        <f>SUM(#REF!)</f>
        <v>#REF!</v>
      </c>
      <c r="S168" s="396" t="e">
        <f>SUM(#REF!)</f>
        <v>#REF!</v>
      </c>
      <c r="T168" s="396" t="e">
        <f>SUM(#REF!)</f>
        <v>#REF!</v>
      </c>
      <c r="U168" s="396" t="e">
        <f>SUM(#REF!)</f>
        <v>#REF!</v>
      </c>
      <c r="V168" s="396" t="e">
        <f>SUM(#REF!)</f>
        <v>#REF!</v>
      </c>
      <c r="W168" s="396" t="e">
        <f>SUM(#REF!)</f>
        <v>#REF!</v>
      </c>
      <c r="X168" s="396" t="e">
        <f>SUM(#REF!)</f>
        <v>#REF!</v>
      </c>
      <c r="Y168" s="396" t="e">
        <f>SUM(#REF!)</f>
        <v>#REF!</v>
      </c>
      <c r="Z168" s="396" t="e">
        <f>SUM(#REF!)</f>
        <v>#REF!</v>
      </c>
      <c r="AA168" s="393" t="e">
        <f>SUM(#REF!)</f>
        <v>#REF!</v>
      </c>
      <c r="AB168" s="393" t="e">
        <f>SUM(#REF!)</f>
        <v>#REF!</v>
      </c>
      <c r="AC168" s="393" t="e">
        <f>SUM(#REF!)</f>
        <v>#REF!</v>
      </c>
      <c r="AD168" s="393" t="e">
        <f>SUM(#REF!)</f>
        <v>#REF!</v>
      </c>
      <c r="AE168" s="187">
        <v>1388750</v>
      </c>
      <c r="AF168" s="187">
        <v>1388750</v>
      </c>
      <c r="AG168" s="378">
        <v>978562</v>
      </c>
      <c r="AH168" s="395" t="e">
        <f t="shared" si="66"/>
        <v>#REF!</v>
      </c>
      <c r="AI168" s="110" t="e">
        <f>#REF!</f>
        <v>#REF!</v>
      </c>
      <c r="AJ168" s="93" t="e">
        <f>#REF!</f>
        <v>#REF!</v>
      </c>
      <c r="AK168" s="93" t="e">
        <f>#REF!</f>
        <v>#REF!</v>
      </c>
      <c r="AL168" s="93" t="e">
        <f>#REF!</f>
        <v>#REF!</v>
      </c>
      <c r="AM168" s="93" t="e">
        <f>#REF!</f>
        <v>#REF!</v>
      </c>
      <c r="AN168" s="93" t="e">
        <f>#REF!</f>
        <v>#REF!</v>
      </c>
      <c r="AO168" s="93" t="e">
        <f>#REF!</f>
        <v>#REF!</v>
      </c>
      <c r="AP168" s="93" t="e">
        <f>#REF!</f>
        <v>#REF!</v>
      </c>
      <c r="AQ168" s="93" t="e">
        <f>#REF!</f>
        <v>#REF!</v>
      </c>
      <c r="AR168" s="93" t="e">
        <f>#REF!</f>
        <v>#REF!</v>
      </c>
      <c r="AS168" s="187" t="e">
        <f>#REF!</f>
        <v>#REF!</v>
      </c>
      <c r="AT168" s="187" t="e">
        <f>#REF!</f>
        <v>#REF!</v>
      </c>
    </row>
    <row r="169" spans="1:46">
      <c r="A169" s="519" t="s">
        <v>905</v>
      </c>
      <c r="B169" s="95" t="s">
        <v>1419</v>
      </c>
      <c r="C169" s="24" t="s">
        <v>1527</v>
      </c>
      <c r="D169" s="525" t="e">
        <f t="shared" si="63"/>
        <v>#REF!</v>
      </c>
      <c r="E169" s="106" t="e">
        <f t="shared" si="64"/>
        <v>#REF!</v>
      </c>
      <c r="F169" s="428" t="e">
        <f t="shared" si="65"/>
        <v>#REF!</v>
      </c>
      <c r="G169" s="397" t="e">
        <f>SUM(#REF!)</f>
        <v>#REF!</v>
      </c>
      <c r="H169" s="396" t="e">
        <f>SUM(#REF!)</f>
        <v>#REF!</v>
      </c>
      <c r="I169" s="396" t="e">
        <f>SUM(#REF!)</f>
        <v>#REF!</v>
      </c>
      <c r="J169" s="396" t="e">
        <f>SUM(#REF!)</f>
        <v>#REF!</v>
      </c>
      <c r="K169" s="396" t="e">
        <f>SUM(#REF!)</f>
        <v>#REF!</v>
      </c>
      <c r="L169" s="396" t="e">
        <f>SUM(#REF!)</f>
        <v>#REF!</v>
      </c>
      <c r="M169" s="396" t="e">
        <f>SUM(#REF!)</f>
        <v>#REF!</v>
      </c>
      <c r="N169" s="396" t="e">
        <f>SUM(#REF!)</f>
        <v>#REF!</v>
      </c>
      <c r="O169" s="396" t="e">
        <f>SUM(#REF!)</f>
        <v>#REF!</v>
      </c>
      <c r="P169" s="396" t="e">
        <f>SUM(#REF!)</f>
        <v>#REF!</v>
      </c>
      <c r="Q169" s="396" t="e">
        <f>SUM(#REF!)</f>
        <v>#REF!</v>
      </c>
      <c r="R169" s="396" t="e">
        <f>SUM(#REF!)</f>
        <v>#REF!</v>
      </c>
      <c r="S169" s="396" t="e">
        <f>SUM(#REF!)</f>
        <v>#REF!</v>
      </c>
      <c r="T169" s="396" t="e">
        <f>SUM(#REF!)</f>
        <v>#REF!</v>
      </c>
      <c r="U169" s="396" t="e">
        <f>SUM(#REF!)</f>
        <v>#REF!</v>
      </c>
      <c r="V169" s="396" t="e">
        <f>SUM(#REF!)</f>
        <v>#REF!</v>
      </c>
      <c r="W169" s="396" t="e">
        <f>SUM(#REF!)</f>
        <v>#REF!</v>
      </c>
      <c r="X169" s="396" t="e">
        <f>SUM(#REF!)</f>
        <v>#REF!</v>
      </c>
      <c r="Y169" s="396" t="e">
        <f>SUM(#REF!)</f>
        <v>#REF!</v>
      </c>
      <c r="Z169" s="396" t="e">
        <f>SUM(#REF!)</f>
        <v>#REF!</v>
      </c>
      <c r="AA169" s="393" t="e">
        <f>SUM(#REF!)</f>
        <v>#REF!</v>
      </c>
      <c r="AB169" s="393" t="e">
        <f>SUM(#REF!)</f>
        <v>#REF!</v>
      </c>
      <c r="AC169" s="393" t="e">
        <f>SUM(#REF!)</f>
        <v>#REF!</v>
      </c>
      <c r="AD169" s="393" t="e">
        <f>SUM(#REF!)</f>
        <v>#REF!</v>
      </c>
      <c r="AE169" s="187">
        <v>2424</v>
      </c>
      <c r="AF169" s="187">
        <v>2424</v>
      </c>
      <c r="AG169" s="378">
        <v>0</v>
      </c>
      <c r="AH169" s="395" t="e">
        <f t="shared" si="66"/>
        <v>#REF!</v>
      </c>
      <c r="AI169" s="110" t="e">
        <f>#REF!</f>
        <v>#REF!</v>
      </c>
      <c r="AJ169" s="93" t="e">
        <f>#REF!</f>
        <v>#REF!</v>
      </c>
      <c r="AK169" s="93" t="e">
        <f>#REF!</f>
        <v>#REF!</v>
      </c>
      <c r="AL169" s="93" t="e">
        <f>#REF!</f>
        <v>#REF!</v>
      </c>
      <c r="AM169" s="93" t="e">
        <f>#REF!</f>
        <v>#REF!</v>
      </c>
      <c r="AN169" s="93" t="e">
        <f>#REF!</f>
        <v>#REF!</v>
      </c>
      <c r="AO169" s="93" t="e">
        <f>#REF!</f>
        <v>#REF!</v>
      </c>
      <c r="AP169" s="93" t="e">
        <f>#REF!</f>
        <v>#REF!</v>
      </c>
      <c r="AQ169" s="93" t="e">
        <f>#REF!</f>
        <v>#REF!</v>
      </c>
      <c r="AR169" s="93" t="e">
        <f>#REF!</f>
        <v>#REF!</v>
      </c>
      <c r="AS169" s="187" t="e">
        <f>#REF!</f>
        <v>#REF!</v>
      </c>
      <c r="AT169" s="187" t="e">
        <f>#REF!</f>
        <v>#REF!</v>
      </c>
    </row>
    <row r="170" spans="1:46">
      <c r="A170" s="519" t="s">
        <v>906</v>
      </c>
      <c r="B170" s="95" t="s">
        <v>988</v>
      </c>
      <c r="C170" s="24" t="s">
        <v>987</v>
      </c>
      <c r="D170" s="525" t="e">
        <f t="shared" si="63"/>
        <v>#REF!</v>
      </c>
      <c r="E170" s="106" t="e">
        <f t="shared" si="64"/>
        <v>#REF!</v>
      </c>
      <c r="F170" s="428" t="e">
        <f t="shared" si="65"/>
        <v>#REF!</v>
      </c>
      <c r="G170" s="397" t="e">
        <f>SUM(#REF!)</f>
        <v>#REF!</v>
      </c>
      <c r="H170" s="396" t="e">
        <f>SUM(#REF!)</f>
        <v>#REF!</v>
      </c>
      <c r="I170" s="396" t="e">
        <f>SUM(#REF!)</f>
        <v>#REF!</v>
      </c>
      <c r="J170" s="396" t="e">
        <f>SUM(#REF!)</f>
        <v>#REF!</v>
      </c>
      <c r="K170" s="396" t="e">
        <f>SUM(#REF!)</f>
        <v>#REF!</v>
      </c>
      <c r="L170" s="396" t="e">
        <f>SUM(#REF!)</f>
        <v>#REF!</v>
      </c>
      <c r="M170" s="396" t="e">
        <f>SUM(#REF!)</f>
        <v>#REF!</v>
      </c>
      <c r="N170" s="396" t="e">
        <f>SUM(#REF!)</f>
        <v>#REF!</v>
      </c>
      <c r="O170" s="396" t="e">
        <f>SUM(#REF!)</f>
        <v>#REF!</v>
      </c>
      <c r="P170" s="396" t="e">
        <f>SUM(#REF!)</f>
        <v>#REF!</v>
      </c>
      <c r="Q170" s="396" t="e">
        <f>SUM(#REF!)</f>
        <v>#REF!</v>
      </c>
      <c r="R170" s="396" t="e">
        <f>SUM(#REF!)</f>
        <v>#REF!</v>
      </c>
      <c r="S170" s="396" t="e">
        <f>SUM(#REF!)</f>
        <v>#REF!</v>
      </c>
      <c r="T170" s="396" t="e">
        <f>SUM(#REF!)</f>
        <v>#REF!</v>
      </c>
      <c r="U170" s="396" t="e">
        <f>SUM(#REF!)</f>
        <v>#REF!</v>
      </c>
      <c r="V170" s="396" t="e">
        <f>SUM(#REF!)</f>
        <v>#REF!</v>
      </c>
      <c r="W170" s="396" t="e">
        <f>SUM(#REF!)</f>
        <v>#REF!</v>
      </c>
      <c r="X170" s="396" t="e">
        <f>SUM(#REF!)</f>
        <v>#REF!</v>
      </c>
      <c r="Y170" s="396" t="e">
        <f>SUM(#REF!)</f>
        <v>#REF!</v>
      </c>
      <c r="Z170" s="396" t="e">
        <f>SUM(#REF!)</f>
        <v>#REF!</v>
      </c>
      <c r="AA170" s="393" t="e">
        <f>SUM(#REF!)</f>
        <v>#REF!</v>
      </c>
      <c r="AB170" s="393" t="e">
        <f>SUM(#REF!)</f>
        <v>#REF!</v>
      </c>
      <c r="AC170" s="393" t="e">
        <f>SUM(#REF!)</f>
        <v>#REF!</v>
      </c>
      <c r="AD170" s="393" t="e">
        <f>SUM(#REF!)</f>
        <v>#REF!</v>
      </c>
      <c r="AE170" s="187">
        <v>100000</v>
      </c>
      <c r="AF170" s="187">
        <v>100000</v>
      </c>
      <c r="AG170" s="378">
        <v>17246</v>
      </c>
      <c r="AH170" s="395" t="e">
        <f t="shared" si="66"/>
        <v>#REF!</v>
      </c>
      <c r="AI170" s="110" t="e">
        <f>#REF!</f>
        <v>#REF!</v>
      </c>
      <c r="AJ170" s="93" t="e">
        <f>#REF!</f>
        <v>#REF!</v>
      </c>
      <c r="AK170" s="93" t="e">
        <f>#REF!</f>
        <v>#REF!</v>
      </c>
      <c r="AL170" s="93" t="e">
        <f>#REF!</f>
        <v>#REF!</v>
      </c>
      <c r="AM170" s="93" t="e">
        <f>#REF!</f>
        <v>#REF!</v>
      </c>
      <c r="AN170" s="93" t="e">
        <f>#REF!</f>
        <v>#REF!</v>
      </c>
      <c r="AO170" s="93" t="e">
        <f>#REF!</f>
        <v>#REF!</v>
      </c>
      <c r="AP170" s="93" t="e">
        <f>#REF!</f>
        <v>#REF!</v>
      </c>
      <c r="AQ170" s="93" t="e">
        <f>#REF!</f>
        <v>#REF!</v>
      </c>
      <c r="AR170" s="93" t="e">
        <f>#REF!</f>
        <v>#REF!</v>
      </c>
      <c r="AS170" s="187" t="e">
        <f>#REF!</f>
        <v>#REF!</v>
      </c>
      <c r="AT170" s="187" t="e">
        <f>#REF!</f>
        <v>#REF!</v>
      </c>
    </row>
    <row r="171" spans="1:46">
      <c r="A171" s="519" t="s">
        <v>907</v>
      </c>
      <c r="B171" s="95" t="s">
        <v>1420</v>
      </c>
      <c r="C171" s="24" t="s">
        <v>1528</v>
      </c>
      <c r="D171" s="525" t="e">
        <f t="shared" si="63"/>
        <v>#REF!</v>
      </c>
      <c r="E171" s="106" t="e">
        <f t="shared" si="64"/>
        <v>#REF!</v>
      </c>
      <c r="F171" s="428" t="e">
        <f t="shared" si="65"/>
        <v>#REF!</v>
      </c>
      <c r="G171" s="397" t="e">
        <f>SUM(#REF!)</f>
        <v>#REF!</v>
      </c>
      <c r="H171" s="396" t="e">
        <f>SUM(#REF!)</f>
        <v>#REF!</v>
      </c>
      <c r="I171" s="396" t="e">
        <f>SUM(#REF!)</f>
        <v>#REF!</v>
      </c>
      <c r="J171" s="396" t="e">
        <f>SUM(#REF!)</f>
        <v>#REF!</v>
      </c>
      <c r="K171" s="396" t="e">
        <f>SUM(#REF!)</f>
        <v>#REF!</v>
      </c>
      <c r="L171" s="396" t="e">
        <f>SUM(#REF!)</f>
        <v>#REF!</v>
      </c>
      <c r="M171" s="396" t="e">
        <f>SUM(#REF!)</f>
        <v>#REF!</v>
      </c>
      <c r="N171" s="396" t="e">
        <f>SUM(#REF!)</f>
        <v>#REF!</v>
      </c>
      <c r="O171" s="396" t="e">
        <f>SUM(#REF!)</f>
        <v>#REF!</v>
      </c>
      <c r="P171" s="396" t="e">
        <f>SUM(#REF!)</f>
        <v>#REF!</v>
      </c>
      <c r="Q171" s="396" t="e">
        <f>SUM(#REF!)</f>
        <v>#REF!</v>
      </c>
      <c r="R171" s="396" t="e">
        <f>SUM(#REF!)</f>
        <v>#REF!</v>
      </c>
      <c r="S171" s="396" t="e">
        <f>SUM(#REF!)</f>
        <v>#REF!</v>
      </c>
      <c r="T171" s="396" t="e">
        <f>SUM(#REF!)</f>
        <v>#REF!</v>
      </c>
      <c r="U171" s="396" t="e">
        <f>SUM(#REF!)</f>
        <v>#REF!</v>
      </c>
      <c r="V171" s="396" t="e">
        <f>SUM(#REF!)</f>
        <v>#REF!</v>
      </c>
      <c r="W171" s="396" t="e">
        <f>SUM(#REF!)</f>
        <v>#REF!</v>
      </c>
      <c r="X171" s="396" t="e">
        <f>SUM(#REF!)</f>
        <v>#REF!</v>
      </c>
      <c r="Y171" s="396" t="e">
        <f>SUM(#REF!)</f>
        <v>#REF!</v>
      </c>
      <c r="Z171" s="396" t="e">
        <f>SUM(#REF!)</f>
        <v>#REF!</v>
      </c>
      <c r="AA171" s="393" t="e">
        <f>SUM(#REF!)</f>
        <v>#REF!</v>
      </c>
      <c r="AB171" s="393" t="e">
        <f>SUM(#REF!)</f>
        <v>#REF!</v>
      </c>
      <c r="AC171" s="393" t="e">
        <f>SUM(#REF!)</f>
        <v>#REF!</v>
      </c>
      <c r="AD171" s="393" t="e">
        <f>SUM(#REF!)</f>
        <v>#REF!</v>
      </c>
      <c r="AE171" s="187">
        <v>1000000</v>
      </c>
      <c r="AF171" s="187">
        <v>1000000</v>
      </c>
      <c r="AG171" s="378">
        <v>989071</v>
      </c>
      <c r="AH171" s="395" t="e">
        <f t="shared" si="66"/>
        <v>#REF!</v>
      </c>
      <c r="AI171" s="110" t="e">
        <f>#REF!</f>
        <v>#REF!</v>
      </c>
      <c r="AJ171" s="93" t="e">
        <f>#REF!</f>
        <v>#REF!</v>
      </c>
      <c r="AK171" s="93" t="e">
        <f>#REF!</f>
        <v>#REF!</v>
      </c>
      <c r="AL171" s="93" t="e">
        <f>#REF!</f>
        <v>#REF!</v>
      </c>
      <c r="AM171" s="93" t="e">
        <f>#REF!</f>
        <v>#REF!</v>
      </c>
      <c r="AN171" s="93" t="e">
        <f>#REF!</f>
        <v>#REF!</v>
      </c>
      <c r="AO171" s="93" t="e">
        <f>#REF!</f>
        <v>#REF!</v>
      </c>
      <c r="AP171" s="93" t="e">
        <f>#REF!</f>
        <v>#REF!</v>
      </c>
      <c r="AQ171" s="93" t="e">
        <f>#REF!</f>
        <v>#REF!</v>
      </c>
      <c r="AR171" s="93" t="e">
        <f>#REF!</f>
        <v>#REF!</v>
      </c>
      <c r="AS171" s="187" t="e">
        <f>#REF!</f>
        <v>#REF!</v>
      </c>
      <c r="AT171" s="187" t="e">
        <f>#REF!</f>
        <v>#REF!</v>
      </c>
    </row>
    <row r="172" spans="1:46">
      <c r="A172" s="519" t="s">
        <v>908</v>
      </c>
      <c r="B172" s="95" t="s">
        <v>1421</v>
      </c>
      <c r="C172" s="24" t="s">
        <v>989</v>
      </c>
      <c r="D172" s="525" t="e">
        <f t="shared" si="63"/>
        <v>#REF!</v>
      </c>
      <c r="E172" s="106" t="e">
        <f t="shared" si="64"/>
        <v>#REF!</v>
      </c>
      <c r="F172" s="428" t="e">
        <f t="shared" si="65"/>
        <v>#REF!</v>
      </c>
      <c r="G172" s="397" t="e">
        <f>SUM(#REF!)</f>
        <v>#REF!</v>
      </c>
      <c r="H172" s="396" t="e">
        <f>SUM(#REF!)</f>
        <v>#REF!</v>
      </c>
      <c r="I172" s="396" t="e">
        <f>SUM(#REF!)</f>
        <v>#REF!</v>
      </c>
      <c r="J172" s="396" t="e">
        <f>SUM(#REF!)</f>
        <v>#REF!</v>
      </c>
      <c r="K172" s="396" t="e">
        <f>SUM(#REF!)</f>
        <v>#REF!</v>
      </c>
      <c r="L172" s="396" t="e">
        <f>SUM(#REF!)</f>
        <v>#REF!</v>
      </c>
      <c r="M172" s="396" t="e">
        <f>SUM(#REF!)</f>
        <v>#REF!</v>
      </c>
      <c r="N172" s="396" t="e">
        <f>SUM(#REF!)</f>
        <v>#REF!</v>
      </c>
      <c r="O172" s="396" t="e">
        <f>SUM(#REF!)</f>
        <v>#REF!</v>
      </c>
      <c r="P172" s="396" t="e">
        <f>SUM(#REF!)</f>
        <v>#REF!</v>
      </c>
      <c r="Q172" s="396" t="e">
        <f>SUM(#REF!)</f>
        <v>#REF!</v>
      </c>
      <c r="R172" s="396" t="e">
        <f>SUM(#REF!)</f>
        <v>#REF!</v>
      </c>
      <c r="S172" s="396" t="e">
        <f>SUM(#REF!)</f>
        <v>#REF!</v>
      </c>
      <c r="T172" s="396" t="e">
        <f>SUM(#REF!)</f>
        <v>#REF!</v>
      </c>
      <c r="U172" s="396" t="e">
        <f>SUM(#REF!)</f>
        <v>#REF!</v>
      </c>
      <c r="V172" s="396" t="e">
        <f>SUM(#REF!)</f>
        <v>#REF!</v>
      </c>
      <c r="W172" s="396" t="e">
        <f>SUM(#REF!)</f>
        <v>#REF!</v>
      </c>
      <c r="X172" s="396" t="e">
        <f>SUM(#REF!)</f>
        <v>#REF!</v>
      </c>
      <c r="Y172" s="396" t="e">
        <f>SUM(#REF!)</f>
        <v>#REF!</v>
      </c>
      <c r="Z172" s="396" t="e">
        <f>SUM(#REF!)</f>
        <v>#REF!</v>
      </c>
      <c r="AA172" s="393" t="e">
        <f>SUM(#REF!)</f>
        <v>#REF!</v>
      </c>
      <c r="AB172" s="393" t="e">
        <f>SUM(#REF!)</f>
        <v>#REF!</v>
      </c>
      <c r="AC172" s="393" t="e">
        <f>SUM(#REF!)</f>
        <v>#REF!</v>
      </c>
      <c r="AD172" s="393" t="e">
        <f>SUM(#REF!)</f>
        <v>#REF!</v>
      </c>
      <c r="AE172" s="187">
        <v>155146</v>
      </c>
      <c r="AF172" s="187">
        <v>155146</v>
      </c>
      <c r="AG172" s="378">
        <v>134450</v>
      </c>
      <c r="AH172" s="395" t="e">
        <f t="shared" si="66"/>
        <v>#REF!</v>
      </c>
      <c r="AI172" s="110" t="e">
        <f>#REF!</f>
        <v>#REF!</v>
      </c>
      <c r="AJ172" s="93" t="e">
        <f>#REF!</f>
        <v>#REF!</v>
      </c>
      <c r="AK172" s="93" t="e">
        <f>#REF!</f>
        <v>#REF!</v>
      </c>
      <c r="AL172" s="93" t="e">
        <f>#REF!</f>
        <v>#REF!</v>
      </c>
      <c r="AM172" s="93" t="e">
        <f>#REF!</f>
        <v>#REF!</v>
      </c>
      <c r="AN172" s="93" t="e">
        <f>#REF!</f>
        <v>#REF!</v>
      </c>
      <c r="AO172" s="93" t="e">
        <f>#REF!</f>
        <v>#REF!</v>
      </c>
      <c r="AP172" s="93" t="e">
        <f>#REF!</f>
        <v>#REF!</v>
      </c>
      <c r="AQ172" s="93" t="e">
        <f>#REF!</f>
        <v>#REF!</v>
      </c>
      <c r="AR172" s="93" t="e">
        <f>#REF!</f>
        <v>#REF!</v>
      </c>
      <c r="AS172" s="187" t="e">
        <f>#REF!</f>
        <v>#REF!</v>
      </c>
      <c r="AT172" s="187" t="e">
        <f>#REF!</f>
        <v>#REF!</v>
      </c>
    </row>
    <row r="173" spans="1:46">
      <c r="A173" s="519" t="s">
        <v>909</v>
      </c>
      <c r="B173" s="95" t="s">
        <v>1422</v>
      </c>
      <c r="C173" s="24" t="s">
        <v>1529</v>
      </c>
      <c r="D173" s="525" t="e">
        <f t="shared" si="63"/>
        <v>#REF!</v>
      </c>
      <c r="E173" s="106" t="e">
        <f t="shared" si="64"/>
        <v>#REF!</v>
      </c>
      <c r="F173" s="428" t="e">
        <f t="shared" si="65"/>
        <v>#REF!</v>
      </c>
      <c r="G173" s="397" t="e">
        <f>SUM(#REF!)</f>
        <v>#REF!</v>
      </c>
      <c r="H173" s="396" t="e">
        <f>SUM(#REF!)</f>
        <v>#REF!</v>
      </c>
      <c r="I173" s="396" t="e">
        <f>SUM(#REF!)</f>
        <v>#REF!</v>
      </c>
      <c r="J173" s="396" t="e">
        <f>SUM(#REF!)</f>
        <v>#REF!</v>
      </c>
      <c r="K173" s="396" t="e">
        <f>SUM(#REF!)</f>
        <v>#REF!</v>
      </c>
      <c r="L173" s="396" t="e">
        <f>SUM(#REF!)</f>
        <v>#REF!</v>
      </c>
      <c r="M173" s="396" t="e">
        <f>SUM(#REF!)</f>
        <v>#REF!</v>
      </c>
      <c r="N173" s="396" t="e">
        <f>SUM(#REF!)</f>
        <v>#REF!</v>
      </c>
      <c r="O173" s="396" t="e">
        <f>SUM(#REF!)</f>
        <v>#REF!</v>
      </c>
      <c r="P173" s="396" t="e">
        <f>SUM(#REF!)</f>
        <v>#REF!</v>
      </c>
      <c r="Q173" s="396" t="e">
        <f>SUM(#REF!)</f>
        <v>#REF!</v>
      </c>
      <c r="R173" s="396" t="e">
        <f>SUM(#REF!)</f>
        <v>#REF!</v>
      </c>
      <c r="S173" s="396" t="e">
        <f>SUM(#REF!)</f>
        <v>#REF!</v>
      </c>
      <c r="T173" s="396" t="e">
        <f>SUM(#REF!)</f>
        <v>#REF!</v>
      </c>
      <c r="U173" s="396" t="e">
        <f>SUM(#REF!)</f>
        <v>#REF!</v>
      </c>
      <c r="V173" s="396" t="e">
        <f>SUM(#REF!)</f>
        <v>#REF!</v>
      </c>
      <c r="W173" s="396" t="e">
        <f>SUM(#REF!)</f>
        <v>#REF!</v>
      </c>
      <c r="X173" s="396" t="e">
        <f>SUM(#REF!)</f>
        <v>#REF!</v>
      </c>
      <c r="Y173" s="396" t="e">
        <f>SUM(#REF!)</f>
        <v>#REF!</v>
      </c>
      <c r="Z173" s="396" t="e">
        <f>SUM(#REF!)</f>
        <v>#REF!</v>
      </c>
      <c r="AA173" s="393" t="e">
        <f>SUM(#REF!)</f>
        <v>#REF!</v>
      </c>
      <c r="AB173" s="393" t="e">
        <f>SUM(#REF!)</f>
        <v>#REF!</v>
      </c>
      <c r="AC173" s="393" t="e">
        <f>SUM(#REF!)</f>
        <v>#REF!</v>
      </c>
      <c r="AD173" s="393" t="e">
        <f>SUM(#REF!)</f>
        <v>#REF!</v>
      </c>
      <c r="AE173" s="187">
        <v>101000</v>
      </c>
      <c r="AF173" s="187">
        <v>101000</v>
      </c>
      <c r="AG173" s="378">
        <v>12</v>
      </c>
      <c r="AH173" s="395" t="e">
        <f>SUM(AI173:AT173)</f>
        <v>#REF!</v>
      </c>
      <c r="AI173" s="110" t="e">
        <f>#REF!</f>
        <v>#REF!</v>
      </c>
      <c r="AJ173" s="93" t="e">
        <f>#REF!</f>
        <v>#REF!</v>
      </c>
      <c r="AK173" s="93" t="e">
        <f>#REF!</f>
        <v>#REF!</v>
      </c>
      <c r="AL173" s="93" t="e">
        <f>#REF!</f>
        <v>#REF!</v>
      </c>
      <c r="AM173" s="93" t="e">
        <f>#REF!</f>
        <v>#REF!</v>
      </c>
      <c r="AN173" s="93" t="e">
        <f>#REF!</f>
        <v>#REF!</v>
      </c>
      <c r="AO173" s="93" t="e">
        <f>#REF!</f>
        <v>#REF!</v>
      </c>
      <c r="AP173" s="93" t="e">
        <f>#REF!</f>
        <v>#REF!</v>
      </c>
      <c r="AQ173" s="93" t="e">
        <f>#REF!</f>
        <v>#REF!</v>
      </c>
      <c r="AR173" s="93" t="e">
        <f>#REF!</f>
        <v>#REF!</v>
      </c>
      <c r="AS173" s="187" t="e">
        <f>#REF!</f>
        <v>#REF!</v>
      </c>
      <c r="AT173" s="187" t="e">
        <f>#REF!</f>
        <v>#REF!</v>
      </c>
    </row>
    <row r="174" spans="1:46">
      <c r="A174" s="519" t="s">
        <v>910</v>
      </c>
      <c r="B174" s="95">
        <v>231</v>
      </c>
      <c r="C174" s="24" t="s">
        <v>1530</v>
      </c>
      <c r="D174" s="525" t="e">
        <f t="shared" si="63"/>
        <v>#REF!</v>
      </c>
      <c r="E174" s="106" t="e">
        <f t="shared" si="64"/>
        <v>#REF!</v>
      </c>
      <c r="F174" s="428" t="e">
        <f t="shared" si="65"/>
        <v>#REF!</v>
      </c>
      <c r="G174" s="397" t="e">
        <f>SUM(#REF!)</f>
        <v>#REF!</v>
      </c>
      <c r="H174" s="396" t="e">
        <f>SUM(#REF!)</f>
        <v>#REF!</v>
      </c>
      <c r="I174" s="396" t="e">
        <f>SUM(#REF!)</f>
        <v>#REF!</v>
      </c>
      <c r="J174" s="396" t="e">
        <f>SUM(#REF!)</f>
        <v>#REF!</v>
      </c>
      <c r="K174" s="396" t="e">
        <f>SUM(#REF!)</f>
        <v>#REF!</v>
      </c>
      <c r="L174" s="396" t="e">
        <f>SUM(#REF!)</f>
        <v>#REF!</v>
      </c>
      <c r="M174" s="396" t="e">
        <f>SUM(#REF!)</f>
        <v>#REF!</v>
      </c>
      <c r="N174" s="396" t="e">
        <f>SUM(#REF!)</f>
        <v>#REF!</v>
      </c>
      <c r="O174" s="396" t="e">
        <f>SUM(#REF!)</f>
        <v>#REF!</v>
      </c>
      <c r="P174" s="396" t="e">
        <f>SUM(#REF!)</f>
        <v>#REF!</v>
      </c>
      <c r="Q174" s="396" t="e">
        <f>SUM(#REF!)</f>
        <v>#REF!</v>
      </c>
      <c r="R174" s="396" t="e">
        <f>SUM(#REF!)</f>
        <v>#REF!</v>
      </c>
      <c r="S174" s="396" t="e">
        <f>SUM(#REF!)</f>
        <v>#REF!</v>
      </c>
      <c r="T174" s="396" t="e">
        <f>SUM(#REF!)</f>
        <v>#REF!</v>
      </c>
      <c r="U174" s="396" t="e">
        <f>SUM(#REF!)</f>
        <v>#REF!</v>
      </c>
      <c r="V174" s="396" t="e">
        <f>SUM(#REF!)</f>
        <v>#REF!</v>
      </c>
      <c r="W174" s="396" t="e">
        <f>SUM(#REF!)</f>
        <v>#REF!</v>
      </c>
      <c r="X174" s="396" t="e">
        <f>SUM(#REF!)</f>
        <v>#REF!</v>
      </c>
      <c r="Y174" s="396" t="e">
        <f>SUM(#REF!)</f>
        <v>#REF!</v>
      </c>
      <c r="Z174" s="396" t="e">
        <f>SUM(#REF!)</f>
        <v>#REF!</v>
      </c>
      <c r="AA174" s="393" t="e">
        <f>SUM(#REF!)</f>
        <v>#REF!</v>
      </c>
      <c r="AB174" s="393" t="e">
        <f>SUM(#REF!)</f>
        <v>#REF!</v>
      </c>
      <c r="AC174" s="393" t="e">
        <f>SUM(#REF!)</f>
        <v>#REF!</v>
      </c>
      <c r="AD174" s="393" t="e">
        <f>SUM(#REF!)</f>
        <v>#REF!</v>
      </c>
      <c r="AE174" s="187">
        <v>140000</v>
      </c>
      <c r="AF174" s="187">
        <v>140000</v>
      </c>
      <c r="AG174" s="378">
        <v>141377</v>
      </c>
      <c r="AH174" s="395" t="e">
        <f t="shared" si="66"/>
        <v>#REF!</v>
      </c>
      <c r="AI174" s="110" t="e">
        <f>#REF!</f>
        <v>#REF!</v>
      </c>
      <c r="AJ174" s="93" t="e">
        <f>#REF!</f>
        <v>#REF!</v>
      </c>
      <c r="AK174" s="93" t="e">
        <f>#REF!</f>
        <v>#REF!</v>
      </c>
      <c r="AL174" s="93" t="e">
        <f>#REF!</f>
        <v>#REF!</v>
      </c>
      <c r="AM174" s="93" t="e">
        <f>#REF!</f>
        <v>#REF!</v>
      </c>
      <c r="AN174" s="93" t="e">
        <f>#REF!</f>
        <v>#REF!</v>
      </c>
      <c r="AO174" s="93" t="e">
        <f>#REF!</f>
        <v>#REF!</v>
      </c>
      <c r="AP174" s="93" t="e">
        <f>#REF!</f>
        <v>#REF!</v>
      </c>
      <c r="AQ174" s="93" t="e">
        <f>#REF!</f>
        <v>#REF!</v>
      </c>
      <c r="AR174" s="93" t="e">
        <f>#REF!</f>
        <v>#REF!</v>
      </c>
      <c r="AS174" s="187" t="e">
        <f>#REF!</f>
        <v>#REF!</v>
      </c>
      <c r="AT174" s="187" t="e">
        <f>#REF!</f>
        <v>#REF!</v>
      </c>
    </row>
    <row r="175" spans="1:46">
      <c r="A175" s="519"/>
      <c r="B175" s="95">
        <v>232</v>
      </c>
      <c r="C175" s="24" t="s">
        <v>1009</v>
      </c>
      <c r="D175" s="525" t="e">
        <f t="shared" si="63"/>
        <v>#REF!</v>
      </c>
      <c r="E175" s="106" t="e">
        <f t="shared" si="64"/>
        <v>#REF!</v>
      </c>
      <c r="F175" s="428" t="e">
        <f t="shared" si="65"/>
        <v>#REF!</v>
      </c>
      <c r="G175" s="397" t="e">
        <f>SUM(#REF!)</f>
        <v>#REF!</v>
      </c>
      <c r="H175" s="396" t="e">
        <f>SUM(#REF!)</f>
        <v>#REF!</v>
      </c>
      <c r="I175" s="396" t="e">
        <f>SUM(#REF!)</f>
        <v>#REF!</v>
      </c>
      <c r="J175" s="396" t="e">
        <f>SUM(#REF!)</f>
        <v>#REF!</v>
      </c>
      <c r="K175" s="396" t="e">
        <f>SUM(#REF!)</f>
        <v>#REF!</v>
      </c>
      <c r="L175" s="396" t="e">
        <f>SUM(#REF!)</f>
        <v>#REF!</v>
      </c>
      <c r="M175" s="396" t="e">
        <f>SUM(#REF!)</f>
        <v>#REF!</v>
      </c>
      <c r="N175" s="396" t="e">
        <f>SUM(#REF!)</f>
        <v>#REF!</v>
      </c>
      <c r="O175" s="396" t="e">
        <f>SUM(#REF!)</f>
        <v>#REF!</v>
      </c>
      <c r="P175" s="396" t="e">
        <f>SUM(#REF!)</f>
        <v>#REF!</v>
      </c>
      <c r="Q175" s="396" t="e">
        <f>SUM(#REF!)</f>
        <v>#REF!</v>
      </c>
      <c r="R175" s="396" t="e">
        <f>SUM(#REF!)</f>
        <v>#REF!</v>
      </c>
      <c r="S175" s="396" t="e">
        <f>SUM(#REF!)</f>
        <v>#REF!</v>
      </c>
      <c r="T175" s="396" t="e">
        <f>SUM(#REF!)</f>
        <v>#REF!</v>
      </c>
      <c r="U175" s="396" t="e">
        <f>SUM(#REF!)</f>
        <v>#REF!</v>
      </c>
      <c r="V175" s="396" t="e">
        <f>SUM(#REF!)</f>
        <v>#REF!</v>
      </c>
      <c r="W175" s="396" t="e">
        <f>SUM(#REF!)</f>
        <v>#REF!</v>
      </c>
      <c r="X175" s="396" t="e">
        <f>SUM(#REF!)</f>
        <v>#REF!</v>
      </c>
      <c r="Y175" s="396" t="e">
        <f>SUM(#REF!)</f>
        <v>#REF!</v>
      </c>
      <c r="Z175" s="396" t="e">
        <f>SUM(#REF!)</f>
        <v>#REF!</v>
      </c>
      <c r="AA175" s="393" t="e">
        <f>SUM(#REF!)</f>
        <v>#REF!</v>
      </c>
      <c r="AB175" s="393" t="e">
        <f>SUM(#REF!)</f>
        <v>#REF!</v>
      </c>
      <c r="AC175" s="393" t="e">
        <f>SUM(#REF!)</f>
        <v>#REF!</v>
      </c>
      <c r="AD175" s="393" t="e">
        <f>SUM(#REF!)</f>
        <v>#REF!</v>
      </c>
      <c r="AE175" s="187">
        <v>0</v>
      </c>
      <c r="AF175" s="187">
        <v>0</v>
      </c>
      <c r="AG175" s="378">
        <v>0</v>
      </c>
      <c r="AH175" s="395" t="e">
        <f t="shared" si="66"/>
        <v>#REF!</v>
      </c>
      <c r="AI175" s="110" t="e">
        <f>#REF!</f>
        <v>#REF!</v>
      </c>
      <c r="AJ175" s="93" t="e">
        <f>#REF!</f>
        <v>#REF!</v>
      </c>
      <c r="AK175" s="93" t="e">
        <f>#REF!</f>
        <v>#REF!</v>
      </c>
      <c r="AL175" s="93" t="e">
        <f>#REF!</f>
        <v>#REF!</v>
      </c>
      <c r="AM175" s="93" t="e">
        <f>#REF!</f>
        <v>#REF!</v>
      </c>
      <c r="AN175" s="93" t="e">
        <f>#REF!</f>
        <v>#REF!</v>
      </c>
      <c r="AO175" s="93" t="e">
        <f>#REF!</f>
        <v>#REF!</v>
      </c>
      <c r="AP175" s="93" t="e">
        <f>#REF!</f>
        <v>#REF!</v>
      </c>
      <c r="AQ175" s="93" t="e">
        <f>#REF!</f>
        <v>#REF!</v>
      </c>
      <c r="AR175" s="93" t="e">
        <f>#REF!</f>
        <v>#REF!</v>
      </c>
      <c r="AS175" s="187" t="e">
        <f>#REF!</f>
        <v>#REF!</v>
      </c>
      <c r="AT175" s="187" t="e">
        <f>#REF!</f>
        <v>#REF!</v>
      </c>
    </row>
    <row r="176" spans="1:46">
      <c r="A176" s="519" t="s">
        <v>911</v>
      </c>
      <c r="B176" s="95">
        <v>233</v>
      </c>
      <c r="C176" s="24" t="s">
        <v>1531</v>
      </c>
      <c r="D176" s="525" t="e">
        <f t="shared" si="63"/>
        <v>#REF!</v>
      </c>
      <c r="E176" s="106" t="e">
        <f t="shared" si="64"/>
        <v>#REF!</v>
      </c>
      <c r="F176" s="428" t="e">
        <f t="shared" si="65"/>
        <v>#REF!</v>
      </c>
      <c r="G176" s="397" t="e">
        <f>SUM(#REF!)</f>
        <v>#REF!</v>
      </c>
      <c r="H176" s="396" t="e">
        <f>SUM(#REF!)</f>
        <v>#REF!</v>
      </c>
      <c r="I176" s="396" t="e">
        <f>SUM(#REF!)</f>
        <v>#REF!</v>
      </c>
      <c r="J176" s="396" t="e">
        <f>SUM(#REF!)</f>
        <v>#REF!</v>
      </c>
      <c r="K176" s="396" t="e">
        <f>SUM(#REF!)</f>
        <v>#REF!</v>
      </c>
      <c r="L176" s="396" t="e">
        <f>SUM(#REF!)</f>
        <v>#REF!</v>
      </c>
      <c r="M176" s="396" t="e">
        <f>SUM(#REF!)</f>
        <v>#REF!</v>
      </c>
      <c r="N176" s="396" t="e">
        <f>SUM(#REF!)</f>
        <v>#REF!</v>
      </c>
      <c r="O176" s="396" t="e">
        <f>SUM(#REF!)</f>
        <v>#REF!</v>
      </c>
      <c r="P176" s="396" t="e">
        <f>SUM(#REF!)</f>
        <v>#REF!</v>
      </c>
      <c r="Q176" s="396" t="e">
        <f>SUM(#REF!)</f>
        <v>#REF!</v>
      </c>
      <c r="R176" s="396" t="e">
        <f>SUM(#REF!)</f>
        <v>#REF!</v>
      </c>
      <c r="S176" s="396" t="e">
        <f>SUM(#REF!)</f>
        <v>#REF!</v>
      </c>
      <c r="T176" s="396" t="e">
        <f>SUM(#REF!)</f>
        <v>#REF!</v>
      </c>
      <c r="U176" s="396" t="e">
        <f>SUM(#REF!)</f>
        <v>#REF!</v>
      </c>
      <c r="V176" s="396" t="e">
        <f>SUM(#REF!)</f>
        <v>#REF!</v>
      </c>
      <c r="W176" s="396" t="e">
        <f>SUM(#REF!)</f>
        <v>#REF!</v>
      </c>
      <c r="X176" s="396" t="e">
        <f>SUM(#REF!)</f>
        <v>#REF!</v>
      </c>
      <c r="Y176" s="396" t="e">
        <f>SUM(#REF!)</f>
        <v>#REF!</v>
      </c>
      <c r="Z176" s="396" t="e">
        <f>SUM(#REF!)</f>
        <v>#REF!</v>
      </c>
      <c r="AA176" s="393" t="e">
        <f>SUM(#REF!)</f>
        <v>#REF!</v>
      </c>
      <c r="AB176" s="393" t="e">
        <f>SUM(#REF!)</f>
        <v>#REF!</v>
      </c>
      <c r="AC176" s="393" t="e">
        <f>SUM(#REF!)</f>
        <v>#REF!</v>
      </c>
      <c r="AD176" s="393" t="e">
        <f>SUM(#REF!)</f>
        <v>#REF!</v>
      </c>
      <c r="AE176" s="187">
        <v>100000</v>
      </c>
      <c r="AF176" s="187">
        <v>100000</v>
      </c>
      <c r="AG176" s="378">
        <v>83844</v>
      </c>
      <c r="AH176" s="395" t="e">
        <f t="shared" si="66"/>
        <v>#REF!</v>
      </c>
      <c r="AI176" s="110" t="e">
        <f>#REF!</f>
        <v>#REF!</v>
      </c>
      <c r="AJ176" s="93" t="e">
        <f>#REF!</f>
        <v>#REF!</v>
      </c>
      <c r="AK176" s="93" t="e">
        <f>#REF!</f>
        <v>#REF!</v>
      </c>
      <c r="AL176" s="93" t="e">
        <f>#REF!</f>
        <v>#REF!</v>
      </c>
      <c r="AM176" s="93" t="e">
        <f>#REF!</f>
        <v>#REF!</v>
      </c>
      <c r="AN176" s="93" t="e">
        <f>#REF!</f>
        <v>#REF!</v>
      </c>
      <c r="AO176" s="93" t="e">
        <f>#REF!</f>
        <v>#REF!</v>
      </c>
      <c r="AP176" s="93" t="e">
        <f>#REF!</f>
        <v>#REF!</v>
      </c>
      <c r="AQ176" s="93" t="e">
        <f>#REF!</f>
        <v>#REF!</v>
      </c>
      <c r="AR176" s="93" t="e">
        <f>#REF!</f>
        <v>#REF!</v>
      </c>
      <c r="AS176" s="187" t="e">
        <f>#REF!</f>
        <v>#REF!</v>
      </c>
      <c r="AT176" s="187" t="e">
        <f>#REF!</f>
        <v>#REF!</v>
      </c>
    </row>
    <row r="177" spans="1:46">
      <c r="A177" s="519"/>
      <c r="B177" s="95">
        <v>234</v>
      </c>
      <c r="C177" s="24" t="s">
        <v>1007</v>
      </c>
      <c r="D177" s="525" t="e">
        <f t="shared" si="63"/>
        <v>#REF!</v>
      </c>
      <c r="E177" s="106" t="e">
        <f t="shared" si="64"/>
        <v>#REF!</v>
      </c>
      <c r="F177" s="428" t="e">
        <f t="shared" si="65"/>
        <v>#REF!</v>
      </c>
      <c r="G177" s="397" t="e">
        <f>SUM(#REF!)</f>
        <v>#REF!</v>
      </c>
      <c r="H177" s="396" t="e">
        <f>SUM(#REF!)</f>
        <v>#REF!</v>
      </c>
      <c r="I177" s="396" t="e">
        <f>SUM(#REF!)</f>
        <v>#REF!</v>
      </c>
      <c r="J177" s="396" t="e">
        <f>SUM(#REF!)</f>
        <v>#REF!</v>
      </c>
      <c r="K177" s="396" t="e">
        <f>SUM(#REF!)</f>
        <v>#REF!</v>
      </c>
      <c r="L177" s="396" t="e">
        <f>SUM(#REF!)</f>
        <v>#REF!</v>
      </c>
      <c r="M177" s="396" t="e">
        <f>SUM(#REF!)</f>
        <v>#REF!</v>
      </c>
      <c r="N177" s="396" t="e">
        <f>SUM(#REF!)</f>
        <v>#REF!</v>
      </c>
      <c r="O177" s="396" t="e">
        <f>SUM(#REF!)</f>
        <v>#REF!</v>
      </c>
      <c r="P177" s="396" t="e">
        <f>SUM(#REF!)</f>
        <v>#REF!</v>
      </c>
      <c r="Q177" s="396" t="e">
        <f>SUM(#REF!)</f>
        <v>#REF!</v>
      </c>
      <c r="R177" s="396" t="e">
        <f>SUM(#REF!)</f>
        <v>#REF!</v>
      </c>
      <c r="S177" s="396" t="e">
        <f>SUM(#REF!)</f>
        <v>#REF!</v>
      </c>
      <c r="T177" s="396" t="e">
        <f>SUM(#REF!)</f>
        <v>#REF!</v>
      </c>
      <c r="U177" s="396" t="e">
        <f>SUM(#REF!)</f>
        <v>#REF!</v>
      </c>
      <c r="V177" s="396" t="e">
        <f>SUM(#REF!)</f>
        <v>#REF!</v>
      </c>
      <c r="W177" s="396" t="e">
        <f>SUM(#REF!)</f>
        <v>#REF!</v>
      </c>
      <c r="X177" s="396" t="e">
        <f>SUM(#REF!)</f>
        <v>#REF!</v>
      </c>
      <c r="Y177" s="396" t="e">
        <f>SUM(#REF!)</f>
        <v>#REF!</v>
      </c>
      <c r="Z177" s="396" t="e">
        <f>SUM(#REF!)</f>
        <v>#REF!</v>
      </c>
      <c r="AA177" s="393" t="e">
        <f>SUM(#REF!)</f>
        <v>#REF!</v>
      </c>
      <c r="AB177" s="393" t="e">
        <f>SUM(#REF!)</f>
        <v>#REF!</v>
      </c>
      <c r="AC177" s="393" t="e">
        <f>SUM(#REF!)</f>
        <v>#REF!</v>
      </c>
      <c r="AD177" s="393" t="e">
        <f>SUM(#REF!)</f>
        <v>#REF!</v>
      </c>
      <c r="AE177" s="187">
        <v>0</v>
      </c>
      <c r="AF177" s="187">
        <v>0</v>
      </c>
      <c r="AG177" s="378">
        <v>0</v>
      </c>
      <c r="AH177" s="395" t="e">
        <f t="shared" si="66"/>
        <v>#REF!</v>
      </c>
      <c r="AI177" s="110" t="e">
        <f>#REF!</f>
        <v>#REF!</v>
      </c>
      <c r="AJ177" s="93" t="e">
        <f>#REF!</f>
        <v>#REF!</v>
      </c>
      <c r="AK177" s="93" t="e">
        <f>#REF!</f>
        <v>#REF!</v>
      </c>
      <c r="AL177" s="93" t="e">
        <f>#REF!</f>
        <v>#REF!</v>
      </c>
      <c r="AM177" s="93" t="e">
        <f>#REF!</f>
        <v>#REF!</v>
      </c>
      <c r="AN177" s="93" t="e">
        <f>#REF!</f>
        <v>#REF!</v>
      </c>
      <c r="AO177" s="93" t="e">
        <f>#REF!</f>
        <v>#REF!</v>
      </c>
      <c r="AP177" s="93" t="e">
        <f>#REF!</f>
        <v>#REF!</v>
      </c>
      <c r="AQ177" s="93" t="e">
        <f>#REF!</f>
        <v>#REF!</v>
      </c>
      <c r="AR177" s="93" t="e">
        <f>#REF!</f>
        <v>#REF!</v>
      </c>
      <c r="AS177" s="187" t="e">
        <f>#REF!</f>
        <v>#REF!</v>
      </c>
      <c r="AT177" s="187" t="e">
        <f>#REF!</f>
        <v>#REF!</v>
      </c>
    </row>
    <row r="178" spans="1:46">
      <c r="A178" s="519" t="s">
        <v>912</v>
      </c>
      <c r="B178" s="95">
        <v>235</v>
      </c>
      <c r="C178" s="24" t="s">
        <v>1008</v>
      </c>
      <c r="D178" s="525" t="e">
        <f t="shared" si="63"/>
        <v>#REF!</v>
      </c>
      <c r="E178" s="106" t="e">
        <f t="shared" si="64"/>
        <v>#REF!</v>
      </c>
      <c r="F178" s="428" t="e">
        <f t="shared" si="65"/>
        <v>#REF!</v>
      </c>
      <c r="G178" s="397" t="e">
        <f>SUM(#REF!)</f>
        <v>#REF!</v>
      </c>
      <c r="H178" s="396" t="e">
        <f>SUM(#REF!)</f>
        <v>#REF!</v>
      </c>
      <c r="I178" s="396" t="e">
        <f>SUM(#REF!)</f>
        <v>#REF!</v>
      </c>
      <c r="J178" s="396" t="e">
        <f>SUM(#REF!)</f>
        <v>#REF!</v>
      </c>
      <c r="K178" s="396" t="e">
        <f>SUM(#REF!)</f>
        <v>#REF!</v>
      </c>
      <c r="L178" s="396" t="e">
        <f>SUM(#REF!)</f>
        <v>#REF!</v>
      </c>
      <c r="M178" s="396" t="e">
        <f>SUM(#REF!)</f>
        <v>#REF!</v>
      </c>
      <c r="N178" s="396" t="e">
        <f>SUM(#REF!)</f>
        <v>#REF!</v>
      </c>
      <c r="O178" s="396" t="e">
        <f>SUM(#REF!)</f>
        <v>#REF!</v>
      </c>
      <c r="P178" s="396" t="e">
        <f>SUM(#REF!)</f>
        <v>#REF!</v>
      </c>
      <c r="Q178" s="396" t="e">
        <f>SUM(#REF!)</f>
        <v>#REF!</v>
      </c>
      <c r="R178" s="396" t="e">
        <f>SUM(#REF!)</f>
        <v>#REF!</v>
      </c>
      <c r="S178" s="396" t="e">
        <f>SUM(#REF!)</f>
        <v>#REF!</v>
      </c>
      <c r="T178" s="396" t="e">
        <f>SUM(#REF!)</f>
        <v>#REF!</v>
      </c>
      <c r="U178" s="396" t="e">
        <f>SUM(#REF!)</f>
        <v>#REF!</v>
      </c>
      <c r="V178" s="396" t="e">
        <f>SUM(#REF!)</f>
        <v>#REF!</v>
      </c>
      <c r="W178" s="396" t="e">
        <f>SUM(#REF!)</f>
        <v>#REF!</v>
      </c>
      <c r="X178" s="396" t="e">
        <f>SUM(#REF!)</f>
        <v>#REF!</v>
      </c>
      <c r="Y178" s="396" t="e">
        <f>SUM(#REF!)</f>
        <v>#REF!</v>
      </c>
      <c r="Z178" s="396" t="e">
        <f>SUM(#REF!)</f>
        <v>#REF!</v>
      </c>
      <c r="AA178" s="393" t="e">
        <f>SUM(#REF!)</f>
        <v>#REF!</v>
      </c>
      <c r="AB178" s="393" t="e">
        <f>SUM(#REF!)</f>
        <v>#REF!</v>
      </c>
      <c r="AC178" s="393" t="e">
        <f>SUM(#REF!)</f>
        <v>#REF!</v>
      </c>
      <c r="AD178" s="393" t="e">
        <f>SUM(#REF!)</f>
        <v>#REF!</v>
      </c>
      <c r="AE178" s="187">
        <v>59800</v>
      </c>
      <c r="AF178" s="187">
        <v>59800</v>
      </c>
      <c r="AG178" s="378">
        <v>5095</v>
      </c>
      <c r="AH178" s="395" t="e">
        <f t="shared" si="66"/>
        <v>#REF!</v>
      </c>
      <c r="AI178" s="110" t="e">
        <f>#REF!</f>
        <v>#REF!</v>
      </c>
      <c r="AJ178" s="93" t="e">
        <f>#REF!</f>
        <v>#REF!</v>
      </c>
      <c r="AK178" s="93" t="e">
        <f>#REF!</f>
        <v>#REF!</v>
      </c>
      <c r="AL178" s="93" t="e">
        <f>#REF!</f>
        <v>#REF!</v>
      </c>
      <c r="AM178" s="93" t="e">
        <f>#REF!</f>
        <v>#REF!</v>
      </c>
      <c r="AN178" s="93" t="e">
        <f>#REF!</f>
        <v>#REF!</v>
      </c>
      <c r="AO178" s="93" t="e">
        <f>#REF!</f>
        <v>#REF!</v>
      </c>
      <c r="AP178" s="93" t="e">
        <f>#REF!</f>
        <v>#REF!</v>
      </c>
      <c r="AQ178" s="93" t="e">
        <f>#REF!</f>
        <v>#REF!</v>
      </c>
      <c r="AR178" s="93" t="e">
        <f>#REF!</f>
        <v>#REF!</v>
      </c>
      <c r="AS178" s="187" t="e">
        <f>#REF!</f>
        <v>#REF!</v>
      </c>
      <c r="AT178" s="187" t="e">
        <f>#REF!</f>
        <v>#REF!</v>
      </c>
    </row>
    <row r="179" spans="1:46">
      <c r="A179" s="519"/>
      <c r="B179" s="95">
        <v>236</v>
      </c>
      <c r="C179" s="24" t="s">
        <v>999</v>
      </c>
      <c r="D179" s="526" t="e">
        <f>SUM(D180:D186)</f>
        <v>#REF!</v>
      </c>
      <c r="E179" s="429" t="e">
        <f t="shared" ref="E179:L179" si="67">SUM(E180:E186)</f>
        <v>#REF!</v>
      </c>
      <c r="F179" s="430" t="e">
        <f t="shared" si="67"/>
        <v>#REF!</v>
      </c>
      <c r="G179" s="36" t="e">
        <f t="shared" si="67"/>
        <v>#REF!</v>
      </c>
      <c r="H179" s="96" t="e">
        <f t="shared" si="67"/>
        <v>#REF!</v>
      </c>
      <c r="I179" s="96" t="e">
        <f t="shared" si="67"/>
        <v>#REF!</v>
      </c>
      <c r="J179" s="96" t="e">
        <f t="shared" si="67"/>
        <v>#REF!</v>
      </c>
      <c r="K179" s="120" t="e">
        <f t="shared" si="67"/>
        <v>#REF!</v>
      </c>
      <c r="L179" s="120" t="e">
        <f t="shared" si="67"/>
        <v>#REF!</v>
      </c>
      <c r="M179" s="120" t="e">
        <f t="shared" ref="M179:S179" si="68">SUM(M180:M186)</f>
        <v>#REF!</v>
      </c>
      <c r="N179" s="120" t="e">
        <f t="shared" si="68"/>
        <v>#REF!</v>
      </c>
      <c r="O179" s="120" t="e">
        <f t="shared" si="68"/>
        <v>#REF!</v>
      </c>
      <c r="P179" s="120" t="e">
        <f t="shared" si="68"/>
        <v>#REF!</v>
      </c>
      <c r="Q179" s="120" t="e">
        <f t="shared" si="68"/>
        <v>#REF!</v>
      </c>
      <c r="R179" s="120" t="e">
        <f t="shared" si="68"/>
        <v>#REF!</v>
      </c>
      <c r="S179" s="120" t="e">
        <f t="shared" si="68"/>
        <v>#REF!</v>
      </c>
      <c r="T179" s="120" t="e">
        <f t="shared" ref="T179:AC179" si="69">SUM(T180:T186)</f>
        <v>#REF!</v>
      </c>
      <c r="U179" s="120" t="e">
        <f t="shared" si="69"/>
        <v>#REF!</v>
      </c>
      <c r="V179" s="120" t="e">
        <f t="shared" si="69"/>
        <v>#REF!</v>
      </c>
      <c r="W179" s="120" t="e">
        <f t="shared" si="69"/>
        <v>#REF!</v>
      </c>
      <c r="X179" s="120" t="e">
        <f t="shared" si="69"/>
        <v>#REF!</v>
      </c>
      <c r="Y179" s="120" t="e">
        <f t="shared" si="69"/>
        <v>#REF!</v>
      </c>
      <c r="Z179" s="120" t="e">
        <f t="shared" si="69"/>
        <v>#REF!</v>
      </c>
      <c r="AA179" s="96" t="e">
        <f t="shared" si="69"/>
        <v>#REF!</v>
      </c>
      <c r="AB179" s="96" t="e">
        <f t="shared" si="69"/>
        <v>#REF!</v>
      </c>
      <c r="AC179" s="96" t="e">
        <f t="shared" si="69"/>
        <v>#REF!</v>
      </c>
      <c r="AD179" s="96" t="e">
        <f>SUM(AD180:AD186)</f>
        <v>#REF!</v>
      </c>
      <c r="AE179" s="400">
        <f>SUM(AE180:AE186)</f>
        <v>736604</v>
      </c>
      <c r="AF179" s="400">
        <f>SUM(AF180:AF186)</f>
        <v>736604</v>
      </c>
      <c r="AG179" s="399">
        <f>SUM(AG180:AG186)</f>
        <v>528779</v>
      </c>
      <c r="AH179" s="406" t="e">
        <f>SUM(AH180:AH186)</f>
        <v>#REF!</v>
      </c>
      <c r="AI179" s="96" t="e">
        <f t="shared" ref="AI179:AS179" si="70">SUM(AI180:AI186)</f>
        <v>#REF!</v>
      </c>
      <c r="AJ179" s="96" t="e">
        <f t="shared" si="70"/>
        <v>#REF!</v>
      </c>
      <c r="AK179" s="96" t="e">
        <f t="shared" si="70"/>
        <v>#REF!</v>
      </c>
      <c r="AL179" s="96" t="e">
        <f t="shared" si="70"/>
        <v>#REF!</v>
      </c>
      <c r="AM179" s="96" t="e">
        <f t="shared" si="70"/>
        <v>#REF!</v>
      </c>
      <c r="AN179" s="96" t="e">
        <f t="shared" si="70"/>
        <v>#REF!</v>
      </c>
      <c r="AO179" s="96" t="e">
        <f t="shared" si="70"/>
        <v>#REF!</v>
      </c>
      <c r="AP179" s="96" t="e">
        <f t="shared" si="70"/>
        <v>#REF!</v>
      </c>
      <c r="AQ179" s="96" t="e">
        <f t="shared" si="70"/>
        <v>#REF!</v>
      </c>
      <c r="AR179" s="96" t="e">
        <f t="shared" si="70"/>
        <v>#REF!</v>
      </c>
      <c r="AS179" s="400" t="e">
        <f t="shared" si="70"/>
        <v>#REF!</v>
      </c>
      <c r="AT179" s="400" t="e">
        <f>SUM(AT180:AT186)</f>
        <v>#REF!</v>
      </c>
    </row>
    <row r="180" spans="1:46">
      <c r="A180" s="519" t="s">
        <v>913</v>
      </c>
      <c r="B180" s="95" t="s">
        <v>996</v>
      </c>
      <c r="C180" s="24" t="s">
        <v>1006</v>
      </c>
      <c r="D180" s="525" t="e">
        <f t="shared" ref="D180:D211" si="71">E180/9*12</f>
        <v>#REF!</v>
      </c>
      <c r="E180" s="106" t="e">
        <f t="shared" ref="E180:E211" si="72">AC180+AA180+Y180+W180+U180+S180+Q180+O180+M180+K180+I180+G180</f>
        <v>#REF!</v>
      </c>
      <c r="F180" s="428" t="e">
        <f t="shared" ref="F180:F211" si="73">AD180+AB180+Z180+X180+V180+T180+R180+P180+N180+L180+J180+H180</f>
        <v>#REF!</v>
      </c>
      <c r="G180" s="397" t="e">
        <f>SUM(#REF!)</f>
        <v>#REF!</v>
      </c>
      <c r="H180" s="396" t="e">
        <f>SUM(#REF!)</f>
        <v>#REF!</v>
      </c>
      <c r="I180" s="396" t="e">
        <f>SUM(#REF!)</f>
        <v>#REF!</v>
      </c>
      <c r="J180" s="396" t="e">
        <f>SUM(#REF!)</f>
        <v>#REF!</v>
      </c>
      <c r="K180" s="396" t="e">
        <f>SUM(#REF!)</f>
        <v>#REF!</v>
      </c>
      <c r="L180" s="396" t="e">
        <f>SUM(#REF!)</f>
        <v>#REF!</v>
      </c>
      <c r="M180" s="396" t="e">
        <f>SUM(#REF!)</f>
        <v>#REF!</v>
      </c>
      <c r="N180" s="396" t="e">
        <f>SUM(#REF!)</f>
        <v>#REF!</v>
      </c>
      <c r="O180" s="396" t="e">
        <f>SUM(#REF!)</f>
        <v>#REF!</v>
      </c>
      <c r="P180" s="396" t="e">
        <f>SUM(#REF!)</f>
        <v>#REF!</v>
      </c>
      <c r="Q180" s="396" t="e">
        <f>SUM(#REF!)</f>
        <v>#REF!</v>
      </c>
      <c r="R180" s="396" t="e">
        <f>SUM(#REF!)</f>
        <v>#REF!</v>
      </c>
      <c r="S180" s="396" t="e">
        <f>SUM(#REF!)</f>
        <v>#REF!</v>
      </c>
      <c r="T180" s="396" t="e">
        <f>SUM(#REF!)</f>
        <v>#REF!</v>
      </c>
      <c r="U180" s="396" t="e">
        <f>SUM(#REF!)</f>
        <v>#REF!</v>
      </c>
      <c r="V180" s="396" t="e">
        <f>SUM(#REF!)</f>
        <v>#REF!</v>
      </c>
      <c r="W180" s="396" t="e">
        <f>SUM(#REF!)</f>
        <v>#REF!</v>
      </c>
      <c r="X180" s="396" t="e">
        <f>SUM(#REF!)</f>
        <v>#REF!</v>
      </c>
      <c r="Y180" s="396" t="e">
        <f>SUM(#REF!)</f>
        <v>#REF!</v>
      </c>
      <c r="Z180" s="396" t="e">
        <f>SUM(#REF!)</f>
        <v>#REF!</v>
      </c>
      <c r="AA180" s="393" t="e">
        <f>SUM(#REF!)</f>
        <v>#REF!</v>
      </c>
      <c r="AB180" s="393" t="e">
        <f>SUM(#REF!)</f>
        <v>#REF!</v>
      </c>
      <c r="AC180" s="393" t="e">
        <f>SUM(#REF!)</f>
        <v>#REF!</v>
      </c>
      <c r="AD180" s="393" t="e">
        <f>SUM(#REF!)</f>
        <v>#REF!</v>
      </c>
      <c r="AE180" s="187">
        <v>68059</v>
      </c>
      <c r="AF180" s="187">
        <v>68059</v>
      </c>
      <c r="AG180" s="378">
        <v>6500</v>
      </c>
      <c r="AH180" s="395" t="e">
        <f t="shared" ref="AH180:AH211" si="74">SUM(AI180:AT180)</f>
        <v>#REF!</v>
      </c>
      <c r="AI180" s="110" t="e">
        <f>#REF!</f>
        <v>#REF!</v>
      </c>
      <c r="AJ180" s="93" t="e">
        <f>#REF!</f>
        <v>#REF!</v>
      </c>
      <c r="AK180" s="93" t="e">
        <f>#REF!</f>
        <v>#REF!</v>
      </c>
      <c r="AL180" s="93" t="e">
        <f>#REF!</f>
        <v>#REF!</v>
      </c>
      <c r="AM180" s="93" t="e">
        <f>#REF!</f>
        <v>#REF!</v>
      </c>
      <c r="AN180" s="93" t="e">
        <f>#REF!</f>
        <v>#REF!</v>
      </c>
      <c r="AO180" s="93" t="e">
        <f>#REF!</f>
        <v>#REF!</v>
      </c>
      <c r="AP180" s="93" t="e">
        <f>#REF!</f>
        <v>#REF!</v>
      </c>
      <c r="AQ180" s="93" t="e">
        <f>#REF!</f>
        <v>#REF!</v>
      </c>
      <c r="AR180" s="93" t="e">
        <f>#REF!</f>
        <v>#REF!</v>
      </c>
      <c r="AS180" s="187" t="e">
        <f>#REF!</f>
        <v>#REF!</v>
      </c>
      <c r="AT180" s="187" t="e">
        <f>#REF!</f>
        <v>#REF!</v>
      </c>
    </row>
    <row r="181" spans="1:46">
      <c r="A181" s="519">
        <v>4102060102200200</v>
      </c>
      <c r="B181" s="95" t="s">
        <v>1423</v>
      </c>
      <c r="C181" s="24" t="s">
        <v>995</v>
      </c>
      <c r="D181" s="525" t="e">
        <f t="shared" si="71"/>
        <v>#REF!</v>
      </c>
      <c r="E181" s="106" t="e">
        <f t="shared" si="72"/>
        <v>#REF!</v>
      </c>
      <c r="F181" s="428" t="e">
        <f t="shared" si="73"/>
        <v>#REF!</v>
      </c>
      <c r="G181" s="397" t="e">
        <f>SUM(#REF!)</f>
        <v>#REF!</v>
      </c>
      <c r="H181" s="396" t="e">
        <f>SUM(#REF!)</f>
        <v>#REF!</v>
      </c>
      <c r="I181" s="396" t="e">
        <f>SUM(#REF!)</f>
        <v>#REF!</v>
      </c>
      <c r="J181" s="396" t="e">
        <f>SUM(#REF!)</f>
        <v>#REF!</v>
      </c>
      <c r="K181" s="396" t="e">
        <f>SUM(#REF!)</f>
        <v>#REF!</v>
      </c>
      <c r="L181" s="396" t="e">
        <f>SUM(#REF!)</f>
        <v>#REF!</v>
      </c>
      <c r="M181" s="396" t="e">
        <f>SUM(#REF!)</f>
        <v>#REF!</v>
      </c>
      <c r="N181" s="396" t="e">
        <f>SUM(#REF!)</f>
        <v>#REF!</v>
      </c>
      <c r="O181" s="396" t="e">
        <f>SUM(#REF!)</f>
        <v>#REF!</v>
      </c>
      <c r="P181" s="396" t="e">
        <f>SUM(#REF!)</f>
        <v>#REF!</v>
      </c>
      <c r="Q181" s="396" t="e">
        <f>SUM(#REF!)</f>
        <v>#REF!</v>
      </c>
      <c r="R181" s="396" t="e">
        <f>SUM(#REF!)</f>
        <v>#REF!</v>
      </c>
      <c r="S181" s="396" t="e">
        <f>SUM(#REF!)</f>
        <v>#REF!</v>
      </c>
      <c r="T181" s="396" t="e">
        <f>SUM(#REF!)</f>
        <v>#REF!</v>
      </c>
      <c r="U181" s="396" t="e">
        <f>SUM(#REF!)</f>
        <v>#REF!</v>
      </c>
      <c r="V181" s="396" t="e">
        <f>SUM(#REF!)</f>
        <v>#REF!</v>
      </c>
      <c r="W181" s="396" t="e">
        <f>SUM(#REF!)</f>
        <v>#REF!</v>
      </c>
      <c r="X181" s="396" t="e">
        <f>SUM(#REF!)</f>
        <v>#REF!</v>
      </c>
      <c r="Y181" s="396" t="e">
        <f>SUM(#REF!)</f>
        <v>#REF!</v>
      </c>
      <c r="Z181" s="396" t="e">
        <f>SUM(#REF!)</f>
        <v>#REF!</v>
      </c>
      <c r="AA181" s="393" t="e">
        <f>SUM(#REF!)</f>
        <v>#REF!</v>
      </c>
      <c r="AB181" s="393" t="e">
        <f>SUM(#REF!)</f>
        <v>#REF!</v>
      </c>
      <c r="AC181" s="393" t="e">
        <f>SUM(#REF!)</f>
        <v>#REF!</v>
      </c>
      <c r="AD181" s="393" t="e">
        <f>SUM(#REF!)</f>
        <v>#REF!</v>
      </c>
      <c r="AE181" s="187">
        <v>2525</v>
      </c>
      <c r="AF181" s="187">
        <v>2525</v>
      </c>
      <c r="AG181" s="378">
        <v>0</v>
      </c>
      <c r="AH181" s="395" t="e">
        <f t="shared" si="74"/>
        <v>#REF!</v>
      </c>
      <c r="AI181" s="110" t="e">
        <f>#REF!</f>
        <v>#REF!</v>
      </c>
      <c r="AJ181" s="93" t="e">
        <f>#REF!</f>
        <v>#REF!</v>
      </c>
      <c r="AK181" s="93" t="e">
        <f>#REF!</f>
        <v>#REF!</v>
      </c>
      <c r="AL181" s="93" t="e">
        <f>#REF!</f>
        <v>#REF!</v>
      </c>
      <c r="AM181" s="93" t="e">
        <f>#REF!</f>
        <v>#REF!</v>
      </c>
      <c r="AN181" s="93" t="e">
        <f>#REF!</f>
        <v>#REF!</v>
      </c>
      <c r="AO181" s="93" t="e">
        <f>#REF!</f>
        <v>#REF!</v>
      </c>
      <c r="AP181" s="93" t="e">
        <f>#REF!</f>
        <v>#REF!</v>
      </c>
      <c r="AQ181" s="93" t="e">
        <f>#REF!</f>
        <v>#REF!</v>
      </c>
      <c r="AR181" s="93" t="e">
        <f>#REF!</f>
        <v>#REF!</v>
      </c>
      <c r="AS181" s="187" t="e">
        <f>#REF!</f>
        <v>#REF!</v>
      </c>
      <c r="AT181" s="187" t="e">
        <f>#REF!</f>
        <v>#REF!</v>
      </c>
    </row>
    <row r="182" spans="1:46">
      <c r="A182" s="519" t="s">
        <v>914</v>
      </c>
      <c r="B182" s="95" t="s">
        <v>1424</v>
      </c>
      <c r="C182" s="24" t="s">
        <v>1526</v>
      </c>
      <c r="D182" s="525" t="e">
        <f t="shared" si="71"/>
        <v>#REF!</v>
      </c>
      <c r="E182" s="87" t="e">
        <f t="shared" si="72"/>
        <v>#REF!</v>
      </c>
      <c r="F182" s="428" t="e">
        <f t="shared" si="73"/>
        <v>#REF!</v>
      </c>
      <c r="G182" s="397" t="e">
        <f>SUM(#REF!)</f>
        <v>#REF!</v>
      </c>
      <c r="H182" s="396" t="e">
        <f>SUM(#REF!)</f>
        <v>#REF!</v>
      </c>
      <c r="I182" s="396" t="e">
        <f>SUM(#REF!)</f>
        <v>#REF!</v>
      </c>
      <c r="J182" s="396" t="e">
        <f>SUM(#REF!)</f>
        <v>#REF!</v>
      </c>
      <c r="K182" s="396" t="e">
        <f>SUM(#REF!)</f>
        <v>#REF!</v>
      </c>
      <c r="L182" s="396" t="e">
        <f>SUM(#REF!)</f>
        <v>#REF!</v>
      </c>
      <c r="M182" s="396" t="e">
        <f>SUM(#REF!)</f>
        <v>#REF!</v>
      </c>
      <c r="N182" s="396" t="e">
        <f>SUM(#REF!)</f>
        <v>#REF!</v>
      </c>
      <c r="O182" s="396" t="e">
        <f>SUM(#REF!)</f>
        <v>#REF!</v>
      </c>
      <c r="P182" s="396" t="e">
        <f>SUM(#REF!)</f>
        <v>#REF!</v>
      </c>
      <c r="Q182" s="396" t="e">
        <f>SUM(#REF!)</f>
        <v>#REF!</v>
      </c>
      <c r="R182" s="396" t="e">
        <f>SUM(#REF!)</f>
        <v>#REF!</v>
      </c>
      <c r="S182" s="396" t="e">
        <f>SUM(#REF!)</f>
        <v>#REF!</v>
      </c>
      <c r="T182" s="396" t="e">
        <f>SUM(#REF!)</f>
        <v>#REF!</v>
      </c>
      <c r="U182" s="396" t="e">
        <f>SUM(#REF!)</f>
        <v>#REF!</v>
      </c>
      <c r="V182" s="396" t="e">
        <f>SUM(#REF!)</f>
        <v>#REF!</v>
      </c>
      <c r="W182" s="396" t="e">
        <f>SUM(#REF!)</f>
        <v>#REF!</v>
      </c>
      <c r="X182" s="396" t="e">
        <f>SUM(#REF!)</f>
        <v>#REF!</v>
      </c>
      <c r="Y182" s="396" t="e">
        <f>SUM(#REF!)</f>
        <v>#REF!</v>
      </c>
      <c r="Z182" s="396" t="e">
        <f>SUM(#REF!)</f>
        <v>#REF!</v>
      </c>
      <c r="AA182" s="393" t="e">
        <f>SUM(#REF!)</f>
        <v>#REF!</v>
      </c>
      <c r="AB182" s="393" t="e">
        <f>SUM(#REF!)</f>
        <v>#REF!</v>
      </c>
      <c r="AC182" s="396" t="e">
        <f>SUM(#REF!)</f>
        <v>#REF!</v>
      </c>
      <c r="AD182" s="393" t="e">
        <f>SUM(#REF!)</f>
        <v>#REF!</v>
      </c>
      <c r="AE182" s="187">
        <v>1010</v>
      </c>
      <c r="AF182" s="187">
        <v>1010</v>
      </c>
      <c r="AG182" s="378">
        <v>0</v>
      </c>
      <c r="AH182" s="395" t="e">
        <f t="shared" si="74"/>
        <v>#REF!</v>
      </c>
      <c r="AI182" s="110" t="e">
        <f>#REF!</f>
        <v>#REF!</v>
      </c>
      <c r="AJ182" s="93" t="e">
        <f>#REF!</f>
        <v>#REF!</v>
      </c>
      <c r="AK182" s="93" t="e">
        <f>#REF!</f>
        <v>#REF!</v>
      </c>
      <c r="AL182" s="93" t="e">
        <f>#REF!</f>
        <v>#REF!</v>
      </c>
      <c r="AM182" s="93" t="e">
        <f>#REF!</f>
        <v>#REF!</v>
      </c>
      <c r="AN182" s="93" t="e">
        <f>#REF!</f>
        <v>#REF!</v>
      </c>
      <c r="AO182" s="93" t="e">
        <f>#REF!</f>
        <v>#REF!</v>
      </c>
      <c r="AP182" s="93" t="e">
        <f>#REF!</f>
        <v>#REF!</v>
      </c>
      <c r="AQ182" s="93" t="e">
        <f>#REF!</f>
        <v>#REF!</v>
      </c>
      <c r="AR182" s="93" t="e">
        <f>#REF!</f>
        <v>#REF!</v>
      </c>
      <c r="AS182" s="187" t="e">
        <f>#REF!</f>
        <v>#REF!</v>
      </c>
      <c r="AT182" s="187" t="e">
        <f>#REF!</f>
        <v>#REF!</v>
      </c>
    </row>
    <row r="183" spans="1:46">
      <c r="A183" s="519" t="s">
        <v>915</v>
      </c>
      <c r="B183" s="95" t="s">
        <v>1425</v>
      </c>
      <c r="C183" s="24" t="s">
        <v>994</v>
      </c>
      <c r="D183" s="525" t="e">
        <f t="shared" si="71"/>
        <v>#REF!</v>
      </c>
      <c r="E183" s="106" t="e">
        <f t="shared" si="72"/>
        <v>#REF!</v>
      </c>
      <c r="F183" s="428" t="e">
        <f t="shared" si="73"/>
        <v>#REF!</v>
      </c>
      <c r="G183" s="397" t="e">
        <f>SUM(#REF!)</f>
        <v>#REF!</v>
      </c>
      <c r="H183" s="396" t="e">
        <f>SUM(#REF!)</f>
        <v>#REF!</v>
      </c>
      <c r="I183" s="396" t="e">
        <f>SUM(#REF!)</f>
        <v>#REF!</v>
      </c>
      <c r="J183" s="396" t="e">
        <f>SUM(#REF!)</f>
        <v>#REF!</v>
      </c>
      <c r="K183" s="396" t="e">
        <f>SUM(#REF!)</f>
        <v>#REF!</v>
      </c>
      <c r="L183" s="396" t="e">
        <f>SUM(#REF!)</f>
        <v>#REF!</v>
      </c>
      <c r="M183" s="396" t="e">
        <f>SUM(#REF!)</f>
        <v>#REF!</v>
      </c>
      <c r="N183" s="396" t="e">
        <f>SUM(#REF!)</f>
        <v>#REF!</v>
      </c>
      <c r="O183" s="396" t="e">
        <f>SUM(#REF!)</f>
        <v>#REF!</v>
      </c>
      <c r="P183" s="396" t="e">
        <f>SUM(#REF!)</f>
        <v>#REF!</v>
      </c>
      <c r="Q183" s="396" t="e">
        <f>SUM(#REF!)</f>
        <v>#REF!</v>
      </c>
      <c r="R183" s="396" t="e">
        <f>SUM(#REF!)</f>
        <v>#REF!</v>
      </c>
      <c r="S183" s="396" t="e">
        <f>SUM(#REF!)</f>
        <v>#REF!</v>
      </c>
      <c r="T183" s="396" t="e">
        <f>SUM(#REF!)</f>
        <v>#REF!</v>
      </c>
      <c r="U183" s="396" t="e">
        <f>SUM(#REF!)</f>
        <v>#REF!</v>
      </c>
      <c r="V183" s="396" t="e">
        <f>SUM(#REF!)</f>
        <v>#REF!</v>
      </c>
      <c r="W183" s="396" t="e">
        <f>SUM(#REF!)</f>
        <v>#REF!</v>
      </c>
      <c r="X183" s="396" t="e">
        <f>SUM(#REF!)</f>
        <v>#REF!</v>
      </c>
      <c r="Y183" s="396" t="e">
        <f>SUM(#REF!)</f>
        <v>#REF!</v>
      </c>
      <c r="Z183" s="396" t="e">
        <f>SUM(#REF!)</f>
        <v>#REF!</v>
      </c>
      <c r="AA183" s="393" t="e">
        <f>SUM(#REF!)</f>
        <v>#REF!</v>
      </c>
      <c r="AB183" s="393" t="e">
        <f>SUM(#REF!)</f>
        <v>#REF!</v>
      </c>
      <c r="AC183" s="393" t="e">
        <f>SUM(#REF!)</f>
        <v>#REF!</v>
      </c>
      <c r="AD183" s="393" t="e">
        <f>SUM(#REF!)</f>
        <v>#REF!</v>
      </c>
      <c r="AE183" s="187">
        <v>214710</v>
      </c>
      <c r="AF183" s="187">
        <v>214710</v>
      </c>
      <c r="AG183" s="378">
        <v>41635</v>
      </c>
      <c r="AH183" s="395" t="e">
        <f t="shared" si="74"/>
        <v>#REF!</v>
      </c>
      <c r="AI183" s="110" t="e">
        <f>#REF!</f>
        <v>#REF!</v>
      </c>
      <c r="AJ183" s="93" t="e">
        <f>#REF!</f>
        <v>#REF!</v>
      </c>
      <c r="AK183" s="93" t="e">
        <f>#REF!</f>
        <v>#REF!</v>
      </c>
      <c r="AL183" s="93" t="e">
        <f>#REF!</f>
        <v>#REF!</v>
      </c>
      <c r="AM183" s="93" t="e">
        <f>#REF!</f>
        <v>#REF!</v>
      </c>
      <c r="AN183" s="93" t="e">
        <f>#REF!</f>
        <v>#REF!</v>
      </c>
      <c r="AO183" s="93" t="e">
        <f>#REF!</f>
        <v>#REF!</v>
      </c>
      <c r="AP183" s="93" t="e">
        <f>#REF!</f>
        <v>#REF!</v>
      </c>
      <c r="AQ183" s="93" t="e">
        <f>#REF!</f>
        <v>#REF!</v>
      </c>
      <c r="AR183" s="93" t="e">
        <f>#REF!</f>
        <v>#REF!</v>
      </c>
      <c r="AS183" s="187" t="e">
        <f>#REF!</f>
        <v>#REF!</v>
      </c>
      <c r="AT183" s="187" t="e">
        <f>#REF!</f>
        <v>#REF!</v>
      </c>
    </row>
    <row r="184" spans="1:46">
      <c r="A184" s="519" t="s">
        <v>916</v>
      </c>
      <c r="B184" s="95" t="s">
        <v>991</v>
      </c>
      <c r="C184" s="24" t="s">
        <v>990</v>
      </c>
      <c r="D184" s="525" t="e">
        <f t="shared" si="71"/>
        <v>#REF!</v>
      </c>
      <c r="E184" s="106" t="e">
        <f t="shared" si="72"/>
        <v>#REF!</v>
      </c>
      <c r="F184" s="428" t="e">
        <f t="shared" si="73"/>
        <v>#REF!</v>
      </c>
      <c r="G184" s="397" t="e">
        <f>SUM(#REF!)</f>
        <v>#REF!</v>
      </c>
      <c r="H184" s="396" t="e">
        <f>SUM(#REF!)</f>
        <v>#REF!</v>
      </c>
      <c r="I184" s="396" t="e">
        <f>SUM(#REF!)</f>
        <v>#REF!</v>
      </c>
      <c r="J184" s="396" t="e">
        <f>SUM(#REF!)</f>
        <v>#REF!</v>
      </c>
      <c r="K184" s="396" t="e">
        <f>SUM(#REF!)</f>
        <v>#REF!</v>
      </c>
      <c r="L184" s="396" t="e">
        <f>SUM(#REF!)</f>
        <v>#REF!</v>
      </c>
      <c r="M184" s="396" t="e">
        <f>SUM(#REF!)</f>
        <v>#REF!</v>
      </c>
      <c r="N184" s="396" t="e">
        <f>SUM(#REF!)</f>
        <v>#REF!</v>
      </c>
      <c r="O184" s="396" t="e">
        <f>SUM(#REF!)</f>
        <v>#REF!</v>
      </c>
      <c r="P184" s="396" t="e">
        <f>SUM(#REF!)</f>
        <v>#REF!</v>
      </c>
      <c r="Q184" s="396" t="e">
        <f>SUM(#REF!)</f>
        <v>#REF!</v>
      </c>
      <c r="R184" s="396" t="e">
        <f>SUM(#REF!)</f>
        <v>#REF!</v>
      </c>
      <c r="S184" s="396" t="e">
        <f>SUM(#REF!)</f>
        <v>#REF!</v>
      </c>
      <c r="T184" s="396" t="e">
        <f>SUM(#REF!)</f>
        <v>#REF!</v>
      </c>
      <c r="U184" s="396" t="e">
        <f>SUM(#REF!)</f>
        <v>#REF!</v>
      </c>
      <c r="V184" s="396" t="e">
        <f>SUM(#REF!)</f>
        <v>#REF!</v>
      </c>
      <c r="W184" s="396" t="e">
        <f>SUM(#REF!)</f>
        <v>#REF!</v>
      </c>
      <c r="X184" s="396" t="e">
        <f>SUM(#REF!)</f>
        <v>#REF!</v>
      </c>
      <c r="Y184" s="396" t="e">
        <f>SUM(#REF!)</f>
        <v>#REF!</v>
      </c>
      <c r="Z184" s="396" t="e">
        <f>SUM(#REF!)</f>
        <v>#REF!</v>
      </c>
      <c r="AA184" s="393" t="e">
        <f>SUM(#REF!)</f>
        <v>#REF!</v>
      </c>
      <c r="AB184" s="393" t="e">
        <f>SUM(#REF!)</f>
        <v>#REF!</v>
      </c>
      <c r="AC184" s="393" t="e">
        <f>SUM(#REF!)</f>
        <v>#REF!</v>
      </c>
      <c r="AD184" s="393" t="e">
        <f>SUM(#REF!)</f>
        <v>#REF!</v>
      </c>
      <c r="AE184" s="187">
        <v>400000</v>
      </c>
      <c r="AF184" s="187">
        <v>400000</v>
      </c>
      <c r="AG184" s="378">
        <v>452024</v>
      </c>
      <c r="AH184" s="395" t="e">
        <f t="shared" si="74"/>
        <v>#REF!</v>
      </c>
      <c r="AI184" s="110" t="e">
        <f>#REF!</f>
        <v>#REF!</v>
      </c>
      <c r="AJ184" s="93" t="e">
        <f>#REF!</f>
        <v>#REF!</v>
      </c>
      <c r="AK184" s="93" t="e">
        <f>#REF!</f>
        <v>#REF!</v>
      </c>
      <c r="AL184" s="93" t="e">
        <f>#REF!</f>
        <v>#REF!</v>
      </c>
      <c r="AM184" s="93" t="e">
        <f>#REF!</f>
        <v>#REF!</v>
      </c>
      <c r="AN184" s="93" t="e">
        <f>#REF!</f>
        <v>#REF!</v>
      </c>
      <c r="AO184" s="93" t="e">
        <f>#REF!</f>
        <v>#REF!</v>
      </c>
      <c r="AP184" s="93" t="e">
        <f>#REF!</f>
        <v>#REF!</v>
      </c>
      <c r="AQ184" s="93" t="e">
        <f>#REF!</f>
        <v>#REF!</v>
      </c>
      <c r="AR184" s="93" t="e">
        <f>#REF!</f>
        <v>#REF!</v>
      </c>
      <c r="AS184" s="187" t="e">
        <f>#REF!</f>
        <v>#REF!</v>
      </c>
      <c r="AT184" s="187" t="e">
        <f>#REF!</f>
        <v>#REF!</v>
      </c>
    </row>
    <row r="185" spans="1:46">
      <c r="A185" s="519">
        <v>4102060102200700</v>
      </c>
      <c r="B185" s="95" t="s">
        <v>993</v>
      </c>
      <c r="C185" s="24" t="s">
        <v>992</v>
      </c>
      <c r="D185" s="525" t="e">
        <f t="shared" si="71"/>
        <v>#REF!</v>
      </c>
      <c r="E185" s="106" t="e">
        <f t="shared" si="72"/>
        <v>#REF!</v>
      </c>
      <c r="F185" s="428" t="e">
        <f t="shared" si="73"/>
        <v>#REF!</v>
      </c>
      <c r="G185" s="397" t="e">
        <f>SUM(#REF!)</f>
        <v>#REF!</v>
      </c>
      <c r="H185" s="396" t="e">
        <f>SUM(#REF!)</f>
        <v>#REF!</v>
      </c>
      <c r="I185" s="396" t="e">
        <f>SUM(#REF!)</f>
        <v>#REF!</v>
      </c>
      <c r="J185" s="396" t="e">
        <f>SUM(#REF!)</f>
        <v>#REF!</v>
      </c>
      <c r="K185" s="396" t="e">
        <f>SUM(#REF!)</f>
        <v>#REF!</v>
      </c>
      <c r="L185" s="396" t="e">
        <f>SUM(#REF!)</f>
        <v>#REF!</v>
      </c>
      <c r="M185" s="396" t="e">
        <f>SUM(#REF!)</f>
        <v>#REF!</v>
      </c>
      <c r="N185" s="396" t="e">
        <f>SUM(#REF!)</f>
        <v>#REF!</v>
      </c>
      <c r="O185" s="396" t="e">
        <f>SUM(#REF!)</f>
        <v>#REF!</v>
      </c>
      <c r="P185" s="396" t="e">
        <f>SUM(#REF!)</f>
        <v>#REF!</v>
      </c>
      <c r="Q185" s="396" t="e">
        <f>SUM(#REF!)</f>
        <v>#REF!</v>
      </c>
      <c r="R185" s="396" t="e">
        <f>SUM(#REF!)</f>
        <v>#REF!</v>
      </c>
      <c r="S185" s="396" t="e">
        <f>SUM(#REF!)</f>
        <v>#REF!</v>
      </c>
      <c r="T185" s="396" t="e">
        <f>SUM(#REF!)</f>
        <v>#REF!</v>
      </c>
      <c r="U185" s="396" t="e">
        <f>SUM(#REF!)</f>
        <v>#REF!</v>
      </c>
      <c r="V185" s="396" t="e">
        <f>SUM(#REF!)</f>
        <v>#REF!</v>
      </c>
      <c r="W185" s="396" t="e">
        <f>SUM(#REF!)</f>
        <v>#REF!</v>
      </c>
      <c r="X185" s="396" t="e">
        <f>SUM(#REF!)</f>
        <v>#REF!</v>
      </c>
      <c r="Y185" s="396" t="e">
        <f>SUM(#REF!)</f>
        <v>#REF!</v>
      </c>
      <c r="Z185" s="396" t="e">
        <f>SUM(#REF!)</f>
        <v>#REF!</v>
      </c>
      <c r="AA185" s="393" t="e">
        <f>SUM(#REF!)</f>
        <v>#REF!</v>
      </c>
      <c r="AB185" s="393" t="e">
        <f>SUM(#REF!)</f>
        <v>#REF!</v>
      </c>
      <c r="AC185" s="393" t="e">
        <f>SUM(#REF!)</f>
        <v>#REF!</v>
      </c>
      <c r="AD185" s="393" t="e">
        <f>SUM(#REF!)</f>
        <v>#REF!</v>
      </c>
      <c r="AE185" s="187">
        <v>10100</v>
      </c>
      <c r="AF185" s="187">
        <v>10100</v>
      </c>
      <c r="AG185" s="378">
        <v>4671</v>
      </c>
      <c r="AH185" s="395" t="e">
        <f t="shared" ref="AH185:AH190" si="75">SUM(AI185:AT185)</f>
        <v>#REF!</v>
      </c>
      <c r="AI185" s="110" t="e">
        <f>#REF!</f>
        <v>#REF!</v>
      </c>
      <c r="AJ185" s="93" t="e">
        <f>#REF!</f>
        <v>#REF!</v>
      </c>
      <c r="AK185" s="93" t="e">
        <f>#REF!</f>
        <v>#REF!</v>
      </c>
      <c r="AL185" s="93" t="e">
        <f>#REF!</f>
        <v>#REF!</v>
      </c>
      <c r="AM185" s="93" t="e">
        <f>#REF!</f>
        <v>#REF!</v>
      </c>
      <c r="AN185" s="93" t="e">
        <f>#REF!</f>
        <v>#REF!</v>
      </c>
      <c r="AO185" s="93" t="e">
        <f>#REF!</f>
        <v>#REF!</v>
      </c>
      <c r="AP185" s="93" t="e">
        <f>#REF!</f>
        <v>#REF!</v>
      </c>
      <c r="AQ185" s="93" t="e">
        <f>#REF!</f>
        <v>#REF!</v>
      </c>
      <c r="AR185" s="93" t="e">
        <f>#REF!</f>
        <v>#REF!</v>
      </c>
      <c r="AS185" s="187" t="e">
        <f>#REF!</f>
        <v>#REF!</v>
      </c>
      <c r="AT185" s="187" t="e">
        <f>#REF!</f>
        <v>#REF!</v>
      </c>
    </row>
    <row r="186" spans="1:46">
      <c r="A186" s="519">
        <v>4102060102200600</v>
      </c>
      <c r="B186" s="95" t="s">
        <v>1426</v>
      </c>
      <c r="C186" s="24" t="s">
        <v>1005</v>
      </c>
      <c r="D186" s="525" t="e">
        <f t="shared" si="71"/>
        <v>#REF!</v>
      </c>
      <c r="E186" s="106" t="e">
        <f t="shared" si="72"/>
        <v>#REF!</v>
      </c>
      <c r="F186" s="428" t="e">
        <f t="shared" si="73"/>
        <v>#REF!</v>
      </c>
      <c r="G186" s="397" t="e">
        <f>SUM(#REF!)</f>
        <v>#REF!</v>
      </c>
      <c r="H186" s="396" t="e">
        <f>SUM(#REF!)</f>
        <v>#REF!</v>
      </c>
      <c r="I186" s="396" t="e">
        <f>SUM(#REF!)</f>
        <v>#REF!</v>
      </c>
      <c r="J186" s="396" t="e">
        <f>SUM(#REF!)</f>
        <v>#REF!</v>
      </c>
      <c r="K186" s="396" t="e">
        <f>SUM(#REF!)</f>
        <v>#REF!</v>
      </c>
      <c r="L186" s="396" t="e">
        <f>SUM(#REF!)</f>
        <v>#REF!</v>
      </c>
      <c r="M186" s="396" t="e">
        <f>SUM(#REF!)</f>
        <v>#REF!</v>
      </c>
      <c r="N186" s="396" t="e">
        <f>SUM(#REF!)</f>
        <v>#REF!</v>
      </c>
      <c r="O186" s="396" t="e">
        <f>SUM(#REF!)</f>
        <v>#REF!</v>
      </c>
      <c r="P186" s="396" t="e">
        <f>SUM(#REF!)</f>
        <v>#REF!</v>
      </c>
      <c r="Q186" s="396" t="e">
        <f>SUM(#REF!)</f>
        <v>#REF!</v>
      </c>
      <c r="R186" s="396" t="e">
        <f>SUM(#REF!)</f>
        <v>#REF!</v>
      </c>
      <c r="S186" s="396" t="e">
        <f>SUM(#REF!)</f>
        <v>#REF!</v>
      </c>
      <c r="T186" s="396" t="e">
        <f>SUM(#REF!)</f>
        <v>#REF!</v>
      </c>
      <c r="U186" s="396" t="e">
        <f>SUM(#REF!)</f>
        <v>#REF!</v>
      </c>
      <c r="V186" s="396" t="e">
        <f>SUM(#REF!)</f>
        <v>#REF!</v>
      </c>
      <c r="W186" s="396" t="e">
        <f>SUM(#REF!)</f>
        <v>#REF!</v>
      </c>
      <c r="X186" s="396" t="e">
        <f>SUM(#REF!)</f>
        <v>#REF!</v>
      </c>
      <c r="Y186" s="396" t="e">
        <f>SUM(#REF!)</f>
        <v>#REF!</v>
      </c>
      <c r="Z186" s="396" t="e">
        <f>SUM(#REF!)</f>
        <v>#REF!</v>
      </c>
      <c r="AA186" s="393" t="e">
        <f>SUM(#REF!)</f>
        <v>#REF!</v>
      </c>
      <c r="AB186" s="393" t="e">
        <f>SUM(#REF!)</f>
        <v>#REF!</v>
      </c>
      <c r="AC186" s="393" t="e">
        <f>SUM(#REF!)</f>
        <v>#REF!</v>
      </c>
      <c r="AD186" s="393" t="e">
        <f>SUM(#REF!)</f>
        <v>#REF!</v>
      </c>
      <c r="AE186" s="187">
        <v>40200</v>
      </c>
      <c r="AF186" s="187">
        <v>40200</v>
      </c>
      <c r="AG186" s="378">
        <v>23949</v>
      </c>
      <c r="AH186" s="395" t="e">
        <f t="shared" si="75"/>
        <v>#REF!</v>
      </c>
      <c r="AI186" s="110" t="e">
        <f>#REF!</f>
        <v>#REF!</v>
      </c>
      <c r="AJ186" s="93" t="e">
        <f>#REF!</f>
        <v>#REF!</v>
      </c>
      <c r="AK186" s="93" t="e">
        <f>#REF!</f>
        <v>#REF!</v>
      </c>
      <c r="AL186" s="93" t="e">
        <f>#REF!</f>
        <v>#REF!</v>
      </c>
      <c r="AM186" s="93" t="e">
        <f>#REF!</f>
        <v>#REF!</v>
      </c>
      <c r="AN186" s="93" t="e">
        <f>#REF!</f>
        <v>#REF!</v>
      </c>
      <c r="AO186" s="93" t="e">
        <f>#REF!</f>
        <v>#REF!</v>
      </c>
      <c r="AP186" s="93" t="e">
        <f>#REF!</f>
        <v>#REF!</v>
      </c>
      <c r="AQ186" s="93" t="e">
        <f>#REF!</f>
        <v>#REF!</v>
      </c>
      <c r="AR186" s="93" t="e">
        <f>#REF!</f>
        <v>#REF!</v>
      </c>
      <c r="AS186" s="187" t="e">
        <f>#REF!</f>
        <v>#REF!</v>
      </c>
      <c r="AT186" s="187" t="e">
        <f>#REF!</f>
        <v>#REF!</v>
      </c>
    </row>
    <row r="187" spans="1:46">
      <c r="A187" s="519" t="s">
        <v>917</v>
      </c>
      <c r="B187" s="95">
        <v>237</v>
      </c>
      <c r="C187" s="24" t="s">
        <v>997</v>
      </c>
      <c r="D187" s="525" t="e">
        <f t="shared" si="71"/>
        <v>#REF!</v>
      </c>
      <c r="E187" s="106" t="e">
        <f t="shared" si="72"/>
        <v>#REF!</v>
      </c>
      <c r="F187" s="428" t="e">
        <f t="shared" si="73"/>
        <v>#REF!</v>
      </c>
      <c r="G187" s="397" t="e">
        <f>SUM(#REF!)</f>
        <v>#REF!</v>
      </c>
      <c r="H187" s="396" t="e">
        <f>SUM(#REF!)</f>
        <v>#REF!</v>
      </c>
      <c r="I187" s="396" t="e">
        <f>SUM(#REF!)</f>
        <v>#REF!</v>
      </c>
      <c r="J187" s="396" t="e">
        <f>SUM(#REF!)</f>
        <v>#REF!</v>
      </c>
      <c r="K187" s="396" t="e">
        <f>SUM(#REF!)</f>
        <v>#REF!</v>
      </c>
      <c r="L187" s="396" t="e">
        <f>SUM(#REF!)</f>
        <v>#REF!</v>
      </c>
      <c r="M187" s="396" t="e">
        <f>SUM(#REF!)</f>
        <v>#REF!</v>
      </c>
      <c r="N187" s="396" t="e">
        <f>SUM(#REF!)</f>
        <v>#REF!</v>
      </c>
      <c r="O187" s="396" t="e">
        <f>SUM(#REF!)</f>
        <v>#REF!</v>
      </c>
      <c r="P187" s="396" t="e">
        <f>SUM(#REF!)</f>
        <v>#REF!</v>
      </c>
      <c r="Q187" s="396" t="e">
        <f>SUM(#REF!)</f>
        <v>#REF!</v>
      </c>
      <c r="R187" s="396" t="e">
        <f>SUM(#REF!)</f>
        <v>#REF!</v>
      </c>
      <c r="S187" s="396" t="e">
        <f>SUM(#REF!)</f>
        <v>#REF!</v>
      </c>
      <c r="T187" s="396" t="e">
        <f>SUM(#REF!)</f>
        <v>#REF!</v>
      </c>
      <c r="U187" s="396" t="e">
        <f>SUM(#REF!)</f>
        <v>#REF!</v>
      </c>
      <c r="V187" s="396" t="e">
        <f>SUM(#REF!)</f>
        <v>#REF!</v>
      </c>
      <c r="W187" s="396" t="e">
        <f>SUM(#REF!)</f>
        <v>#REF!</v>
      </c>
      <c r="X187" s="396" t="e">
        <f>SUM(#REF!)</f>
        <v>#REF!</v>
      </c>
      <c r="Y187" s="396" t="e">
        <f>SUM(#REF!)</f>
        <v>#REF!</v>
      </c>
      <c r="Z187" s="396" t="e">
        <f>SUM(#REF!)</f>
        <v>#REF!</v>
      </c>
      <c r="AA187" s="393" t="e">
        <f>SUM(#REF!)</f>
        <v>#REF!</v>
      </c>
      <c r="AB187" s="393" t="e">
        <f>SUM(#REF!)</f>
        <v>#REF!</v>
      </c>
      <c r="AC187" s="393" t="e">
        <f>SUM(#REF!)</f>
        <v>#REF!</v>
      </c>
      <c r="AD187" s="393" t="e">
        <f>SUM(#REF!)</f>
        <v>#REF!</v>
      </c>
      <c r="AE187" s="187">
        <v>130000</v>
      </c>
      <c r="AF187" s="187">
        <v>130000</v>
      </c>
      <c r="AG187" s="378">
        <v>156341</v>
      </c>
      <c r="AH187" s="395" t="e">
        <f t="shared" si="75"/>
        <v>#REF!</v>
      </c>
      <c r="AI187" s="110" t="e">
        <f>#REF!</f>
        <v>#REF!</v>
      </c>
      <c r="AJ187" s="93" t="e">
        <f>#REF!</f>
        <v>#REF!</v>
      </c>
      <c r="AK187" s="93" t="e">
        <f>#REF!</f>
        <v>#REF!</v>
      </c>
      <c r="AL187" s="93" t="e">
        <f>#REF!</f>
        <v>#REF!</v>
      </c>
      <c r="AM187" s="93" t="e">
        <f>#REF!</f>
        <v>#REF!</v>
      </c>
      <c r="AN187" s="93" t="e">
        <f>#REF!</f>
        <v>#REF!</v>
      </c>
      <c r="AO187" s="93" t="e">
        <f>#REF!</f>
        <v>#REF!</v>
      </c>
      <c r="AP187" s="93" t="e">
        <f>#REF!</f>
        <v>#REF!</v>
      </c>
      <c r="AQ187" s="93" t="e">
        <f>#REF!</f>
        <v>#REF!</v>
      </c>
      <c r="AR187" s="93" t="e">
        <f>#REF!</f>
        <v>#REF!</v>
      </c>
      <c r="AS187" s="187" t="e">
        <f>#REF!</f>
        <v>#REF!</v>
      </c>
      <c r="AT187" s="187" t="e">
        <f>#REF!</f>
        <v>#REF!</v>
      </c>
    </row>
    <row r="188" spans="1:46">
      <c r="A188" s="519">
        <v>4102060101600500</v>
      </c>
      <c r="B188" s="95">
        <v>238</v>
      </c>
      <c r="C188" s="24" t="s">
        <v>998</v>
      </c>
      <c r="D188" s="525" t="e">
        <f t="shared" si="71"/>
        <v>#REF!</v>
      </c>
      <c r="E188" s="106" t="e">
        <f t="shared" si="72"/>
        <v>#REF!</v>
      </c>
      <c r="F188" s="428" t="e">
        <f t="shared" si="73"/>
        <v>#REF!</v>
      </c>
      <c r="G188" s="397" t="e">
        <f>SUM(#REF!)</f>
        <v>#REF!</v>
      </c>
      <c r="H188" s="396" t="e">
        <f>SUM(#REF!)</f>
        <v>#REF!</v>
      </c>
      <c r="I188" s="396" t="e">
        <f>SUM(#REF!)</f>
        <v>#REF!</v>
      </c>
      <c r="J188" s="396" t="e">
        <f>SUM(#REF!)</f>
        <v>#REF!</v>
      </c>
      <c r="K188" s="396" t="e">
        <f>SUM(#REF!)</f>
        <v>#REF!</v>
      </c>
      <c r="L188" s="396" t="e">
        <f>SUM(#REF!)</f>
        <v>#REF!</v>
      </c>
      <c r="M188" s="396" t="e">
        <f>SUM(#REF!)</f>
        <v>#REF!</v>
      </c>
      <c r="N188" s="396" t="e">
        <f>SUM(#REF!)</f>
        <v>#REF!</v>
      </c>
      <c r="O188" s="396" t="e">
        <f>SUM(#REF!)</f>
        <v>#REF!</v>
      </c>
      <c r="P188" s="396" t="e">
        <f>SUM(#REF!)</f>
        <v>#REF!</v>
      </c>
      <c r="Q188" s="396" t="e">
        <f>SUM(#REF!)</f>
        <v>#REF!</v>
      </c>
      <c r="R188" s="396" t="e">
        <f>SUM(#REF!)</f>
        <v>#REF!</v>
      </c>
      <c r="S188" s="396" t="e">
        <f>SUM(#REF!)</f>
        <v>#REF!</v>
      </c>
      <c r="T188" s="396" t="e">
        <f>SUM(#REF!)</f>
        <v>#REF!</v>
      </c>
      <c r="U188" s="396" t="e">
        <f>SUM(#REF!)</f>
        <v>#REF!</v>
      </c>
      <c r="V188" s="396" t="e">
        <f>SUM(#REF!)</f>
        <v>#REF!</v>
      </c>
      <c r="W188" s="396" t="e">
        <f>SUM(#REF!)</f>
        <v>#REF!</v>
      </c>
      <c r="X188" s="396" t="e">
        <f>SUM(#REF!)</f>
        <v>#REF!</v>
      </c>
      <c r="Y188" s="396" t="e">
        <f>SUM(#REF!)</f>
        <v>#REF!</v>
      </c>
      <c r="Z188" s="396" t="e">
        <f>SUM(#REF!)</f>
        <v>#REF!</v>
      </c>
      <c r="AA188" s="393" t="e">
        <f>SUM(#REF!)</f>
        <v>#REF!</v>
      </c>
      <c r="AB188" s="393" t="e">
        <f>SUM(#REF!)</f>
        <v>#REF!</v>
      </c>
      <c r="AC188" s="393" t="e">
        <f>SUM(#REF!)</f>
        <v>#REF!</v>
      </c>
      <c r="AD188" s="393" t="e">
        <f>SUM(#REF!)</f>
        <v>#REF!</v>
      </c>
      <c r="AE188" s="187">
        <v>40795</v>
      </c>
      <c r="AF188" s="187">
        <v>40795</v>
      </c>
      <c r="AG188" s="378">
        <v>3420</v>
      </c>
      <c r="AH188" s="395" t="e">
        <f t="shared" si="75"/>
        <v>#REF!</v>
      </c>
      <c r="AI188" s="110" t="e">
        <f>#REF!</f>
        <v>#REF!</v>
      </c>
      <c r="AJ188" s="93" t="e">
        <f>#REF!</f>
        <v>#REF!</v>
      </c>
      <c r="AK188" s="93" t="e">
        <f>#REF!</f>
        <v>#REF!</v>
      </c>
      <c r="AL188" s="93" t="e">
        <f>#REF!</f>
        <v>#REF!</v>
      </c>
      <c r="AM188" s="93" t="e">
        <f>#REF!</f>
        <v>#REF!</v>
      </c>
      <c r="AN188" s="93" t="e">
        <f>#REF!</f>
        <v>#REF!</v>
      </c>
      <c r="AO188" s="93" t="e">
        <f>#REF!</f>
        <v>#REF!</v>
      </c>
      <c r="AP188" s="93" t="e">
        <f>#REF!</f>
        <v>#REF!</v>
      </c>
      <c r="AQ188" s="93" t="e">
        <f>#REF!</f>
        <v>#REF!</v>
      </c>
      <c r="AR188" s="93" t="e">
        <f>#REF!</f>
        <v>#REF!</v>
      </c>
      <c r="AS188" s="187" t="e">
        <f>#REF!</f>
        <v>#REF!</v>
      </c>
      <c r="AT188" s="187" t="e">
        <f>#REF!</f>
        <v>#REF!</v>
      </c>
    </row>
    <row r="189" spans="1:46">
      <c r="A189" s="519">
        <v>4102060101500800</v>
      </c>
      <c r="C189" s="24" t="s">
        <v>818</v>
      </c>
      <c r="D189" s="525" t="e">
        <f t="shared" si="71"/>
        <v>#REF!</v>
      </c>
      <c r="E189" s="106" t="e">
        <f t="shared" si="72"/>
        <v>#REF!</v>
      </c>
      <c r="F189" s="428" t="e">
        <f t="shared" si="73"/>
        <v>#REF!</v>
      </c>
      <c r="G189" s="397" t="e">
        <f>SUM(#REF!)</f>
        <v>#REF!</v>
      </c>
      <c r="H189" s="396" t="e">
        <f>SUM(#REF!)</f>
        <v>#REF!</v>
      </c>
      <c r="I189" s="396" t="e">
        <f>SUM(#REF!)</f>
        <v>#REF!</v>
      </c>
      <c r="J189" s="396" t="e">
        <f>SUM(#REF!)</f>
        <v>#REF!</v>
      </c>
      <c r="K189" s="396" t="e">
        <f>SUM(#REF!)</f>
        <v>#REF!</v>
      </c>
      <c r="L189" s="396" t="e">
        <f>SUM(#REF!)</f>
        <v>#REF!</v>
      </c>
      <c r="M189" s="396" t="e">
        <f>SUM(#REF!)</f>
        <v>#REF!</v>
      </c>
      <c r="N189" s="396" t="e">
        <f>SUM(#REF!)</f>
        <v>#REF!</v>
      </c>
      <c r="O189" s="396" t="e">
        <f>SUM(#REF!)</f>
        <v>#REF!</v>
      </c>
      <c r="P189" s="396" t="e">
        <f>SUM(#REF!)</f>
        <v>#REF!</v>
      </c>
      <c r="Q189" s="396" t="e">
        <f>SUM(#REF!)</f>
        <v>#REF!</v>
      </c>
      <c r="R189" s="396" t="e">
        <f>SUM(#REF!)</f>
        <v>#REF!</v>
      </c>
      <c r="S189" s="396" t="e">
        <f>SUM(#REF!)</f>
        <v>#REF!</v>
      </c>
      <c r="T189" s="396" t="e">
        <f>SUM(#REF!)</f>
        <v>#REF!</v>
      </c>
      <c r="U189" s="396" t="e">
        <f>SUM(#REF!)</f>
        <v>#REF!</v>
      </c>
      <c r="V189" s="396" t="e">
        <f>SUM(#REF!)</f>
        <v>#REF!</v>
      </c>
      <c r="W189" s="396" t="e">
        <f>SUM(#REF!)</f>
        <v>#REF!</v>
      </c>
      <c r="X189" s="396" t="e">
        <f>SUM(#REF!)</f>
        <v>#REF!</v>
      </c>
      <c r="Y189" s="396" t="e">
        <f>SUM(#REF!)</f>
        <v>#REF!</v>
      </c>
      <c r="Z189" s="396" t="e">
        <f>SUM(#REF!)</f>
        <v>#REF!</v>
      </c>
      <c r="AA189" s="393" t="e">
        <f>SUM(#REF!)</f>
        <v>#REF!</v>
      </c>
      <c r="AB189" s="393" t="e">
        <f>SUM(#REF!)</f>
        <v>#REF!</v>
      </c>
      <c r="AC189" s="393" t="e">
        <f>SUM(#REF!)</f>
        <v>#REF!</v>
      </c>
      <c r="AD189" s="393" t="e">
        <f>SUM(#REF!)</f>
        <v>#REF!</v>
      </c>
      <c r="AE189" s="187">
        <v>0</v>
      </c>
      <c r="AF189" s="187">
        <v>0</v>
      </c>
      <c r="AG189" s="378">
        <v>9065</v>
      </c>
      <c r="AH189" s="395" t="e">
        <f t="shared" si="75"/>
        <v>#REF!</v>
      </c>
      <c r="AI189" s="110" t="e">
        <f>#REF!</f>
        <v>#REF!</v>
      </c>
      <c r="AJ189" s="93" t="e">
        <f>#REF!</f>
        <v>#REF!</v>
      </c>
      <c r="AK189" s="93" t="e">
        <f>#REF!</f>
        <v>#REF!</v>
      </c>
      <c r="AL189" s="93" t="e">
        <f>#REF!</f>
        <v>#REF!</v>
      </c>
      <c r="AM189" s="93" t="e">
        <f>#REF!</f>
        <v>#REF!</v>
      </c>
      <c r="AN189" s="93" t="e">
        <f>#REF!</f>
        <v>#REF!</v>
      </c>
      <c r="AO189" s="93" t="e">
        <f>#REF!</f>
        <v>#REF!</v>
      </c>
      <c r="AP189" s="93" t="e">
        <f>#REF!</f>
        <v>#REF!</v>
      </c>
      <c r="AQ189" s="93" t="e">
        <f>#REF!</f>
        <v>#REF!</v>
      </c>
      <c r="AR189" s="93" t="e">
        <f>#REF!</f>
        <v>#REF!</v>
      </c>
      <c r="AS189" s="187" t="e">
        <f>#REF!</f>
        <v>#REF!</v>
      </c>
      <c r="AT189" s="187" t="e">
        <f>#REF!</f>
        <v>#REF!</v>
      </c>
    </row>
    <row r="190" spans="1:46">
      <c r="A190" s="519">
        <v>4102060201500800</v>
      </c>
      <c r="C190" s="24" t="s">
        <v>807</v>
      </c>
      <c r="D190" s="525" t="e">
        <f t="shared" si="71"/>
        <v>#REF!</v>
      </c>
      <c r="E190" s="106" t="e">
        <f t="shared" si="72"/>
        <v>#REF!</v>
      </c>
      <c r="F190" s="428" t="e">
        <f t="shared" si="73"/>
        <v>#REF!</v>
      </c>
      <c r="G190" s="397" t="e">
        <f>SUM(#REF!)</f>
        <v>#REF!</v>
      </c>
      <c r="H190" s="396" t="e">
        <f>SUM(#REF!)</f>
        <v>#REF!</v>
      </c>
      <c r="I190" s="396" t="e">
        <f>SUM(#REF!)</f>
        <v>#REF!</v>
      </c>
      <c r="J190" s="396" t="e">
        <f>SUM(#REF!)</f>
        <v>#REF!</v>
      </c>
      <c r="K190" s="396" t="e">
        <f>SUM(#REF!)</f>
        <v>#REF!</v>
      </c>
      <c r="L190" s="396" t="e">
        <f>SUM(#REF!)</f>
        <v>#REF!</v>
      </c>
      <c r="M190" s="396" t="e">
        <f>SUM(#REF!)</f>
        <v>#REF!</v>
      </c>
      <c r="N190" s="396" t="e">
        <f>SUM(#REF!)</f>
        <v>#REF!</v>
      </c>
      <c r="O190" s="396" t="e">
        <f>SUM(#REF!)</f>
        <v>#REF!</v>
      </c>
      <c r="P190" s="396" t="e">
        <f>SUM(#REF!)</f>
        <v>#REF!</v>
      </c>
      <c r="Q190" s="396" t="e">
        <f>SUM(#REF!)</f>
        <v>#REF!</v>
      </c>
      <c r="R190" s="396" t="e">
        <f>SUM(#REF!)</f>
        <v>#REF!</v>
      </c>
      <c r="S190" s="396" t="e">
        <f>SUM(#REF!)</f>
        <v>#REF!</v>
      </c>
      <c r="T190" s="396" t="e">
        <f>SUM(#REF!)</f>
        <v>#REF!</v>
      </c>
      <c r="U190" s="396" t="e">
        <f>SUM(#REF!)</f>
        <v>#REF!</v>
      </c>
      <c r="V190" s="396" t="e">
        <f>SUM(#REF!)</f>
        <v>#REF!</v>
      </c>
      <c r="W190" s="396" t="e">
        <f>SUM(#REF!)</f>
        <v>#REF!</v>
      </c>
      <c r="X190" s="396" t="e">
        <f>SUM(#REF!)</f>
        <v>#REF!</v>
      </c>
      <c r="Y190" s="396" t="e">
        <f>SUM(#REF!)</f>
        <v>#REF!</v>
      </c>
      <c r="Z190" s="396" t="e">
        <f>SUM(#REF!)</f>
        <v>#REF!</v>
      </c>
      <c r="AA190" s="393" t="e">
        <f>SUM(#REF!)</f>
        <v>#REF!</v>
      </c>
      <c r="AB190" s="393" t="e">
        <f>SUM(#REF!)</f>
        <v>#REF!</v>
      </c>
      <c r="AC190" s="393" t="e">
        <f>SUM(#REF!)</f>
        <v>#REF!</v>
      </c>
      <c r="AD190" s="393" t="e">
        <f>SUM(#REF!)</f>
        <v>#REF!</v>
      </c>
      <c r="AE190" s="187">
        <v>0</v>
      </c>
      <c r="AF190" s="187">
        <v>0</v>
      </c>
      <c r="AG190" s="378">
        <v>300</v>
      </c>
      <c r="AH190" s="395" t="e">
        <f t="shared" si="75"/>
        <v>#REF!</v>
      </c>
      <c r="AI190" s="110" t="e">
        <f>#REF!</f>
        <v>#REF!</v>
      </c>
      <c r="AJ190" s="93" t="e">
        <f>#REF!</f>
        <v>#REF!</v>
      </c>
      <c r="AK190" s="93" t="e">
        <f>#REF!</f>
        <v>#REF!</v>
      </c>
      <c r="AL190" s="93" t="e">
        <f>#REF!</f>
        <v>#REF!</v>
      </c>
      <c r="AM190" s="93" t="e">
        <f>#REF!</f>
        <v>#REF!</v>
      </c>
      <c r="AN190" s="93" t="e">
        <f>#REF!</f>
        <v>#REF!</v>
      </c>
      <c r="AO190" s="93" t="e">
        <f>#REF!</f>
        <v>#REF!</v>
      </c>
      <c r="AP190" s="93" t="e">
        <f>#REF!</f>
        <v>#REF!</v>
      </c>
      <c r="AQ190" s="93" t="e">
        <f>#REF!</f>
        <v>#REF!</v>
      </c>
      <c r="AR190" s="93" t="e">
        <f>#REF!</f>
        <v>#REF!</v>
      </c>
      <c r="AS190" s="187" t="e">
        <f>#REF!</f>
        <v>#REF!</v>
      </c>
      <c r="AT190" s="187" t="e">
        <f>#REF!</f>
        <v>#REF!</v>
      </c>
    </row>
    <row r="191" spans="1:46">
      <c r="A191" s="519" t="s">
        <v>920</v>
      </c>
      <c r="B191" s="95">
        <v>290</v>
      </c>
      <c r="C191" s="24" t="s">
        <v>1323</v>
      </c>
      <c r="D191" s="525" t="e">
        <f t="shared" si="71"/>
        <v>#REF!</v>
      </c>
      <c r="E191" s="106" t="e">
        <f t="shared" si="72"/>
        <v>#REF!</v>
      </c>
      <c r="F191" s="428" t="e">
        <f>AD191+AB191+Z191+X191+V191+T191+R191+P191+N191+L191+J191+H191</f>
        <v>#REF!</v>
      </c>
      <c r="G191" s="397" t="e">
        <f>SUM(#REF!)</f>
        <v>#REF!</v>
      </c>
      <c r="H191" s="396" t="e">
        <f>SUM(#REF!)</f>
        <v>#REF!</v>
      </c>
      <c r="I191" s="396" t="e">
        <f>SUM(#REF!)</f>
        <v>#REF!</v>
      </c>
      <c r="J191" s="396" t="e">
        <f>SUM(#REF!)</f>
        <v>#REF!</v>
      </c>
      <c r="K191" s="396" t="e">
        <f>SUM(#REF!)</f>
        <v>#REF!</v>
      </c>
      <c r="L191" s="396" t="e">
        <f>SUM(#REF!)</f>
        <v>#REF!</v>
      </c>
      <c r="M191" s="396" t="e">
        <f>SUM(#REF!)</f>
        <v>#REF!</v>
      </c>
      <c r="N191" s="396" t="e">
        <f>SUM(#REF!)</f>
        <v>#REF!</v>
      </c>
      <c r="O191" s="396" t="e">
        <f>SUM(#REF!)</f>
        <v>#REF!</v>
      </c>
      <c r="P191" s="396" t="e">
        <f>SUM(#REF!)</f>
        <v>#REF!</v>
      </c>
      <c r="Q191" s="396" t="e">
        <f>SUM(#REF!)</f>
        <v>#REF!</v>
      </c>
      <c r="R191" s="396" t="e">
        <f>SUM(#REF!)</f>
        <v>#REF!</v>
      </c>
      <c r="S191" s="396" t="e">
        <f>SUM(#REF!)</f>
        <v>#REF!</v>
      </c>
      <c r="T191" s="396" t="e">
        <f>SUM(#REF!)</f>
        <v>#REF!</v>
      </c>
      <c r="U191" s="396" t="e">
        <f>SUM(#REF!)</f>
        <v>#REF!</v>
      </c>
      <c r="V191" s="396" t="e">
        <f>SUM(#REF!)</f>
        <v>#REF!</v>
      </c>
      <c r="W191" s="396" t="e">
        <f>SUM(#REF!)</f>
        <v>#REF!</v>
      </c>
      <c r="X191" s="396" t="e">
        <f>SUM(#REF!)</f>
        <v>#REF!</v>
      </c>
      <c r="Y191" s="396" t="e">
        <f>SUM(#REF!)</f>
        <v>#REF!</v>
      </c>
      <c r="Z191" s="396" t="e">
        <f>SUM(#REF!)</f>
        <v>#REF!</v>
      </c>
      <c r="AA191" s="396" t="e">
        <f>SUM(#REF!)</f>
        <v>#REF!</v>
      </c>
      <c r="AB191" s="393" t="e">
        <f>SUM(#REF!)</f>
        <v>#REF!</v>
      </c>
      <c r="AC191" s="393" t="e">
        <f>SUM(#REF!)</f>
        <v>#REF!</v>
      </c>
      <c r="AD191" s="393" t="e">
        <f>SUM(#REF!)</f>
        <v>#REF!</v>
      </c>
      <c r="AE191" s="187">
        <v>270270</v>
      </c>
      <c r="AF191" s="187">
        <v>270270</v>
      </c>
      <c r="AG191" s="378">
        <v>526691</v>
      </c>
      <c r="AH191" s="395" t="e">
        <f t="shared" si="74"/>
        <v>#REF!</v>
      </c>
      <c r="AI191" s="110" t="e">
        <f>#REF!</f>
        <v>#REF!</v>
      </c>
      <c r="AJ191" s="93" t="e">
        <f>#REF!</f>
        <v>#REF!</v>
      </c>
      <c r="AK191" s="93" t="e">
        <f>#REF!</f>
        <v>#REF!</v>
      </c>
      <c r="AL191" s="93" t="e">
        <f>#REF!</f>
        <v>#REF!</v>
      </c>
      <c r="AM191" s="93" t="e">
        <f>#REF!</f>
        <v>#REF!</v>
      </c>
      <c r="AN191" s="93" t="e">
        <f>#REF!</f>
        <v>#REF!</v>
      </c>
      <c r="AO191" s="93" t="e">
        <f>#REF!</f>
        <v>#REF!</v>
      </c>
      <c r="AP191" s="93" t="e">
        <f>#REF!</f>
        <v>#REF!</v>
      </c>
      <c r="AQ191" s="93" t="e">
        <f>#REF!</f>
        <v>#REF!</v>
      </c>
      <c r="AR191" s="93" t="e">
        <f>#REF!</f>
        <v>#REF!</v>
      </c>
      <c r="AS191" s="187" t="e">
        <f>#REF!</f>
        <v>#REF!</v>
      </c>
      <c r="AT191" s="187" t="e">
        <f>#REF!</f>
        <v>#REF!</v>
      </c>
    </row>
    <row r="192" spans="1:46">
      <c r="A192" s="519">
        <v>4102060100100100</v>
      </c>
      <c r="C192" s="24" t="s">
        <v>1447</v>
      </c>
      <c r="D192" s="525" t="e">
        <f t="shared" si="71"/>
        <v>#REF!</v>
      </c>
      <c r="E192" s="106" t="e">
        <f t="shared" si="72"/>
        <v>#REF!</v>
      </c>
      <c r="F192" s="428" t="e">
        <f>AD192+AB192+Z192+X192+V192+T192+R192+P192+N192+L192+J192+H192</f>
        <v>#REF!</v>
      </c>
      <c r="G192" s="397" t="e">
        <f>SUM(#REF!)</f>
        <v>#REF!</v>
      </c>
      <c r="H192" s="396" t="e">
        <f>SUM(#REF!)</f>
        <v>#REF!</v>
      </c>
      <c r="I192" s="396" t="e">
        <f>SUM(#REF!)</f>
        <v>#REF!</v>
      </c>
      <c r="J192" s="396" t="e">
        <f>SUM(#REF!)</f>
        <v>#REF!</v>
      </c>
      <c r="K192" s="396" t="e">
        <f>SUM(#REF!)</f>
        <v>#REF!</v>
      </c>
      <c r="L192" s="396" t="e">
        <f>SUM(#REF!)</f>
        <v>#REF!</v>
      </c>
      <c r="M192" s="396" t="e">
        <f>SUM(#REF!)</f>
        <v>#REF!</v>
      </c>
      <c r="N192" s="396" t="e">
        <f>SUM(#REF!)</f>
        <v>#REF!</v>
      </c>
      <c r="O192" s="396" t="e">
        <f>SUM(#REF!)</f>
        <v>#REF!</v>
      </c>
      <c r="P192" s="396" t="e">
        <f>SUM(#REF!)</f>
        <v>#REF!</v>
      </c>
      <c r="Q192" s="396" t="e">
        <f>SUM(#REF!)</f>
        <v>#REF!</v>
      </c>
      <c r="R192" s="396" t="e">
        <f>SUM(#REF!)</f>
        <v>#REF!</v>
      </c>
      <c r="S192" s="396" t="e">
        <f>SUM(#REF!)</f>
        <v>#REF!</v>
      </c>
      <c r="T192" s="396" t="e">
        <f>SUM(#REF!)</f>
        <v>#REF!</v>
      </c>
      <c r="U192" s="396" t="e">
        <f>SUM(#REF!)</f>
        <v>#REF!</v>
      </c>
      <c r="V192" s="396" t="e">
        <f>SUM(#REF!)</f>
        <v>#REF!</v>
      </c>
      <c r="W192" s="396" t="e">
        <f>SUM(#REF!)</f>
        <v>#REF!</v>
      </c>
      <c r="X192" s="396" t="e">
        <f>SUM(#REF!)</f>
        <v>#REF!</v>
      </c>
      <c r="Y192" s="396" t="e">
        <f>SUM(#REF!)</f>
        <v>#REF!</v>
      </c>
      <c r="Z192" s="396" t="e">
        <f>SUM(#REF!)</f>
        <v>#REF!</v>
      </c>
      <c r="AA192" s="396" t="e">
        <f>SUM(#REF!)</f>
        <v>#REF!</v>
      </c>
      <c r="AB192" s="393" t="e">
        <f>SUM(#REF!)</f>
        <v>#REF!</v>
      </c>
      <c r="AC192" s="393" t="e">
        <f>SUM(#REF!)</f>
        <v>#REF!</v>
      </c>
      <c r="AD192" s="393" t="e">
        <f>SUM(#REF!)</f>
        <v>#REF!</v>
      </c>
      <c r="AE192" s="187">
        <v>0</v>
      </c>
      <c r="AF192" s="187">
        <v>0</v>
      </c>
      <c r="AG192" s="378">
        <v>30</v>
      </c>
      <c r="AH192" s="395" t="e">
        <f t="shared" si="74"/>
        <v>#REF!</v>
      </c>
      <c r="AI192" s="110" t="e">
        <f>#REF!</f>
        <v>#REF!</v>
      </c>
      <c r="AJ192" s="93" t="e">
        <f>#REF!</f>
        <v>#REF!</v>
      </c>
      <c r="AK192" s="93" t="e">
        <f>#REF!</f>
        <v>#REF!</v>
      </c>
      <c r="AL192" s="93" t="e">
        <f>#REF!</f>
        <v>#REF!</v>
      </c>
      <c r="AM192" s="93" t="e">
        <f>#REF!</f>
        <v>#REF!</v>
      </c>
      <c r="AN192" s="93" t="e">
        <f>#REF!</f>
        <v>#REF!</v>
      </c>
      <c r="AO192" s="93" t="e">
        <f>#REF!</f>
        <v>#REF!</v>
      </c>
      <c r="AP192" s="93" t="e">
        <f>#REF!</f>
        <v>#REF!</v>
      </c>
      <c r="AQ192" s="93" t="e">
        <f>#REF!</f>
        <v>#REF!</v>
      </c>
      <c r="AR192" s="93" t="e">
        <f>#REF!</f>
        <v>#REF!</v>
      </c>
      <c r="AS192" s="187" t="e">
        <f>#REF!</f>
        <v>#REF!</v>
      </c>
      <c r="AT192" s="187" t="e">
        <f>#REF!</f>
        <v>#REF!</v>
      </c>
    </row>
    <row r="193" spans="1:46">
      <c r="A193" s="519">
        <v>4102060101600100</v>
      </c>
      <c r="C193" s="24" t="s">
        <v>805</v>
      </c>
      <c r="D193" s="525" t="e">
        <f t="shared" si="71"/>
        <v>#REF!</v>
      </c>
      <c r="E193" s="106" t="e">
        <f t="shared" si="72"/>
        <v>#REF!</v>
      </c>
      <c r="F193" s="428" t="e">
        <f t="shared" si="73"/>
        <v>#REF!</v>
      </c>
      <c r="G193" s="397" t="e">
        <f>SUM(#REF!)</f>
        <v>#REF!</v>
      </c>
      <c r="H193" s="396" t="e">
        <f>SUM(#REF!)</f>
        <v>#REF!</v>
      </c>
      <c r="I193" s="396" t="e">
        <f>SUM(#REF!)</f>
        <v>#REF!</v>
      </c>
      <c r="J193" s="396" t="e">
        <f>SUM(#REF!)</f>
        <v>#REF!</v>
      </c>
      <c r="K193" s="396" t="e">
        <f>SUM(#REF!)</f>
        <v>#REF!</v>
      </c>
      <c r="L193" s="396" t="e">
        <f>SUM(#REF!)</f>
        <v>#REF!</v>
      </c>
      <c r="M193" s="396" t="e">
        <f>SUM(#REF!)</f>
        <v>#REF!</v>
      </c>
      <c r="N193" s="396" t="e">
        <f>SUM(#REF!)</f>
        <v>#REF!</v>
      </c>
      <c r="O193" s="396" t="e">
        <f>SUM(#REF!)</f>
        <v>#REF!</v>
      </c>
      <c r="P193" s="396" t="e">
        <f>SUM(#REF!)</f>
        <v>#REF!</v>
      </c>
      <c r="Q193" s="396" t="e">
        <f>SUM(#REF!)</f>
        <v>#REF!</v>
      </c>
      <c r="R193" s="396" t="e">
        <f>SUM(#REF!)</f>
        <v>#REF!</v>
      </c>
      <c r="S193" s="396" t="e">
        <f>SUM(#REF!)</f>
        <v>#REF!</v>
      </c>
      <c r="T193" s="396" t="e">
        <f>SUM(#REF!)</f>
        <v>#REF!</v>
      </c>
      <c r="U193" s="396" t="e">
        <f>SUM(#REF!)</f>
        <v>#REF!</v>
      </c>
      <c r="V193" s="396" t="e">
        <f>SUM(#REF!)</f>
        <v>#REF!</v>
      </c>
      <c r="W193" s="396" t="e">
        <f>SUM(#REF!)</f>
        <v>#REF!</v>
      </c>
      <c r="X193" s="396" t="e">
        <f>SUM(#REF!)</f>
        <v>#REF!</v>
      </c>
      <c r="Y193" s="396" t="e">
        <f>SUM(#REF!)</f>
        <v>#REF!</v>
      </c>
      <c r="Z193" s="396" t="e">
        <f>SUM(#REF!)</f>
        <v>#REF!</v>
      </c>
      <c r="AA193" s="396" t="e">
        <f>SUM(#REF!)</f>
        <v>#REF!</v>
      </c>
      <c r="AB193" s="393" t="e">
        <f>SUM(#REF!)</f>
        <v>#REF!</v>
      </c>
      <c r="AC193" s="393" t="e">
        <f>SUM(#REF!)</f>
        <v>#REF!</v>
      </c>
      <c r="AD193" s="393" t="e">
        <f>SUM(#REF!)</f>
        <v>#REF!</v>
      </c>
      <c r="AE193" s="187">
        <v>0</v>
      </c>
      <c r="AF193" s="187">
        <v>0</v>
      </c>
      <c r="AG193" s="378">
        <v>30</v>
      </c>
      <c r="AH193" s="395" t="e">
        <f t="shared" si="74"/>
        <v>#REF!</v>
      </c>
      <c r="AI193" s="110" t="e">
        <f>#REF!</f>
        <v>#REF!</v>
      </c>
      <c r="AJ193" s="93" t="e">
        <f>#REF!</f>
        <v>#REF!</v>
      </c>
      <c r="AK193" s="93" t="e">
        <f>#REF!</f>
        <v>#REF!</v>
      </c>
      <c r="AL193" s="93" t="e">
        <f>#REF!</f>
        <v>#REF!</v>
      </c>
      <c r="AM193" s="93" t="e">
        <f>#REF!</f>
        <v>#REF!</v>
      </c>
      <c r="AN193" s="93" t="e">
        <f>#REF!</f>
        <v>#REF!</v>
      </c>
      <c r="AO193" s="93" t="e">
        <f>#REF!</f>
        <v>#REF!</v>
      </c>
      <c r="AP193" s="93" t="e">
        <f>#REF!</f>
        <v>#REF!</v>
      </c>
      <c r="AQ193" s="93" t="e">
        <f>#REF!</f>
        <v>#REF!</v>
      </c>
      <c r="AR193" s="93" t="e">
        <f>#REF!</f>
        <v>#REF!</v>
      </c>
      <c r="AS193" s="187" t="e">
        <f>#REF!</f>
        <v>#REF!</v>
      </c>
      <c r="AT193" s="187" t="e">
        <f>#REF!</f>
        <v>#REF!</v>
      </c>
    </row>
    <row r="194" spans="1:46">
      <c r="A194" s="519" t="s">
        <v>901</v>
      </c>
      <c r="C194" s="24" t="s">
        <v>801</v>
      </c>
      <c r="D194" s="525" t="e">
        <f t="shared" si="71"/>
        <v>#REF!</v>
      </c>
      <c r="E194" s="106" t="e">
        <f t="shared" si="72"/>
        <v>#REF!</v>
      </c>
      <c r="F194" s="428" t="e">
        <f t="shared" si="73"/>
        <v>#REF!</v>
      </c>
      <c r="G194" s="397" t="e">
        <f>SUM(#REF!)</f>
        <v>#REF!</v>
      </c>
      <c r="H194" s="396" t="e">
        <f>SUM(#REF!)</f>
        <v>#REF!</v>
      </c>
      <c r="I194" s="396" t="e">
        <f>SUM(#REF!)</f>
        <v>#REF!</v>
      </c>
      <c r="J194" s="396" t="e">
        <f>SUM(#REF!)</f>
        <v>#REF!</v>
      </c>
      <c r="K194" s="396" t="e">
        <f>SUM(#REF!)</f>
        <v>#REF!</v>
      </c>
      <c r="L194" s="396" t="e">
        <f>SUM(#REF!)</f>
        <v>#REF!</v>
      </c>
      <c r="M194" s="396" t="e">
        <f>SUM(#REF!)</f>
        <v>#REF!</v>
      </c>
      <c r="N194" s="396" t="e">
        <f>SUM(#REF!)</f>
        <v>#REF!</v>
      </c>
      <c r="O194" s="396" t="e">
        <f>SUM(#REF!)</f>
        <v>#REF!</v>
      </c>
      <c r="P194" s="396" t="e">
        <f>SUM(#REF!)</f>
        <v>#REF!</v>
      </c>
      <c r="Q194" s="396" t="e">
        <f>SUM(#REF!)</f>
        <v>#REF!</v>
      </c>
      <c r="R194" s="396" t="e">
        <f>SUM(#REF!)</f>
        <v>#REF!</v>
      </c>
      <c r="S194" s="396" t="e">
        <f>SUM(#REF!)</f>
        <v>#REF!</v>
      </c>
      <c r="T194" s="396" t="e">
        <f>SUM(#REF!)</f>
        <v>#REF!</v>
      </c>
      <c r="U194" s="396" t="e">
        <f>SUM(#REF!)</f>
        <v>#REF!</v>
      </c>
      <c r="V194" s="396" t="e">
        <f>SUM(#REF!)</f>
        <v>#REF!</v>
      </c>
      <c r="W194" s="396" t="e">
        <f>SUM(#REF!)</f>
        <v>#REF!</v>
      </c>
      <c r="X194" s="396" t="e">
        <f>SUM(#REF!)</f>
        <v>#REF!</v>
      </c>
      <c r="Y194" s="396" t="e">
        <f>SUM(#REF!)</f>
        <v>#REF!</v>
      </c>
      <c r="Z194" s="396" t="e">
        <f>SUM(#REF!)</f>
        <v>#REF!</v>
      </c>
      <c r="AA194" s="396" t="e">
        <f>SUM(#REF!)</f>
        <v>#REF!</v>
      </c>
      <c r="AB194" s="393" t="e">
        <f>SUM(#REF!)</f>
        <v>#REF!</v>
      </c>
      <c r="AC194" s="393" t="e">
        <f>SUM(#REF!)</f>
        <v>#REF!</v>
      </c>
      <c r="AD194" s="393" t="e">
        <f>SUM(#REF!)</f>
        <v>#REF!</v>
      </c>
      <c r="AE194" s="187">
        <v>0</v>
      </c>
      <c r="AF194" s="187">
        <v>0</v>
      </c>
      <c r="AG194" s="378">
        <v>865</v>
      </c>
      <c r="AH194" s="395" t="e">
        <f t="shared" si="74"/>
        <v>#REF!</v>
      </c>
      <c r="AI194" s="110" t="e">
        <f>#REF!</f>
        <v>#REF!</v>
      </c>
      <c r="AJ194" s="93" t="e">
        <f>#REF!</f>
        <v>#REF!</v>
      </c>
      <c r="AK194" s="93" t="e">
        <f>#REF!</f>
        <v>#REF!</v>
      </c>
      <c r="AL194" s="93" t="e">
        <f>#REF!</f>
        <v>#REF!</v>
      </c>
      <c r="AM194" s="93" t="e">
        <f>#REF!</f>
        <v>#REF!</v>
      </c>
      <c r="AN194" s="93" t="e">
        <f>#REF!</f>
        <v>#REF!</v>
      </c>
      <c r="AO194" s="93" t="e">
        <f>#REF!</f>
        <v>#REF!</v>
      </c>
      <c r="AP194" s="93" t="e">
        <f>#REF!</f>
        <v>#REF!</v>
      </c>
      <c r="AQ194" s="93" t="e">
        <f>#REF!</f>
        <v>#REF!</v>
      </c>
      <c r="AR194" s="93" t="e">
        <f>#REF!</f>
        <v>#REF!</v>
      </c>
      <c r="AS194" s="187" t="e">
        <f>#REF!</f>
        <v>#REF!</v>
      </c>
      <c r="AT194" s="187" t="e">
        <f>#REF!</f>
        <v>#REF!</v>
      </c>
    </row>
    <row r="195" spans="1:46">
      <c r="A195" s="519" t="s">
        <v>896</v>
      </c>
      <c r="C195" s="24" t="s">
        <v>814</v>
      </c>
      <c r="D195" s="525" t="e">
        <f t="shared" si="71"/>
        <v>#REF!</v>
      </c>
      <c r="E195" s="106" t="e">
        <f t="shared" si="72"/>
        <v>#REF!</v>
      </c>
      <c r="F195" s="428" t="e">
        <f t="shared" si="73"/>
        <v>#REF!</v>
      </c>
      <c r="G195" s="397" t="e">
        <f>SUM(#REF!)</f>
        <v>#REF!</v>
      </c>
      <c r="H195" s="396" t="e">
        <f>SUM(#REF!)</f>
        <v>#REF!</v>
      </c>
      <c r="I195" s="396" t="e">
        <f>SUM(#REF!)</f>
        <v>#REF!</v>
      </c>
      <c r="J195" s="396" t="e">
        <f>SUM(#REF!)</f>
        <v>#REF!</v>
      </c>
      <c r="K195" s="396" t="e">
        <f>SUM(#REF!)</f>
        <v>#REF!</v>
      </c>
      <c r="L195" s="396" t="e">
        <f>SUM(#REF!)</f>
        <v>#REF!</v>
      </c>
      <c r="M195" s="396" t="e">
        <f>SUM(#REF!)</f>
        <v>#REF!</v>
      </c>
      <c r="N195" s="396" t="e">
        <f>SUM(#REF!)</f>
        <v>#REF!</v>
      </c>
      <c r="O195" s="396" t="e">
        <f>SUM(#REF!)</f>
        <v>#REF!</v>
      </c>
      <c r="P195" s="396" t="e">
        <f>SUM(#REF!)</f>
        <v>#REF!</v>
      </c>
      <c r="Q195" s="396" t="e">
        <f>SUM(#REF!)</f>
        <v>#REF!</v>
      </c>
      <c r="R195" s="396" t="e">
        <f>SUM(#REF!)</f>
        <v>#REF!</v>
      </c>
      <c r="S195" s="396" t="e">
        <f>SUM(#REF!)</f>
        <v>#REF!</v>
      </c>
      <c r="T195" s="396" t="e">
        <f>SUM(#REF!)</f>
        <v>#REF!</v>
      </c>
      <c r="U195" s="396" t="e">
        <f>SUM(#REF!)</f>
        <v>#REF!</v>
      </c>
      <c r="V195" s="396" t="e">
        <f>SUM(#REF!)</f>
        <v>#REF!</v>
      </c>
      <c r="W195" s="396" t="e">
        <f>SUM(#REF!)</f>
        <v>#REF!</v>
      </c>
      <c r="X195" s="396" t="e">
        <f>SUM(#REF!)</f>
        <v>#REF!</v>
      </c>
      <c r="Y195" s="396" t="e">
        <f>SUM(#REF!)</f>
        <v>#REF!</v>
      </c>
      <c r="Z195" s="396" t="e">
        <f>SUM(#REF!)</f>
        <v>#REF!</v>
      </c>
      <c r="AA195" s="396" t="e">
        <f>SUM(#REF!)</f>
        <v>#REF!</v>
      </c>
      <c r="AB195" s="393" t="e">
        <f>SUM(#REF!)</f>
        <v>#REF!</v>
      </c>
      <c r="AC195" s="393" t="e">
        <f>SUM(#REF!)</f>
        <v>#REF!</v>
      </c>
      <c r="AD195" s="393" t="e">
        <f>SUM(#REF!)</f>
        <v>#REF!</v>
      </c>
      <c r="AE195" s="187">
        <v>0</v>
      </c>
      <c r="AF195" s="187">
        <v>0</v>
      </c>
      <c r="AG195" s="378">
        <v>705957</v>
      </c>
      <c r="AH195" s="395" t="e">
        <f t="shared" si="74"/>
        <v>#REF!</v>
      </c>
      <c r="AI195" s="110" t="e">
        <f>#REF!</f>
        <v>#REF!</v>
      </c>
      <c r="AJ195" s="93" t="e">
        <f>#REF!</f>
        <v>#REF!</v>
      </c>
      <c r="AK195" s="93" t="e">
        <f>#REF!</f>
        <v>#REF!</v>
      </c>
      <c r="AL195" s="93" t="e">
        <f>#REF!</f>
        <v>#REF!</v>
      </c>
      <c r="AM195" s="93" t="e">
        <f>#REF!</f>
        <v>#REF!</v>
      </c>
      <c r="AN195" s="93" t="e">
        <f>#REF!</f>
        <v>#REF!</v>
      </c>
      <c r="AO195" s="93" t="e">
        <f>#REF!</f>
        <v>#REF!</v>
      </c>
      <c r="AP195" s="93" t="e">
        <f>#REF!</f>
        <v>#REF!</v>
      </c>
      <c r="AQ195" s="93" t="e">
        <f>#REF!</f>
        <v>#REF!</v>
      </c>
      <c r="AR195" s="93" t="e">
        <f>#REF!</f>
        <v>#REF!</v>
      </c>
      <c r="AS195" s="187" t="e">
        <f>#REF!</f>
        <v>#REF!</v>
      </c>
      <c r="AT195" s="187" t="e">
        <f>#REF!</f>
        <v>#REF!</v>
      </c>
    </row>
    <row r="196" spans="1:46">
      <c r="A196" s="519" t="s">
        <v>921</v>
      </c>
      <c r="C196" s="24" t="s">
        <v>806</v>
      </c>
      <c r="D196" s="525" t="e">
        <f t="shared" si="71"/>
        <v>#REF!</v>
      </c>
      <c r="E196" s="106" t="e">
        <f t="shared" si="72"/>
        <v>#REF!</v>
      </c>
      <c r="F196" s="428" t="e">
        <f t="shared" si="73"/>
        <v>#REF!</v>
      </c>
      <c r="G196" s="397" t="e">
        <f>SUM(#REF!)</f>
        <v>#REF!</v>
      </c>
      <c r="H196" s="396" t="e">
        <f>SUM(#REF!)</f>
        <v>#REF!</v>
      </c>
      <c r="I196" s="396" t="e">
        <f>SUM(#REF!)</f>
        <v>#REF!</v>
      </c>
      <c r="J196" s="396" t="e">
        <f>SUM(#REF!)</f>
        <v>#REF!</v>
      </c>
      <c r="K196" s="396" t="e">
        <f>SUM(#REF!)</f>
        <v>#REF!</v>
      </c>
      <c r="L196" s="396" t="e">
        <f>SUM(#REF!)</f>
        <v>#REF!</v>
      </c>
      <c r="M196" s="396" t="e">
        <f>SUM(#REF!)</f>
        <v>#REF!</v>
      </c>
      <c r="N196" s="396" t="e">
        <f>SUM(#REF!)</f>
        <v>#REF!</v>
      </c>
      <c r="O196" s="396" t="e">
        <f>SUM(#REF!)</f>
        <v>#REF!</v>
      </c>
      <c r="P196" s="396" t="e">
        <f>SUM(#REF!)</f>
        <v>#REF!</v>
      </c>
      <c r="Q196" s="396" t="e">
        <f>SUM(#REF!)</f>
        <v>#REF!</v>
      </c>
      <c r="R196" s="396" t="e">
        <f>SUM(#REF!)</f>
        <v>#REF!</v>
      </c>
      <c r="S196" s="396" t="e">
        <f>SUM(#REF!)</f>
        <v>#REF!</v>
      </c>
      <c r="T196" s="396" t="e">
        <f>SUM(#REF!)</f>
        <v>#REF!</v>
      </c>
      <c r="U196" s="396" t="e">
        <f>SUM(#REF!)</f>
        <v>#REF!</v>
      </c>
      <c r="V196" s="396" t="e">
        <f>SUM(#REF!)</f>
        <v>#REF!</v>
      </c>
      <c r="W196" s="396" t="e">
        <f>SUM(#REF!)</f>
        <v>#REF!</v>
      </c>
      <c r="X196" s="396" t="e">
        <f>SUM(#REF!)</f>
        <v>#REF!</v>
      </c>
      <c r="Y196" s="396" t="e">
        <f>SUM(#REF!)</f>
        <v>#REF!</v>
      </c>
      <c r="Z196" s="396" t="e">
        <f>SUM(#REF!)</f>
        <v>#REF!</v>
      </c>
      <c r="AA196" s="396" t="e">
        <f>SUM(#REF!)</f>
        <v>#REF!</v>
      </c>
      <c r="AB196" s="393" t="e">
        <f>SUM(#REF!)</f>
        <v>#REF!</v>
      </c>
      <c r="AC196" s="393" t="e">
        <f>SUM(#REF!)</f>
        <v>#REF!</v>
      </c>
      <c r="AD196" s="393" t="e">
        <f>SUM(#REF!)</f>
        <v>#REF!</v>
      </c>
      <c r="AE196" s="187">
        <v>0</v>
      </c>
      <c r="AF196" s="187">
        <v>0</v>
      </c>
      <c r="AG196" s="378">
        <v>601</v>
      </c>
      <c r="AH196" s="395" t="e">
        <f t="shared" si="74"/>
        <v>#REF!</v>
      </c>
      <c r="AI196" s="110" t="e">
        <f>#REF!</f>
        <v>#REF!</v>
      </c>
      <c r="AJ196" s="93" t="e">
        <f>#REF!</f>
        <v>#REF!</v>
      </c>
      <c r="AK196" s="93" t="e">
        <f>#REF!</f>
        <v>#REF!</v>
      </c>
      <c r="AL196" s="93" t="e">
        <f>#REF!</f>
        <v>#REF!</v>
      </c>
      <c r="AM196" s="93" t="e">
        <f>#REF!</f>
        <v>#REF!</v>
      </c>
      <c r="AN196" s="93" t="e">
        <f>#REF!</f>
        <v>#REF!</v>
      </c>
      <c r="AO196" s="93" t="e">
        <f>#REF!</f>
        <v>#REF!</v>
      </c>
      <c r="AP196" s="93" t="e">
        <f>#REF!</f>
        <v>#REF!</v>
      </c>
      <c r="AQ196" s="93" t="e">
        <f>#REF!</f>
        <v>#REF!</v>
      </c>
      <c r="AR196" s="93" t="e">
        <f>#REF!</f>
        <v>#REF!</v>
      </c>
      <c r="AS196" s="187" t="e">
        <f>#REF!</f>
        <v>#REF!</v>
      </c>
      <c r="AT196" s="187" t="e">
        <f>#REF!</f>
        <v>#REF!</v>
      </c>
    </row>
    <row r="197" spans="1:46">
      <c r="A197" s="519">
        <v>4102060201600600</v>
      </c>
      <c r="C197" s="24" t="s">
        <v>824</v>
      </c>
      <c r="D197" s="525" t="e">
        <f t="shared" si="71"/>
        <v>#REF!</v>
      </c>
      <c r="E197" s="106" t="e">
        <f t="shared" si="72"/>
        <v>#REF!</v>
      </c>
      <c r="F197" s="428" t="e">
        <f t="shared" si="73"/>
        <v>#REF!</v>
      </c>
      <c r="G197" s="397" t="e">
        <f>SUM(#REF!)</f>
        <v>#REF!</v>
      </c>
      <c r="H197" s="396" t="e">
        <f>SUM(#REF!)</f>
        <v>#REF!</v>
      </c>
      <c r="I197" s="396" t="e">
        <f>SUM(#REF!)</f>
        <v>#REF!</v>
      </c>
      <c r="J197" s="396" t="e">
        <f>SUM(#REF!)</f>
        <v>#REF!</v>
      </c>
      <c r="K197" s="396" t="e">
        <f>SUM(#REF!)</f>
        <v>#REF!</v>
      </c>
      <c r="L197" s="396" t="e">
        <f>SUM(#REF!)</f>
        <v>#REF!</v>
      </c>
      <c r="M197" s="396" t="e">
        <f>SUM(#REF!)</f>
        <v>#REF!</v>
      </c>
      <c r="N197" s="396" t="e">
        <f>SUM(#REF!)</f>
        <v>#REF!</v>
      </c>
      <c r="O197" s="396" t="e">
        <f>SUM(#REF!)</f>
        <v>#REF!</v>
      </c>
      <c r="P197" s="396" t="e">
        <f>SUM(#REF!)</f>
        <v>#REF!</v>
      </c>
      <c r="Q197" s="396" t="e">
        <f>SUM(#REF!)</f>
        <v>#REF!</v>
      </c>
      <c r="R197" s="396" t="e">
        <f>SUM(#REF!)</f>
        <v>#REF!</v>
      </c>
      <c r="S197" s="396" t="e">
        <f>SUM(#REF!)</f>
        <v>#REF!</v>
      </c>
      <c r="T197" s="396" t="e">
        <f>SUM(#REF!)</f>
        <v>#REF!</v>
      </c>
      <c r="U197" s="396" t="e">
        <f>SUM(#REF!)</f>
        <v>#REF!</v>
      </c>
      <c r="V197" s="396" t="e">
        <f>SUM(#REF!)</f>
        <v>#REF!</v>
      </c>
      <c r="W197" s="396" t="e">
        <f>SUM(#REF!)</f>
        <v>#REF!</v>
      </c>
      <c r="X197" s="396" t="e">
        <f>SUM(#REF!)</f>
        <v>#REF!</v>
      </c>
      <c r="Y197" s="396" t="e">
        <f>SUM(#REF!)</f>
        <v>#REF!</v>
      </c>
      <c r="Z197" s="396" t="e">
        <f>SUM(#REF!)</f>
        <v>#REF!</v>
      </c>
      <c r="AA197" s="396" t="e">
        <f>SUM(#REF!)</f>
        <v>#REF!</v>
      </c>
      <c r="AB197" s="393" t="e">
        <f>SUM(#REF!)</f>
        <v>#REF!</v>
      </c>
      <c r="AC197" s="393" t="e">
        <f>SUM(#REF!)</f>
        <v>#REF!</v>
      </c>
      <c r="AD197" s="393" t="e">
        <f>SUM(#REF!)</f>
        <v>#REF!</v>
      </c>
      <c r="AE197" s="187">
        <v>0</v>
      </c>
      <c r="AF197" s="187">
        <v>0</v>
      </c>
      <c r="AG197" s="378">
        <v>250</v>
      </c>
      <c r="AH197" s="395" t="e">
        <f t="shared" si="74"/>
        <v>#REF!</v>
      </c>
      <c r="AI197" s="110" t="e">
        <f>#REF!</f>
        <v>#REF!</v>
      </c>
      <c r="AJ197" s="93" t="e">
        <f>#REF!</f>
        <v>#REF!</v>
      </c>
      <c r="AK197" s="93" t="e">
        <f>#REF!</f>
        <v>#REF!</v>
      </c>
      <c r="AL197" s="93" t="e">
        <f>#REF!</f>
        <v>#REF!</v>
      </c>
      <c r="AM197" s="93" t="e">
        <f>#REF!</f>
        <v>#REF!</v>
      </c>
      <c r="AN197" s="93" t="e">
        <f>#REF!</f>
        <v>#REF!</v>
      </c>
      <c r="AO197" s="93" t="e">
        <f>#REF!</f>
        <v>#REF!</v>
      </c>
      <c r="AP197" s="93" t="e">
        <f>#REF!</f>
        <v>#REF!</v>
      </c>
      <c r="AQ197" s="93" t="e">
        <f>#REF!</f>
        <v>#REF!</v>
      </c>
      <c r="AR197" s="93" t="e">
        <f>#REF!</f>
        <v>#REF!</v>
      </c>
      <c r="AS197" s="187" t="e">
        <f>#REF!</f>
        <v>#REF!</v>
      </c>
      <c r="AT197" s="187" t="e">
        <f>#REF!</f>
        <v>#REF!</v>
      </c>
    </row>
    <row r="198" spans="1:46">
      <c r="A198" s="519">
        <v>4102060201600700</v>
      </c>
      <c r="C198" s="24" t="s">
        <v>1473</v>
      </c>
      <c r="D198" s="525" t="e">
        <f t="shared" si="71"/>
        <v>#REF!</v>
      </c>
      <c r="E198" s="106" t="e">
        <f t="shared" si="72"/>
        <v>#REF!</v>
      </c>
      <c r="F198" s="428" t="e">
        <f t="shared" si="73"/>
        <v>#REF!</v>
      </c>
      <c r="G198" s="397" t="e">
        <f>SUM(#REF!)</f>
        <v>#REF!</v>
      </c>
      <c r="H198" s="396" t="e">
        <f>SUM(#REF!)</f>
        <v>#REF!</v>
      </c>
      <c r="I198" s="396" t="e">
        <f>SUM(#REF!)</f>
        <v>#REF!</v>
      </c>
      <c r="J198" s="396" t="e">
        <f>SUM(#REF!)</f>
        <v>#REF!</v>
      </c>
      <c r="K198" s="396" t="e">
        <f>SUM(#REF!)</f>
        <v>#REF!</v>
      </c>
      <c r="L198" s="396" t="e">
        <f>SUM(#REF!)</f>
        <v>#REF!</v>
      </c>
      <c r="M198" s="396" t="e">
        <f>SUM(#REF!)</f>
        <v>#REF!</v>
      </c>
      <c r="N198" s="396" t="e">
        <f>SUM(#REF!)</f>
        <v>#REF!</v>
      </c>
      <c r="O198" s="396" t="e">
        <f>SUM(#REF!)</f>
        <v>#REF!</v>
      </c>
      <c r="P198" s="396" t="e">
        <f>SUM(#REF!)</f>
        <v>#REF!</v>
      </c>
      <c r="Q198" s="396" t="e">
        <f>SUM(#REF!)</f>
        <v>#REF!</v>
      </c>
      <c r="R198" s="396" t="e">
        <f>SUM(#REF!)</f>
        <v>#REF!</v>
      </c>
      <c r="S198" s="396" t="e">
        <f>SUM(#REF!)</f>
        <v>#REF!</v>
      </c>
      <c r="T198" s="396" t="e">
        <f>SUM(#REF!)</f>
        <v>#REF!</v>
      </c>
      <c r="U198" s="396" t="e">
        <f>SUM(#REF!)</f>
        <v>#REF!</v>
      </c>
      <c r="V198" s="396" t="e">
        <f>SUM(#REF!)</f>
        <v>#REF!</v>
      </c>
      <c r="W198" s="396" t="e">
        <f>SUM(#REF!)</f>
        <v>#REF!</v>
      </c>
      <c r="X198" s="396" t="e">
        <f>SUM(#REF!)</f>
        <v>#REF!</v>
      </c>
      <c r="Y198" s="396" t="e">
        <f>SUM(#REF!)</f>
        <v>#REF!</v>
      </c>
      <c r="Z198" s="396" t="e">
        <f>SUM(#REF!)</f>
        <v>#REF!</v>
      </c>
      <c r="AA198" s="396" t="e">
        <f>SUM(#REF!)</f>
        <v>#REF!</v>
      </c>
      <c r="AB198" s="393" t="e">
        <f>SUM(#REF!)</f>
        <v>#REF!</v>
      </c>
      <c r="AC198" s="393" t="e">
        <f>SUM(#REF!)</f>
        <v>#REF!</v>
      </c>
      <c r="AD198" s="393" t="e">
        <f>SUM(#REF!)</f>
        <v>#REF!</v>
      </c>
      <c r="AE198" s="187">
        <v>0</v>
      </c>
      <c r="AF198" s="187">
        <v>0</v>
      </c>
      <c r="AG198" s="378">
        <v>0</v>
      </c>
      <c r="AH198" s="395" t="e">
        <f t="shared" si="74"/>
        <v>#REF!</v>
      </c>
      <c r="AI198" s="110" t="e">
        <f>#REF!</f>
        <v>#REF!</v>
      </c>
      <c r="AJ198" s="93" t="e">
        <f>#REF!</f>
        <v>#REF!</v>
      </c>
      <c r="AK198" s="93" t="e">
        <f>#REF!</f>
        <v>#REF!</v>
      </c>
      <c r="AL198" s="93" t="e">
        <f>#REF!</f>
        <v>#REF!</v>
      </c>
      <c r="AM198" s="93" t="e">
        <f>#REF!</f>
        <v>#REF!</v>
      </c>
      <c r="AN198" s="93" t="e">
        <f>#REF!</f>
        <v>#REF!</v>
      </c>
      <c r="AO198" s="93" t="e">
        <f>#REF!</f>
        <v>#REF!</v>
      </c>
      <c r="AP198" s="93" t="e">
        <f>#REF!</f>
        <v>#REF!</v>
      </c>
      <c r="AQ198" s="93" t="e">
        <f>#REF!</f>
        <v>#REF!</v>
      </c>
      <c r="AR198" s="93" t="e">
        <f>#REF!</f>
        <v>#REF!</v>
      </c>
      <c r="AS198" s="187" t="e">
        <f>#REF!</f>
        <v>#REF!</v>
      </c>
      <c r="AT198" s="187" t="e">
        <f>#REF!</f>
        <v>#REF!</v>
      </c>
    </row>
    <row r="199" spans="1:46">
      <c r="A199" s="519">
        <v>4102060201600200</v>
      </c>
      <c r="C199" s="24" t="s">
        <v>823</v>
      </c>
      <c r="D199" s="525" t="e">
        <f t="shared" si="71"/>
        <v>#REF!</v>
      </c>
      <c r="E199" s="106" t="e">
        <f t="shared" si="72"/>
        <v>#REF!</v>
      </c>
      <c r="F199" s="428" t="e">
        <f t="shared" si="73"/>
        <v>#REF!</v>
      </c>
      <c r="G199" s="397" t="e">
        <f>SUM(#REF!)</f>
        <v>#REF!</v>
      </c>
      <c r="H199" s="396" t="e">
        <f>SUM(#REF!)</f>
        <v>#REF!</v>
      </c>
      <c r="I199" s="396" t="e">
        <f>SUM(#REF!)</f>
        <v>#REF!</v>
      </c>
      <c r="J199" s="396" t="e">
        <f>SUM(#REF!)</f>
        <v>#REF!</v>
      </c>
      <c r="K199" s="396" t="e">
        <f>SUM(#REF!)</f>
        <v>#REF!</v>
      </c>
      <c r="L199" s="396" t="e">
        <f>SUM(#REF!)</f>
        <v>#REF!</v>
      </c>
      <c r="M199" s="396" t="e">
        <f>SUM(#REF!)</f>
        <v>#REF!</v>
      </c>
      <c r="N199" s="396" t="e">
        <f>SUM(#REF!)</f>
        <v>#REF!</v>
      </c>
      <c r="O199" s="396" t="e">
        <f>SUM(#REF!)</f>
        <v>#REF!</v>
      </c>
      <c r="P199" s="396" t="e">
        <f>SUM(#REF!)</f>
        <v>#REF!</v>
      </c>
      <c r="Q199" s="396" t="e">
        <f>SUM(#REF!)</f>
        <v>#REF!</v>
      </c>
      <c r="R199" s="396" t="e">
        <f>SUM(#REF!)</f>
        <v>#REF!</v>
      </c>
      <c r="S199" s="396" t="e">
        <f>SUM(#REF!)</f>
        <v>#REF!</v>
      </c>
      <c r="T199" s="396" t="e">
        <f>SUM(#REF!)</f>
        <v>#REF!</v>
      </c>
      <c r="U199" s="396" t="e">
        <f>SUM(#REF!)</f>
        <v>#REF!</v>
      </c>
      <c r="V199" s="396" t="e">
        <f>SUM(#REF!)</f>
        <v>#REF!</v>
      </c>
      <c r="W199" s="396" t="e">
        <f>SUM(#REF!)</f>
        <v>#REF!</v>
      </c>
      <c r="X199" s="396" t="e">
        <f>SUM(#REF!)</f>
        <v>#REF!</v>
      </c>
      <c r="Y199" s="396" t="e">
        <f>SUM(#REF!)</f>
        <v>#REF!</v>
      </c>
      <c r="Z199" s="396" t="e">
        <f>SUM(#REF!)</f>
        <v>#REF!</v>
      </c>
      <c r="AA199" s="396" t="e">
        <f>SUM(#REF!)</f>
        <v>#REF!</v>
      </c>
      <c r="AB199" s="393" t="e">
        <f>SUM(#REF!)</f>
        <v>#REF!</v>
      </c>
      <c r="AC199" s="393" t="e">
        <f>SUM(#REF!)</f>
        <v>#REF!</v>
      </c>
      <c r="AD199" s="393" t="e">
        <f>SUM(#REF!)</f>
        <v>#REF!</v>
      </c>
      <c r="AE199" s="187">
        <v>0</v>
      </c>
      <c r="AF199" s="187">
        <v>0</v>
      </c>
      <c r="AG199" s="378">
        <v>-10</v>
      </c>
      <c r="AH199" s="395" t="e">
        <f t="shared" si="74"/>
        <v>#REF!</v>
      </c>
      <c r="AI199" s="110" t="e">
        <f>#REF!</f>
        <v>#REF!</v>
      </c>
      <c r="AJ199" s="93" t="e">
        <f>#REF!</f>
        <v>#REF!</v>
      </c>
      <c r="AK199" s="93" t="e">
        <f>#REF!</f>
        <v>#REF!</v>
      </c>
      <c r="AL199" s="93" t="e">
        <f>#REF!</f>
        <v>#REF!</v>
      </c>
      <c r="AM199" s="93" t="e">
        <f>#REF!</f>
        <v>#REF!</v>
      </c>
      <c r="AN199" s="93" t="e">
        <f>#REF!</f>
        <v>#REF!</v>
      </c>
      <c r="AO199" s="93" t="e">
        <f>#REF!</f>
        <v>#REF!</v>
      </c>
      <c r="AP199" s="93" t="e">
        <f>#REF!</f>
        <v>#REF!</v>
      </c>
      <c r="AQ199" s="93" t="e">
        <f>#REF!</f>
        <v>#REF!</v>
      </c>
      <c r="AR199" s="93" t="e">
        <f>#REF!</f>
        <v>#REF!</v>
      </c>
      <c r="AS199" s="187" t="e">
        <f>#REF!</f>
        <v>#REF!</v>
      </c>
      <c r="AT199" s="187" t="e">
        <f>#REF!</f>
        <v>#REF!</v>
      </c>
    </row>
    <row r="200" spans="1:46">
      <c r="A200" s="519">
        <v>4102060101600400</v>
      </c>
      <c r="C200" s="24" t="s">
        <v>822</v>
      </c>
      <c r="D200" s="525" t="e">
        <f t="shared" si="71"/>
        <v>#REF!</v>
      </c>
      <c r="E200" s="106" t="e">
        <f t="shared" si="72"/>
        <v>#REF!</v>
      </c>
      <c r="F200" s="428" t="e">
        <f t="shared" si="73"/>
        <v>#REF!</v>
      </c>
      <c r="G200" s="397" t="e">
        <f>SUM(#REF!)</f>
        <v>#REF!</v>
      </c>
      <c r="H200" s="396" t="e">
        <f>SUM(#REF!)</f>
        <v>#REF!</v>
      </c>
      <c r="I200" s="396" t="e">
        <f>SUM(#REF!)</f>
        <v>#REF!</v>
      </c>
      <c r="J200" s="396" t="e">
        <f>SUM(#REF!)</f>
        <v>#REF!</v>
      </c>
      <c r="K200" s="396" t="e">
        <f>SUM(#REF!)</f>
        <v>#REF!</v>
      </c>
      <c r="L200" s="396" t="e">
        <f>SUM(#REF!)</f>
        <v>#REF!</v>
      </c>
      <c r="M200" s="396" t="e">
        <f>SUM(#REF!)</f>
        <v>#REF!</v>
      </c>
      <c r="N200" s="396" t="e">
        <f>SUM(#REF!)</f>
        <v>#REF!</v>
      </c>
      <c r="O200" s="396" t="e">
        <f>SUM(#REF!)</f>
        <v>#REF!</v>
      </c>
      <c r="P200" s="396" t="e">
        <f>SUM(#REF!)</f>
        <v>#REF!</v>
      </c>
      <c r="Q200" s="396" t="e">
        <f>SUM(#REF!)</f>
        <v>#REF!</v>
      </c>
      <c r="R200" s="396" t="e">
        <f>SUM(#REF!)</f>
        <v>#REF!</v>
      </c>
      <c r="S200" s="396" t="e">
        <f>SUM(#REF!)</f>
        <v>#REF!</v>
      </c>
      <c r="T200" s="396" t="e">
        <f>SUM(#REF!)</f>
        <v>#REF!</v>
      </c>
      <c r="U200" s="396" t="e">
        <f>SUM(#REF!)</f>
        <v>#REF!</v>
      </c>
      <c r="V200" s="396" t="e">
        <f>SUM(#REF!)</f>
        <v>#REF!</v>
      </c>
      <c r="W200" s="396" t="e">
        <f>SUM(#REF!)</f>
        <v>#REF!</v>
      </c>
      <c r="X200" s="396" t="e">
        <f>SUM(#REF!)</f>
        <v>#REF!</v>
      </c>
      <c r="Y200" s="396" t="e">
        <f>SUM(#REF!)</f>
        <v>#REF!</v>
      </c>
      <c r="Z200" s="396" t="e">
        <f>SUM(#REF!)</f>
        <v>#REF!</v>
      </c>
      <c r="AA200" s="396" t="e">
        <f>SUM(#REF!)</f>
        <v>#REF!</v>
      </c>
      <c r="AB200" s="393" t="e">
        <f>SUM(#REF!)</f>
        <v>#REF!</v>
      </c>
      <c r="AC200" s="393" t="e">
        <f>SUM(#REF!)</f>
        <v>#REF!</v>
      </c>
      <c r="AD200" s="393" t="e">
        <f>SUM(#REF!)</f>
        <v>#REF!</v>
      </c>
      <c r="AE200" s="187">
        <v>0</v>
      </c>
      <c r="AF200" s="187">
        <v>0</v>
      </c>
      <c r="AG200" s="378">
        <v>15</v>
      </c>
      <c r="AH200" s="395" t="e">
        <f t="shared" si="74"/>
        <v>#REF!</v>
      </c>
      <c r="AI200" s="110" t="e">
        <f>#REF!</f>
        <v>#REF!</v>
      </c>
      <c r="AJ200" s="93" t="e">
        <f>#REF!</f>
        <v>#REF!</v>
      </c>
      <c r="AK200" s="93" t="e">
        <f>#REF!</f>
        <v>#REF!</v>
      </c>
      <c r="AL200" s="93" t="e">
        <f>#REF!</f>
        <v>#REF!</v>
      </c>
      <c r="AM200" s="93" t="e">
        <f>#REF!</f>
        <v>#REF!</v>
      </c>
      <c r="AN200" s="93" t="e">
        <f>#REF!</f>
        <v>#REF!</v>
      </c>
      <c r="AO200" s="93" t="e">
        <f>#REF!</f>
        <v>#REF!</v>
      </c>
      <c r="AP200" s="93" t="e">
        <f>#REF!</f>
        <v>#REF!</v>
      </c>
      <c r="AQ200" s="93" t="e">
        <f>#REF!</f>
        <v>#REF!</v>
      </c>
      <c r="AR200" s="93" t="e">
        <f>#REF!</f>
        <v>#REF!</v>
      </c>
      <c r="AS200" s="187" t="e">
        <f>#REF!</f>
        <v>#REF!</v>
      </c>
      <c r="AT200" s="187" t="e">
        <f>#REF!</f>
        <v>#REF!</v>
      </c>
    </row>
    <row r="201" spans="1:46">
      <c r="A201" s="519">
        <v>4102030100100400</v>
      </c>
      <c r="C201" s="24" t="s">
        <v>816</v>
      </c>
      <c r="D201" s="525" t="e">
        <f t="shared" si="71"/>
        <v>#REF!</v>
      </c>
      <c r="E201" s="106" t="e">
        <f t="shared" si="72"/>
        <v>#REF!</v>
      </c>
      <c r="F201" s="428" t="e">
        <f t="shared" si="73"/>
        <v>#REF!</v>
      </c>
      <c r="G201" s="397" t="e">
        <f>SUM(#REF!)</f>
        <v>#REF!</v>
      </c>
      <c r="H201" s="396" t="e">
        <f>SUM(#REF!)</f>
        <v>#REF!</v>
      </c>
      <c r="I201" s="396" t="e">
        <f>SUM(#REF!)</f>
        <v>#REF!</v>
      </c>
      <c r="J201" s="396" t="e">
        <f>SUM(#REF!)</f>
        <v>#REF!</v>
      </c>
      <c r="K201" s="396" t="e">
        <f>SUM(#REF!)</f>
        <v>#REF!</v>
      </c>
      <c r="L201" s="396" t="e">
        <f>SUM(#REF!)</f>
        <v>#REF!</v>
      </c>
      <c r="M201" s="396" t="e">
        <f>SUM(#REF!)</f>
        <v>#REF!</v>
      </c>
      <c r="N201" s="396" t="e">
        <f>SUM(#REF!)</f>
        <v>#REF!</v>
      </c>
      <c r="O201" s="396" t="e">
        <f>SUM(#REF!)</f>
        <v>#REF!</v>
      </c>
      <c r="P201" s="396" t="e">
        <f>SUM(#REF!)</f>
        <v>#REF!</v>
      </c>
      <c r="Q201" s="396" t="e">
        <f>SUM(#REF!)</f>
        <v>#REF!</v>
      </c>
      <c r="R201" s="396" t="e">
        <f>SUM(#REF!)</f>
        <v>#REF!</v>
      </c>
      <c r="S201" s="396" t="e">
        <f>SUM(#REF!)</f>
        <v>#REF!</v>
      </c>
      <c r="T201" s="396" t="e">
        <f>SUM(#REF!)</f>
        <v>#REF!</v>
      </c>
      <c r="U201" s="396" t="e">
        <f>SUM(#REF!)</f>
        <v>#REF!</v>
      </c>
      <c r="V201" s="396" t="e">
        <f>SUM(#REF!)</f>
        <v>#REF!</v>
      </c>
      <c r="W201" s="396" t="e">
        <f>SUM(#REF!)</f>
        <v>#REF!</v>
      </c>
      <c r="X201" s="396" t="e">
        <f>SUM(#REF!)</f>
        <v>#REF!</v>
      </c>
      <c r="Y201" s="396" t="e">
        <f>SUM(#REF!)</f>
        <v>#REF!</v>
      </c>
      <c r="Z201" s="396" t="e">
        <f>SUM(#REF!)</f>
        <v>#REF!</v>
      </c>
      <c r="AA201" s="396" t="e">
        <f>SUM(#REF!)</f>
        <v>#REF!</v>
      </c>
      <c r="AB201" s="393" t="e">
        <f>SUM(#REF!)</f>
        <v>#REF!</v>
      </c>
      <c r="AC201" s="393" t="e">
        <f>SUM(#REF!)</f>
        <v>#REF!</v>
      </c>
      <c r="AD201" s="393" t="e">
        <f>SUM(#REF!)</f>
        <v>#REF!</v>
      </c>
      <c r="AE201" s="187">
        <v>0</v>
      </c>
      <c r="AF201" s="187">
        <v>0</v>
      </c>
      <c r="AG201" s="378">
        <v>1210</v>
      </c>
      <c r="AH201" s="395" t="e">
        <f t="shared" si="74"/>
        <v>#REF!</v>
      </c>
      <c r="AI201" s="110" t="e">
        <f>#REF!</f>
        <v>#REF!</v>
      </c>
      <c r="AJ201" s="93" t="e">
        <f>#REF!</f>
        <v>#REF!</v>
      </c>
      <c r="AK201" s="93" t="e">
        <f>#REF!</f>
        <v>#REF!</v>
      </c>
      <c r="AL201" s="93" t="e">
        <f>#REF!</f>
        <v>#REF!</v>
      </c>
      <c r="AM201" s="93" t="e">
        <f>#REF!</f>
        <v>#REF!</v>
      </c>
      <c r="AN201" s="93" t="e">
        <f>#REF!</f>
        <v>#REF!</v>
      </c>
      <c r="AO201" s="93" t="e">
        <f>#REF!</f>
        <v>#REF!</v>
      </c>
      <c r="AP201" s="93" t="e">
        <f>#REF!</f>
        <v>#REF!</v>
      </c>
      <c r="AQ201" s="93" t="e">
        <f>#REF!</f>
        <v>#REF!</v>
      </c>
      <c r="AR201" s="93" t="e">
        <f>#REF!</f>
        <v>#REF!</v>
      </c>
      <c r="AS201" s="187" t="e">
        <f>#REF!</f>
        <v>#REF!</v>
      </c>
      <c r="AT201" s="187" t="e">
        <f>#REF!</f>
        <v>#REF!</v>
      </c>
    </row>
    <row r="202" spans="1:46">
      <c r="A202" s="519">
        <v>4102030100100500</v>
      </c>
      <c r="C202" s="24" t="s">
        <v>1729</v>
      </c>
      <c r="D202" s="525" t="e">
        <f t="shared" si="71"/>
        <v>#REF!</v>
      </c>
      <c r="E202" s="106" t="e">
        <f t="shared" si="72"/>
        <v>#REF!</v>
      </c>
      <c r="F202" s="428" t="e">
        <f t="shared" si="73"/>
        <v>#REF!</v>
      </c>
      <c r="G202" s="397" t="e">
        <f>SUM(#REF!)</f>
        <v>#REF!</v>
      </c>
      <c r="H202" s="396" t="e">
        <f>SUM(#REF!)</f>
        <v>#REF!</v>
      </c>
      <c r="I202" s="396" t="e">
        <f>SUM(#REF!)</f>
        <v>#REF!</v>
      </c>
      <c r="J202" s="396" t="e">
        <f>SUM(#REF!)</f>
        <v>#REF!</v>
      </c>
      <c r="K202" s="396" t="e">
        <f>SUM(#REF!)</f>
        <v>#REF!</v>
      </c>
      <c r="L202" s="396" t="e">
        <f>SUM(#REF!)</f>
        <v>#REF!</v>
      </c>
      <c r="M202" s="396" t="e">
        <f>SUM(#REF!)</f>
        <v>#REF!</v>
      </c>
      <c r="N202" s="396" t="e">
        <f>SUM(#REF!)</f>
        <v>#REF!</v>
      </c>
      <c r="O202" s="396" t="e">
        <f>SUM(#REF!)</f>
        <v>#REF!</v>
      </c>
      <c r="P202" s="396" t="e">
        <f>SUM(#REF!)</f>
        <v>#REF!</v>
      </c>
      <c r="Q202" s="396" t="e">
        <f>SUM(#REF!)</f>
        <v>#REF!</v>
      </c>
      <c r="R202" s="396" t="e">
        <f>SUM(#REF!)</f>
        <v>#REF!</v>
      </c>
      <c r="S202" s="396" t="e">
        <f>SUM(#REF!)</f>
        <v>#REF!</v>
      </c>
      <c r="T202" s="396" t="e">
        <f>SUM(#REF!)</f>
        <v>#REF!</v>
      </c>
      <c r="U202" s="396" t="e">
        <f>SUM(#REF!)</f>
        <v>#REF!</v>
      </c>
      <c r="V202" s="396" t="e">
        <f>SUM(#REF!)</f>
        <v>#REF!</v>
      </c>
      <c r="W202" s="396" t="e">
        <f>SUM(#REF!)</f>
        <v>#REF!</v>
      </c>
      <c r="X202" s="396" t="e">
        <f>SUM(#REF!)</f>
        <v>#REF!</v>
      </c>
      <c r="Y202" s="396" t="e">
        <f>SUM(#REF!)</f>
        <v>#REF!</v>
      </c>
      <c r="Z202" s="396" t="e">
        <f>SUM(#REF!)</f>
        <v>#REF!</v>
      </c>
      <c r="AA202" s="396" t="e">
        <f>SUM(#REF!)</f>
        <v>#REF!</v>
      </c>
      <c r="AB202" s="393" t="e">
        <f>SUM(#REF!)</f>
        <v>#REF!</v>
      </c>
      <c r="AC202" s="393" t="e">
        <f>SUM(#REF!)</f>
        <v>#REF!</v>
      </c>
      <c r="AD202" s="393" t="e">
        <f>SUM(#REF!)</f>
        <v>#REF!</v>
      </c>
      <c r="AE202" s="187">
        <v>0</v>
      </c>
      <c r="AF202" s="187">
        <v>0</v>
      </c>
      <c r="AG202" s="378">
        <v>0</v>
      </c>
      <c r="AH202" s="395" t="e">
        <f t="shared" si="74"/>
        <v>#REF!</v>
      </c>
      <c r="AI202" s="110" t="e">
        <f>#REF!</f>
        <v>#REF!</v>
      </c>
      <c r="AJ202" s="93" t="e">
        <f>#REF!</f>
        <v>#REF!</v>
      </c>
      <c r="AK202" s="93" t="e">
        <f>#REF!</f>
        <v>#REF!</v>
      </c>
      <c r="AL202" s="93" t="e">
        <f>#REF!</f>
        <v>#REF!</v>
      </c>
      <c r="AM202" s="93" t="e">
        <f>#REF!</f>
        <v>#REF!</v>
      </c>
      <c r="AN202" s="93" t="e">
        <f>#REF!</f>
        <v>#REF!</v>
      </c>
      <c r="AO202" s="93" t="e">
        <f>#REF!</f>
        <v>#REF!</v>
      </c>
      <c r="AP202" s="93" t="e">
        <f>#REF!</f>
        <v>#REF!</v>
      </c>
      <c r="AQ202" s="93" t="e">
        <f>#REF!</f>
        <v>#REF!</v>
      </c>
      <c r="AR202" s="93" t="e">
        <f>#REF!</f>
        <v>#REF!</v>
      </c>
      <c r="AS202" s="187" t="e">
        <f>#REF!</f>
        <v>#REF!</v>
      </c>
      <c r="AT202" s="187" t="e">
        <f>#REF!</f>
        <v>#REF!</v>
      </c>
    </row>
    <row r="203" spans="1:46">
      <c r="A203" s="519">
        <v>4102030100200200</v>
      </c>
      <c r="C203" s="24" t="s">
        <v>1474</v>
      </c>
      <c r="D203" s="525" t="e">
        <f t="shared" si="71"/>
        <v>#REF!</v>
      </c>
      <c r="E203" s="106" t="e">
        <f t="shared" si="72"/>
        <v>#REF!</v>
      </c>
      <c r="F203" s="428" t="e">
        <f t="shared" si="73"/>
        <v>#REF!</v>
      </c>
      <c r="G203" s="397" t="e">
        <f>SUM(#REF!)</f>
        <v>#REF!</v>
      </c>
      <c r="H203" s="396" t="e">
        <f>SUM(#REF!)</f>
        <v>#REF!</v>
      </c>
      <c r="I203" s="396" t="e">
        <f>SUM(#REF!)</f>
        <v>#REF!</v>
      </c>
      <c r="J203" s="396" t="e">
        <f>SUM(#REF!)</f>
        <v>#REF!</v>
      </c>
      <c r="K203" s="396" t="e">
        <f>SUM(#REF!)</f>
        <v>#REF!</v>
      </c>
      <c r="L203" s="396" t="e">
        <f>SUM(#REF!)</f>
        <v>#REF!</v>
      </c>
      <c r="M203" s="396" t="e">
        <f>SUM(#REF!)</f>
        <v>#REF!</v>
      </c>
      <c r="N203" s="396" t="e">
        <f>SUM(#REF!)</f>
        <v>#REF!</v>
      </c>
      <c r="O203" s="396" t="e">
        <f>SUM(#REF!)</f>
        <v>#REF!</v>
      </c>
      <c r="P203" s="396" t="e">
        <f>SUM(#REF!)</f>
        <v>#REF!</v>
      </c>
      <c r="Q203" s="396" t="e">
        <f>SUM(#REF!)</f>
        <v>#REF!</v>
      </c>
      <c r="R203" s="396" t="e">
        <f>SUM(#REF!)</f>
        <v>#REF!</v>
      </c>
      <c r="S203" s="396" t="e">
        <f>SUM(#REF!)</f>
        <v>#REF!</v>
      </c>
      <c r="T203" s="396" t="e">
        <f>SUM(#REF!)</f>
        <v>#REF!</v>
      </c>
      <c r="U203" s="396" t="e">
        <f>SUM(#REF!)</f>
        <v>#REF!</v>
      </c>
      <c r="V203" s="396" t="e">
        <f>SUM(#REF!)</f>
        <v>#REF!</v>
      </c>
      <c r="W203" s="396" t="e">
        <f>SUM(#REF!)</f>
        <v>#REF!</v>
      </c>
      <c r="X203" s="396" t="e">
        <f>SUM(#REF!)</f>
        <v>#REF!</v>
      </c>
      <c r="Y203" s="396" t="e">
        <f>SUM(#REF!)</f>
        <v>#REF!</v>
      </c>
      <c r="Z203" s="396" t="e">
        <f>SUM(#REF!)</f>
        <v>#REF!</v>
      </c>
      <c r="AA203" s="396" t="e">
        <f>SUM(#REF!)</f>
        <v>#REF!</v>
      </c>
      <c r="AB203" s="393" t="e">
        <f>SUM(#REF!)</f>
        <v>#REF!</v>
      </c>
      <c r="AC203" s="393" t="e">
        <f>SUM(#REF!)</f>
        <v>#REF!</v>
      </c>
      <c r="AD203" s="393" t="e">
        <f>SUM(#REF!)</f>
        <v>#REF!</v>
      </c>
      <c r="AE203" s="187">
        <v>0</v>
      </c>
      <c r="AF203" s="187">
        <v>0</v>
      </c>
      <c r="AG203" s="378">
        <v>0</v>
      </c>
      <c r="AH203" s="395" t="e">
        <f t="shared" si="74"/>
        <v>#REF!</v>
      </c>
      <c r="AI203" s="110" t="e">
        <f>#REF!</f>
        <v>#REF!</v>
      </c>
      <c r="AJ203" s="93" t="e">
        <f>#REF!</f>
        <v>#REF!</v>
      </c>
      <c r="AK203" s="93" t="e">
        <f>#REF!</f>
        <v>#REF!</v>
      </c>
      <c r="AL203" s="93" t="e">
        <f>#REF!</f>
        <v>#REF!</v>
      </c>
      <c r="AM203" s="93" t="e">
        <f>#REF!</f>
        <v>#REF!</v>
      </c>
      <c r="AN203" s="93" t="e">
        <f>#REF!</f>
        <v>#REF!</v>
      </c>
      <c r="AO203" s="93" t="e">
        <f>#REF!</f>
        <v>#REF!</v>
      </c>
      <c r="AP203" s="93" t="e">
        <f>#REF!</f>
        <v>#REF!</v>
      </c>
      <c r="AQ203" s="93" t="e">
        <f>#REF!</f>
        <v>#REF!</v>
      </c>
      <c r="AR203" s="93" t="e">
        <f>#REF!</f>
        <v>#REF!</v>
      </c>
      <c r="AS203" s="187" t="e">
        <f>#REF!</f>
        <v>#REF!</v>
      </c>
      <c r="AT203" s="187" t="e">
        <f>#REF!</f>
        <v>#REF!</v>
      </c>
    </row>
    <row r="204" spans="1:46">
      <c r="A204" s="519" t="s">
        <v>918</v>
      </c>
      <c r="C204" s="24" t="s">
        <v>830</v>
      </c>
      <c r="D204" s="525" t="e">
        <f t="shared" si="71"/>
        <v>#REF!</v>
      </c>
      <c r="E204" s="106" t="e">
        <f t="shared" si="72"/>
        <v>#REF!</v>
      </c>
      <c r="F204" s="428" t="e">
        <f t="shared" si="73"/>
        <v>#REF!</v>
      </c>
      <c r="G204" s="397" t="e">
        <f>SUM(#REF!)</f>
        <v>#REF!</v>
      </c>
      <c r="H204" s="396" t="e">
        <f>SUM(#REF!)</f>
        <v>#REF!</v>
      </c>
      <c r="I204" s="396" t="e">
        <f>SUM(#REF!)</f>
        <v>#REF!</v>
      </c>
      <c r="J204" s="396" t="e">
        <f>SUM(#REF!)</f>
        <v>#REF!</v>
      </c>
      <c r="K204" s="396" t="e">
        <f>SUM(#REF!)</f>
        <v>#REF!</v>
      </c>
      <c r="L204" s="396" t="e">
        <f>SUM(#REF!)</f>
        <v>#REF!</v>
      </c>
      <c r="M204" s="396" t="e">
        <f>SUM(#REF!)</f>
        <v>#REF!</v>
      </c>
      <c r="N204" s="396" t="e">
        <f>SUM(#REF!)</f>
        <v>#REF!</v>
      </c>
      <c r="O204" s="396" t="e">
        <f>SUM(#REF!)</f>
        <v>#REF!</v>
      </c>
      <c r="P204" s="396" t="e">
        <f>SUM(#REF!)</f>
        <v>#REF!</v>
      </c>
      <c r="Q204" s="396" t="e">
        <f>SUM(#REF!)</f>
        <v>#REF!</v>
      </c>
      <c r="R204" s="396" t="e">
        <f>SUM(#REF!)</f>
        <v>#REF!</v>
      </c>
      <c r="S204" s="396" t="e">
        <f>SUM(#REF!)</f>
        <v>#REF!</v>
      </c>
      <c r="T204" s="396" t="e">
        <f>SUM(#REF!)</f>
        <v>#REF!</v>
      </c>
      <c r="U204" s="396" t="e">
        <f>SUM(#REF!)</f>
        <v>#REF!</v>
      </c>
      <c r="V204" s="396" t="e">
        <f>SUM(#REF!)</f>
        <v>#REF!</v>
      </c>
      <c r="W204" s="396" t="e">
        <f>SUM(#REF!)</f>
        <v>#REF!</v>
      </c>
      <c r="X204" s="396" t="e">
        <f>SUM(#REF!)</f>
        <v>#REF!</v>
      </c>
      <c r="Y204" s="396" t="e">
        <f>SUM(#REF!)</f>
        <v>#REF!</v>
      </c>
      <c r="Z204" s="396" t="e">
        <f>SUM(#REF!)</f>
        <v>#REF!</v>
      </c>
      <c r="AA204" s="396" t="e">
        <f>SUM(#REF!)</f>
        <v>#REF!</v>
      </c>
      <c r="AB204" s="393" t="e">
        <f>SUM(#REF!)</f>
        <v>#REF!</v>
      </c>
      <c r="AC204" s="393" t="e">
        <f>SUM(#REF!)</f>
        <v>#REF!</v>
      </c>
      <c r="AD204" s="393" t="e">
        <f>SUM(#REF!)</f>
        <v>#REF!</v>
      </c>
      <c r="AE204" s="187">
        <v>0</v>
      </c>
      <c r="AF204" s="187">
        <v>0</v>
      </c>
      <c r="AG204" s="378">
        <v>4538</v>
      </c>
      <c r="AH204" s="395" t="e">
        <f t="shared" si="74"/>
        <v>#REF!</v>
      </c>
      <c r="AI204" s="110" t="e">
        <f>#REF!</f>
        <v>#REF!</v>
      </c>
      <c r="AJ204" s="93" t="e">
        <f>#REF!</f>
        <v>#REF!</v>
      </c>
      <c r="AK204" s="93" t="e">
        <f>#REF!</f>
        <v>#REF!</v>
      </c>
      <c r="AL204" s="93" t="e">
        <f>#REF!</f>
        <v>#REF!</v>
      </c>
      <c r="AM204" s="93" t="e">
        <f>#REF!</f>
        <v>#REF!</v>
      </c>
      <c r="AN204" s="93" t="e">
        <f>#REF!</f>
        <v>#REF!</v>
      </c>
      <c r="AO204" s="93" t="e">
        <f>#REF!</f>
        <v>#REF!</v>
      </c>
      <c r="AP204" s="93" t="e">
        <f>#REF!</f>
        <v>#REF!</v>
      </c>
      <c r="AQ204" s="93" t="e">
        <f>#REF!</f>
        <v>#REF!</v>
      </c>
      <c r="AR204" s="93" t="e">
        <f>#REF!</f>
        <v>#REF!</v>
      </c>
      <c r="AS204" s="187" t="e">
        <f>#REF!</f>
        <v>#REF!</v>
      </c>
      <c r="AT204" s="187" t="e">
        <f>#REF!</f>
        <v>#REF!</v>
      </c>
    </row>
    <row r="205" spans="1:46">
      <c r="A205" s="519">
        <v>4102100100100200</v>
      </c>
      <c r="C205" s="24" t="s">
        <v>953</v>
      </c>
      <c r="D205" s="525" t="e">
        <f t="shared" si="71"/>
        <v>#REF!</v>
      </c>
      <c r="E205" s="106" t="e">
        <f t="shared" si="72"/>
        <v>#REF!</v>
      </c>
      <c r="F205" s="428" t="e">
        <f t="shared" si="73"/>
        <v>#REF!</v>
      </c>
      <c r="G205" s="397" t="e">
        <f>SUM(#REF!)</f>
        <v>#REF!</v>
      </c>
      <c r="H205" s="396" t="e">
        <f>SUM(#REF!)</f>
        <v>#REF!</v>
      </c>
      <c r="I205" s="396" t="e">
        <f>SUM(#REF!)</f>
        <v>#REF!</v>
      </c>
      <c r="J205" s="396" t="e">
        <f>SUM(#REF!)</f>
        <v>#REF!</v>
      </c>
      <c r="K205" s="396" t="e">
        <f>SUM(#REF!)</f>
        <v>#REF!</v>
      </c>
      <c r="L205" s="396" t="e">
        <f>SUM(#REF!)</f>
        <v>#REF!</v>
      </c>
      <c r="M205" s="396" t="e">
        <f>SUM(#REF!)</f>
        <v>#REF!</v>
      </c>
      <c r="N205" s="396" t="e">
        <f>SUM(#REF!)</f>
        <v>#REF!</v>
      </c>
      <c r="O205" s="396" t="e">
        <f>SUM(#REF!)</f>
        <v>#REF!</v>
      </c>
      <c r="P205" s="396" t="e">
        <f>SUM(#REF!)</f>
        <v>#REF!</v>
      </c>
      <c r="Q205" s="396" t="e">
        <f>SUM(#REF!)</f>
        <v>#REF!</v>
      </c>
      <c r="R205" s="396" t="e">
        <f>SUM(#REF!)</f>
        <v>#REF!</v>
      </c>
      <c r="S205" s="396" t="e">
        <f>SUM(#REF!)</f>
        <v>#REF!</v>
      </c>
      <c r="T205" s="396" t="e">
        <f>SUM(#REF!)</f>
        <v>#REF!</v>
      </c>
      <c r="U205" s="396" t="e">
        <f>SUM(#REF!)</f>
        <v>#REF!</v>
      </c>
      <c r="V205" s="396" t="e">
        <f>SUM(#REF!)</f>
        <v>#REF!</v>
      </c>
      <c r="W205" s="396" t="e">
        <f>SUM(#REF!)</f>
        <v>#REF!</v>
      </c>
      <c r="X205" s="396" t="e">
        <f>SUM(#REF!)</f>
        <v>#REF!</v>
      </c>
      <c r="Y205" s="396" t="e">
        <f>SUM(#REF!)</f>
        <v>#REF!</v>
      </c>
      <c r="Z205" s="396" t="e">
        <f>SUM(#REF!)</f>
        <v>#REF!</v>
      </c>
      <c r="AA205" s="396" t="e">
        <f>SUM(#REF!)</f>
        <v>#REF!</v>
      </c>
      <c r="AB205" s="393" t="e">
        <f>SUM(#REF!)</f>
        <v>#REF!</v>
      </c>
      <c r="AC205" s="393" t="e">
        <f>SUM(#REF!)</f>
        <v>#REF!</v>
      </c>
      <c r="AD205" s="393" t="e">
        <f>SUM(#REF!)</f>
        <v>#REF!</v>
      </c>
      <c r="AE205" s="187">
        <v>0</v>
      </c>
      <c r="AF205" s="187">
        <v>0</v>
      </c>
      <c r="AG205" s="378">
        <v>786</v>
      </c>
      <c r="AH205" s="395" t="e">
        <f t="shared" si="74"/>
        <v>#REF!</v>
      </c>
      <c r="AI205" s="110" t="e">
        <f>#REF!</f>
        <v>#REF!</v>
      </c>
      <c r="AJ205" s="93" t="e">
        <f>#REF!</f>
        <v>#REF!</v>
      </c>
      <c r="AK205" s="93" t="e">
        <f>#REF!</f>
        <v>#REF!</v>
      </c>
      <c r="AL205" s="93" t="e">
        <f>#REF!</f>
        <v>#REF!</v>
      </c>
      <c r="AM205" s="93" t="e">
        <f>#REF!</f>
        <v>#REF!</v>
      </c>
      <c r="AN205" s="93" t="e">
        <f>#REF!</f>
        <v>#REF!</v>
      </c>
      <c r="AO205" s="93" t="e">
        <f>#REF!</f>
        <v>#REF!</v>
      </c>
      <c r="AP205" s="93" t="e">
        <f>#REF!</f>
        <v>#REF!</v>
      </c>
      <c r="AQ205" s="93" t="e">
        <f>#REF!</f>
        <v>#REF!</v>
      </c>
      <c r="AR205" s="93" t="e">
        <f>#REF!</f>
        <v>#REF!</v>
      </c>
      <c r="AS205" s="187" t="e">
        <f>#REF!</f>
        <v>#REF!</v>
      </c>
      <c r="AT205" s="187" t="e">
        <f>#REF!</f>
        <v>#REF!</v>
      </c>
    </row>
    <row r="206" spans="1:46">
      <c r="A206" s="519" t="s">
        <v>919</v>
      </c>
      <c r="C206" s="24" t="s">
        <v>833</v>
      </c>
      <c r="D206" s="525" t="e">
        <f t="shared" si="71"/>
        <v>#REF!</v>
      </c>
      <c r="E206" s="106" t="e">
        <f t="shared" si="72"/>
        <v>#REF!</v>
      </c>
      <c r="F206" s="428" t="e">
        <f t="shared" si="73"/>
        <v>#REF!</v>
      </c>
      <c r="G206" s="397" t="e">
        <f>SUM(#REF!)</f>
        <v>#REF!</v>
      </c>
      <c r="H206" s="396" t="e">
        <f>SUM(#REF!)</f>
        <v>#REF!</v>
      </c>
      <c r="I206" s="396" t="e">
        <f>SUM(#REF!)</f>
        <v>#REF!</v>
      </c>
      <c r="J206" s="396" t="e">
        <f>SUM(#REF!)</f>
        <v>#REF!</v>
      </c>
      <c r="K206" s="396" t="e">
        <f>SUM(#REF!)</f>
        <v>#REF!</v>
      </c>
      <c r="L206" s="396" t="e">
        <f>SUM(#REF!)</f>
        <v>#REF!</v>
      </c>
      <c r="M206" s="396" t="e">
        <f>SUM(#REF!)</f>
        <v>#REF!</v>
      </c>
      <c r="N206" s="396" t="e">
        <f>SUM(#REF!)</f>
        <v>#REF!</v>
      </c>
      <c r="O206" s="396" t="e">
        <f>SUM(#REF!)</f>
        <v>#REF!</v>
      </c>
      <c r="P206" s="396" t="e">
        <f>SUM(#REF!)</f>
        <v>#REF!</v>
      </c>
      <c r="Q206" s="396" t="e">
        <f>SUM(#REF!)</f>
        <v>#REF!</v>
      </c>
      <c r="R206" s="396" t="e">
        <f>SUM(#REF!)</f>
        <v>#REF!</v>
      </c>
      <c r="S206" s="396" t="e">
        <f>SUM(#REF!)</f>
        <v>#REF!</v>
      </c>
      <c r="T206" s="396" t="e">
        <f>SUM(#REF!)</f>
        <v>#REF!</v>
      </c>
      <c r="U206" s="396" t="e">
        <f>SUM(#REF!)</f>
        <v>#REF!</v>
      </c>
      <c r="V206" s="396" t="e">
        <f>SUM(#REF!)</f>
        <v>#REF!</v>
      </c>
      <c r="W206" s="396" t="e">
        <f>SUM(#REF!)</f>
        <v>#REF!</v>
      </c>
      <c r="X206" s="396" t="e">
        <f>SUM(#REF!)</f>
        <v>#REF!</v>
      </c>
      <c r="Y206" s="396" t="e">
        <f>SUM(#REF!)</f>
        <v>#REF!</v>
      </c>
      <c r="Z206" s="396" t="e">
        <f>SUM(#REF!)</f>
        <v>#REF!</v>
      </c>
      <c r="AA206" s="396" t="e">
        <f>SUM(#REF!)</f>
        <v>#REF!</v>
      </c>
      <c r="AB206" s="393" t="e">
        <f>SUM(#REF!)</f>
        <v>#REF!</v>
      </c>
      <c r="AC206" s="393" t="e">
        <f>SUM(#REF!)</f>
        <v>#REF!</v>
      </c>
      <c r="AD206" s="393" t="e">
        <f>SUM(#REF!)</f>
        <v>#REF!</v>
      </c>
      <c r="AE206" s="187">
        <v>0</v>
      </c>
      <c r="AF206" s="187">
        <v>0</v>
      </c>
      <c r="AG206" s="378">
        <v>54164</v>
      </c>
      <c r="AH206" s="395" t="e">
        <f t="shared" si="74"/>
        <v>#REF!</v>
      </c>
      <c r="AI206" s="110" t="e">
        <f>#REF!</f>
        <v>#REF!</v>
      </c>
      <c r="AJ206" s="93" t="e">
        <f>#REF!</f>
        <v>#REF!</v>
      </c>
      <c r="AK206" s="93" t="e">
        <f>#REF!</f>
        <v>#REF!</v>
      </c>
      <c r="AL206" s="93" t="e">
        <f>#REF!</f>
        <v>#REF!</v>
      </c>
      <c r="AM206" s="93" t="e">
        <f>#REF!</f>
        <v>#REF!</v>
      </c>
      <c r="AN206" s="93" t="e">
        <f>#REF!</f>
        <v>#REF!</v>
      </c>
      <c r="AO206" s="93" t="e">
        <f>#REF!</f>
        <v>#REF!</v>
      </c>
      <c r="AP206" s="93" t="e">
        <f>#REF!</f>
        <v>#REF!</v>
      </c>
      <c r="AQ206" s="93" t="e">
        <f>#REF!</f>
        <v>#REF!</v>
      </c>
      <c r="AR206" s="93" t="e">
        <f>#REF!</f>
        <v>#REF!</v>
      </c>
      <c r="AS206" s="187" t="e">
        <f>#REF!</f>
        <v>#REF!</v>
      </c>
      <c r="AT206" s="187" t="e">
        <f>#REF!</f>
        <v>#REF!</v>
      </c>
    </row>
    <row r="207" spans="1:46">
      <c r="A207" s="516">
        <v>4102100100100400</v>
      </c>
      <c r="C207" s="24" t="s">
        <v>1538</v>
      </c>
      <c r="D207" s="525" t="e">
        <f t="shared" si="71"/>
        <v>#REF!</v>
      </c>
      <c r="E207" s="106" t="e">
        <f t="shared" si="72"/>
        <v>#REF!</v>
      </c>
      <c r="F207" s="428" t="e">
        <f t="shared" si="73"/>
        <v>#REF!</v>
      </c>
      <c r="G207" s="397" t="e">
        <f>SUM(#REF!)</f>
        <v>#REF!</v>
      </c>
      <c r="H207" s="396" t="e">
        <f>SUM(#REF!)</f>
        <v>#REF!</v>
      </c>
      <c r="I207" s="396" t="e">
        <f>SUM(#REF!)</f>
        <v>#REF!</v>
      </c>
      <c r="J207" s="396" t="e">
        <f>SUM(#REF!)</f>
        <v>#REF!</v>
      </c>
      <c r="K207" s="396" t="e">
        <f>SUM(#REF!)</f>
        <v>#REF!</v>
      </c>
      <c r="L207" s="396" t="e">
        <f>SUM(#REF!)</f>
        <v>#REF!</v>
      </c>
      <c r="M207" s="396" t="e">
        <f>SUM(#REF!)</f>
        <v>#REF!</v>
      </c>
      <c r="N207" s="396" t="e">
        <f>SUM(#REF!)</f>
        <v>#REF!</v>
      </c>
      <c r="O207" s="396" t="e">
        <f>SUM(#REF!)</f>
        <v>#REF!</v>
      </c>
      <c r="P207" s="396" t="e">
        <f>SUM(#REF!)</f>
        <v>#REF!</v>
      </c>
      <c r="Q207" s="396" t="e">
        <f>SUM(#REF!)</f>
        <v>#REF!</v>
      </c>
      <c r="R207" s="396" t="e">
        <f>SUM(#REF!)</f>
        <v>#REF!</v>
      </c>
      <c r="S207" s="396" t="e">
        <f>SUM(#REF!)</f>
        <v>#REF!</v>
      </c>
      <c r="T207" s="396" t="e">
        <f>SUM(#REF!)</f>
        <v>#REF!</v>
      </c>
      <c r="U207" s="396" t="e">
        <f>SUM(#REF!)</f>
        <v>#REF!</v>
      </c>
      <c r="V207" s="396" t="e">
        <f>SUM(#REF!)</f>
        <v>#REF!</v>
      </c>
      <c r="W207" s="396" t="e">
        <f>SUM(#REF!)</f>
        <v>#REF!</v>
      </c>
      <c r="X207" s="396" t="e">
        <f>SUM(#REF!)</f>
        <v>#REF!</v>
      </c>
      <c r="Y207" s="396" t="e">
        <f>SUM(#REF!)</f>
        <v>#REF!</v>
      </c>
      <c r="Z207" s="396" t="e">
        <f>SUM(#REF!)</f>
        <v>#REF!</v>
      </c>
      <c r="AA207" s="396" t="e">
        <f>SUM(#REF!)</f>
        <v>#REF!</v>
      </c>
      <c r="AB207" s="393" t="e">
        <f>SUM(#REF!)</f>
        <v>#REF!</v>
      </c>
      <c r="AC207" s="393" t="e">
        <f>SUM(#REF!)</f>
        <v>#REF!</v>
      </c>
      <c r="AD207" s="393" t="e">
        <f>SUM(#REF!)</f>
        <v>#REF!</v>
      </c>
      <c r="AE207" s="187">
        <v>0</v>
      </c>
      <c r="AF207" s="187">
        <v>0</v>
      </c>
      <c r="AG207" s="378">
        <v>0</v>
      </c>
      <c r="AH207" s="395" t="e">
        <f t="shared" si="74"/>
        <v>#REF!</v>
      </c>
      <c r="AI207" s="110" t="e">
        <f>#REF!</f>
        <v>#REF!</v>
      </c>
      <c r="AJ207" s="93" t="e">
        <f>#REF!</f>
        <v>#REF!</v>
      </c>
      <c r="AK207" s="93" t="e">
        <f>#REF!</f>
        <v>#REF!</v>
      </c>
      <c r="AL207" s="93" t="e">
        <f>#REF!</f>
        <v>#REF!</v>
      </c>
      <c r="AM207" s="93" t="e">
        <f>#REF!</f>
        <v>#REF!</v>
      </c>
      <c r="AN207" s="93" t="e">
        <f>#REF!</f>
        <v>#REF!</v>
      </c>
      <c r="AO207" s="93" t="e">
        <f>#REF!</f>
        <v>#REF!</v>
      </c>
      <c r="AP207" s="93" t="e">
        <f>#REF!</f>
        <v>#REF!</v>
      </c>
      <c r="AQ207" s="93" t="e">
        <f>#REF!</f>
        <v>#REF!</v>
      </c>
      <c r="AR207" s="93" t="e">
        <f>#REF!</f>
        <v>#REF!</v>
      </c>
      <c r="AS207" s="187"/>
      <c r="AT207" s="187"/>
    </row>
    <row r="208" spans="1:46">
      <c r="A208" s="516">
        <v>4102060101600700</v>
      </c>
      <c r="C208" s="24" t="s">
        <v>1475</v>
      </c>
      <c r="D208" s="525" t="e">
        <f t="shared" si="71"/>
        <v>#REF!</v>
      </c>
      <c r="E208" s="106" t="e">
        <f t="shared" si="72"/>
        <v>#REF!</v>
      </c>
      <c r="F208" s="428" t="e">
        <f t="shared" si="73"/>
        <v>#REF!</v>
      </c>
      <c r="G208" s="397" t="e">
        <f>SUM(#REF!)</f>
        <v>#REF!</v>
      </c>
      <c r="H208" s="396" t="e">
        <f>SUM(#REF!)</f>
        <v>#REF!</v>
      </c>
      <c r="I208" s="396" t="e">
        <f>SUM(#REF!)</f>
        <v>#REF!</v>
      </c>
      <c r="J208" s="396" t="e">
        <f>SUM(#REF!)</f>
        <v>#REF!</v>
      </c>
      <c r="K208" s="396" t="e">
        <f>SUM(#REF!)</f>
        <v>#REF!</v>
      </c>
      <c r="L208" s="396" t="e">
        <f>SUM(#REF!)</f>
        <v>#REF!</v>
      </c>
      <c r="M208" s="396" t="e">
        <f>SUM(#REF!)</f>
        <v>#REF!</v>
      </c>
      <c r="N208" s="396" t="e">
        <f>SUM(#REF!)</f>
        <v>#REF!</v>
      </c>
      <c r="O208" s="396" t="e">
        <f>SUM(#REF!)</f>
        <v>#REF!</v>
      </c>
      <c r="P208" s="396" t="e">
        <f>SUM(#REF!)</f>
        <v>#REF!</v>
      </c>
      <c r="Q208" s="396" t="e">
        <f>SUM(#REF!)</f>
        <v>#REF!</v>
      </c>
      <c r="R208" s="396" t="e">
        <f>SUM(#REF!)</f>
        <v>#REF!</v>
      </c>
      <c r="S208" s="396" t="e">
        <f>SUM(#REF!)</f>
        <v>#REF!</v>
      </c>
      <c r="T208" s="396" t="e">
        <f>SUM(#REF!)</f>
        <v>#REF!</v>
      </c>
      <c r="U208" s="396" t="e">
        <f>SUM(#REF!)</f>
        <v>#REF!</v>
      </c>
      <c r="V208" s="396" t="e">
        <f>SUM(#REF!)</f>
        <v>#REF!</v>
      </c>
      <c r="W208" s="396" t="e">
        <f>SUM(#REF!)</f>
        <v>#REF!</v>
      </c>
      <c r="X208" s="396" t="e">
        <f>SUM(#REF!)</f>
        <v>#REF!</v>
      </c>
      <c r="Y208" s="396" t="e">
        <f>SUM(#REF!)</f>
        <v>#REF!</v>
      </c>
      <c r="Z208" s="396" t="e">
        <f>SUM(#REF!)</f>
        <v>#REF!</v>
      </c>
      <c r="AA208" s="396" t="e">
        <f>SUM(#REF!)</f>
        <v>#REF!</v>
      </c>
      <c r="AB208" s="393" t="e">
        <f>SUM(#REF!)</f>
        <v>#REF!</v>
      </c>
      <c r="AC208" s="393" t="e">
        <f>SUM(#REF!)</f>
        <v>#REF!</v>
      </c>
      <c r="AD208" s="393" t="e">
        <f>SUM(#REF!)</f>
        <v>#REF!</v>
      </c>
      <c r="AE208" s="187">
        <v>0</v>
      </c>
      <c r="AF208" s="187">
        <v>0</v>
      </c>
      <c r="AG208" s="378">
        <v>0</v>
      </c>
      <c r="AH208" s="395" t="e">
        <f t="shared" si="74"/>
        <v>#REF!</v>
      </c>
      <c r="AI208" s="110" t="e">
        <f>#REF!</f>
        <v>#REF!</v>
      </c>
      <c r="AJ208" s="93" t="e">
        <f>#REF!</f>
        <v>#REF!</v>
      </c>
      <c r="AK208" s="93" t="e">
        <f>#REF!</f>
        <v>#REF!</v>
      </c>
      <c r="AL208" s="93" t="e">
        <f>#REF!</f>
        <v>#REF!</v>
      </c>
      <c r="AM208" s="93" t="e">
        <f>#REF!</f>
        <v>#REF!</v>
      </c>
      <c r="AN208" s="93" t="e">
        <f>#REF!</f>
        <v>#REF!</v>
      </c>
      <c r="AO208" s="93" t="e">
        <f>#REF!</f>
        <v>#REF!</v>
      </c>
      <c r="AP208" s="93" t="e">
        <f>#REF!</f>
        <v>#REF!</v>
      </c>
      <c r="AQ208" s="93" t="e">
        <f>#REF!</f>
        <v>#REF!</v>
      </c>
      <c r="AR208" s="93" t="e">
        <f>#REF!</f>
        <v>#REF!</v>
      </c>
      <c r="AS208" s="187" t="e">
        <f>#REF!</f>
        <v>#REF!</v>
      </c>
      <c r="AT208" s="187" t="e">
        <f>#REF!</f>
        <v>#REF!</v>
      </c>
    </row>
    <row r="209" spans="1:46">
      <c r="A209" s="516">
        <v>4102060101800100</v>
      </c>
      <c r="C209" s="24" t="s">
        <v>1458</v>
      </c>
      <c r="D209" s="525" t="e">
        <f t="shared" si="71"/>
        <v>#REF!</v>
      </c>
      <c r="E209" s="106" t="e">
        <f t="shared" si="72"/>
        <v>#REF!</v>
      </c>
      <c r="F209" s="428" t="e">
        <f t="shared" si="73"/>
        <v>#REF!</v>
      </c>
      <c r="G209" s="397" t="e">
        <f>SUM(#REF!)</f>
        <v>#REF!</v>
      </c>
      <c r="H209" s="396" t="e">
        <f>SUM(#REF!)</f>
        <v>#REF!</v>
      </c>
      <c r="I209" s="396" t="e">
        <f>SUM(#REF!)</f>
        <v>#REF!</v>
      </c>
      <c r="J209" s="396" t="e">
        <f>SUM(#REF!)</f>
        <v>#REF!</v>
      </c>
      <c r="K209" s="396" t="e">
        <f>SUM(#REF!)</f>
        <v>#REF!</v>
      </c>
      <c r="L209" s="396" t="e">
        <f>SUM(#REF!)</f>
        <v>#REF!</v>
      </c>
      <c r="M209" s="396" t="e">
        <f>SUM(#REF!)</f>
        <v>#REF!</v>
      </c>
      <c r="N209" s="396" t="e">
        <f>SUM(#REF!)</f>
        <v>#REF!</v>
      </c>
      <c r="O209" s="396" t="e">
        <f>SUM(#REF!)</f>
        <v>#REF!</v>
      </c>
      <c r="P209" s="396" t="e">
        <f>SUM(#REF!)</f>
        <v>#REF!</v>
      </c>
      <c r="Q209" s="396" t="e">
        <f>SUM(#REF!)</f>
        <v>#REF!</v>
      </c>
      <c r="R209" s="396" t="e">
        <f>SUM(#REF!)</f>
        <v>#REF!</v>
      </c>
      <c r="S209" s="396" t="e">
        <f>SUM(#REF!)</f>
        <v>#REF!</v>
      </c>
      <c r="T209" s="396" t="e">
        <f>SUM(#REF!)</f>
        <v>#REF!</v>
      </c>
      <c r="U209" s="396" t="e">
        <f>SUM(#REF!)</f>
        <v>#REF!</v>
      </c>
      <c r="V209" s="396" t="e">
        <f>SUM(#REF!)</f>
        <v>#REF!</v>
      </c>
      <c r="W209" s="396" t="e">
        <f>SUM(#REF!)</f>
        <v>#REF!</v>
      </c>
      <c r="X209" s="396" t="e">
        <f>SUM(#REF!)</f>
        <v>#REF!</v>
      </c>
      <c r="Y209" s="396" t="e">
        <f>SUM(#REF!)</f>
        <v>#REF!</v>
      </c>
      <c r="Z209" s="396" t="e">
        <f>SUM(#REF!)</f>
        <v>#REF!</v>
      </c>
      <c r="AA209" s="396" t="e">
        <f>SUM(#REF!)</f>
        <v>#REF!</v>
      </c>
      <c r="AB209" s="393" t="e">
        <f>SUM(#REF!)</f>
        <v>#REF!</v>
      </c>
      <c r="AC209" s="393" t="e">
        <f>SUM(#REF!)</f>
        <v>#REF!</v>
      </c>
      <c r="AD209" s="393" t="e">
        <f>SUM(#REF!)</f>
        <v>#REF!</v>
      </c>
      <c r="AE209" s="187">
        <v>0</v>
      </c>
      <c r="AF209" s="187">
        <v>0</v>
      </c>
      <c r="AG209" s="378">
        <v>0</v>
      </c>
      <c r="AH209" s="395" t="e">
        <f t="shared" si="74"/>
        <v>#REF!</v>
      </c>
      <c r="AI209" s="110" t="e">
        <f>#REF!</f>
        <v>#REF!</v>
      </c>
      <c r="AJ209" s="93" t="e">
        <f>#REF!</f>
        <v>#REF!</v>
      </c>
      <c r="AK209" s="93" t="e">
        <f>#REF!</f>
        <v>#REF!</v>
      </c>
      <c r="AL209" s="93" t="e">
        <f>#REF!</f>
        <v>#REF!</v>
      </c>
      <c r="AM209" s="93" t="e">
        <f>#REF!</f>
        <v>#REF!</v>
      </c>
      <c r="AN209" s="93" t="e">
        <f>#REF!</f>
        <v>#REF!</v>
      </c>
      <c r="AO209" s="93" t="e">
        <f>#REF!</f>
        <v>#REF!</v>
      </c>
      <c r="AP209" s="93" t="e">
        <f>#REF!</f>
        <v>#REF!</v>
      </c>
      <c r="AQ209" s="93" t="e">
        <f>#REF!</f>
        <v>#REF!</v>
      </c>
      <c r="AR209" s="93" t="e">
        <f>#REF!</f>
        <v>#REF!</v>
      </c>
      <c r="AS209" s="187" t="e">
        <f>#REF!</f>
        <v>#REF!</v>
      </c>
      <c r="AT209" s="187" t="e">
        <f>#REF!</f>
        <v>#REF!</v>
      </c>
    </row>
    <row r="210" spans="1:46">
      <c r="A210" s="516">
        <v>4102070100100200</v>
      </c>
      <c r="C210" s="24" t="s">
        <v>1448</v>
      </c>
      <c r="D210" s="525" t="e">
        <f t="shared" si="71"/>
        <v>#REF!</v>
      </c>
      <c r="E210" s="106" t="e">
        <f t="shared" si="72"/>
        <v>#REF!</v>
      </c>
      <c r="F210" s="428" t="e">
        <f t="shared" si="73"/>
        <v>#REF!</v>
      </c>
      <c r="G210" s="397" t="e">
        <f>SUM(#REF!)</f>
        <v>#REF!</v>
      </c>
      <c r="H210" s="396" t="e">
        <f>SUM(#REF!)</f>
        <v>#REF!</v>
      </c>
      <c r="I210" s="396" t="e">
        <f>SUM(#REF!)</f>
        <v>#REF!</v>
      </c>
      <c r="J210" s="396" t="e">
        <f>SUM(#REF!)</f>
        <v>#REF!</v>
      </c>
      <c r="K210" s="396" t="e">
        <f>SUM(#REF!)</f>
        <v>#REF!</v>
      </c>
      <c r="L210" s="396" t="e">
        <f>SUM(#REF!)</f>
        <v>#REF!</v>
      </c>
      <c r="M210" s="396" t="e">
        <f>SUM(#REF!)</f>
        <v>#REF!</v>
      </c>
      <c r="N210" s="396" t="e">
        <f>SUM(#REF!)</f>
        <v>#REF!</v>
      </c>
      <c r="O210" s="396" t="e">
        <f>SUM(#REF!)</f>
        <v>#REF!</v>
      </c>
      <c r="P210" s="396" t="e">
        <f>SUM(#REF!)</f>
        <v>#REF!</v>
      </c>
      <c r="Q210" s="396" t="e">
        <f>SUM(#REF!)</f>
        <v>#REF!</v>
      </c>
      <c r="R210" s="396" t="e">
        <f>SUM(#REF!)</f>
        <v>#REF!</v>
      </c>
      <c r="S210" s="396" t="e">
        <f>SUM(#REF!)</f>
        <v>#REF!</v>
      </c>
      <c r="T210" s="396" t="e">
        <f>SUM(#REF!)</f>
        <v>#REF!</v>
      </c>
      <c r="U210" s="396" t="e">
        <f>SUM(#REF!)</f>
        <v>#REF!</v>
      </c>
      <c r="V210" s="396" t="e">
        <f>SUM(#REF!)</f>
        <v>#REF!</v>
      </c>
      <c r="W210" s="396" t="e">
        <f>SUM(#REF!)</f>
        <v>#REF!</v>
      </c>
      <c r="X210" s="396" t="e">
        <f>SUM(#REF!)</f>
        <v>#REF!</v>
      </c>
      <c r="Y210" s="396" t="e">
        <f>SUM(#REF!)</f>
        <v>#REF!</v>
      </c>
      <c r="Z210" s="396" t="e">
        <f>SUM(#REF!)</f>
        <v>#REF!</v>
      </c>
      <c r="AA210" s="396" t="e">
        <f>SUM(#REF!)</f>
        <v>#REF!</v>
      </c>
      <c r="AB210" s="393" t="e">
        <f>SUM(#REF!)</f>
        <v>#REF!</v>
      </c>
      <c r="AC210" s="393" t="e">
        <f>SUM(#REF!)</f>
        <v>#REF!</v>
      </c>
      <c r="AD210" s="393" t="e">
        <f>SUM(#REF!)</f>
        <v>#REF!</v>
      </c>
      <c r="AE210" s="187">
        <v>0</v>
      </c>
      <c r="AF210" s="187">
        <v>0</v>
      </c>
      <c r="AG210" s="378">
        <v>20675</v>
      </c>
      <c r="AH210" s="395" t="e">
        <f t="shared" si="74"/>
        <v>#REF!</v>
      </c>
      <c r="AI210" s="110" t="e">
        <f>#REF!</f>
        <v>#REF!</v>
      </c>
      <c r="AJ210" s="93" t="e">
        <f>#REF!</f>
        <v>#REF!</v>
      </c>
      <c r="AK210" s="93" t="e">
        <f>#REF!</f>
        <v>#REF!</v>
      </c>
      <c r="AL210" s="93" t="e">
        <f>#REF!</f>
        <v>#REF!</v>
      </c>
      <c r="AM210" s="93" t="e">
        <f>#REF!</f>
        <v>#REF!</v>
      </c>
      <c r="AN210" s="93" t="e">
        <f>#REF!</f>
        <v>#REF!</v>
      </c>
      <c r="AO210" s="93" t="e">
        <f>#REF!</f>
        <v>#REF!</v>
      </c>
      <c r="AP210" s="93" t="e">
        <f>#REF!</f>
        <v>#REF!</v>
      </c>
      <c r="AQ210" s="93" t="e">
        <f>#REF!</f>
        <v>#REF!</v>
      </c>
      <c r="AR210" s="93" t="e">
        <f>#REF!</f>
        <v>#REF!</v>
      </c>
      <c r="AS210" s="187" t="e">
        <f>#REF!</f>
        <v>#REF!</v>
      </c>
      <c r="AT210" s="187" t="e">
        <f>#REF!</f>
        <v>#REF!</v>
      </c>
    </row>
    <row r="211" spans="1:46">
      <c r="A211" s="516">
        <v>4102080100100100</v>
      </c>
      <c r="C211" s="24" t="s">
        <v>1449</v>
      </c>
      <c r="D211" s="525" t="e">
        <f t="shared" si="71"/>
        <v>#REF!</v>
      </c>
      <c r="E211" s="106" t="e">
        <f t="shared" si="72"/>
        <v>#REF!</v>
      </c>
      <c r="F211" s="428" t="e">
        <f t="shared" si="73"/>
        <v>#REF!</v>
      </c>
      <c r="G211" s="397" t="e">
        <f>SUM(#REF!)</f>
        <v>#REF!</v>
      </c>
      <c r="H211" s="396" t="e">
        <f>SUM(#REF!)</f>
        <v>#REF!</v>
      </c>
      <c r="I211" s="396" t="e">
        <f>SUM(#REF!)</f>
        <v>#REF!</v>
      </c>
      <c r="J211" s="396" t="e">
        <f>SUM(#REF!)</f>
        <v>#REF!</v>
      </c>
      <c r="K211" s="396" t="e">
        <f>SUM(#REF!)</f>
        <v>#REF!</v>
      </c>
      <c r="L211" s="396" t="e">
        <f>SUM(#REF!)</f>
        <v>#REF!</v>
      </c>
      <c r="M211" s="396" t="e">
        <f>SUM(#REF!)</f>
        <v>#REF!</v>
      </c>
      <c r="N211" s="396" t="e">
        <f>SUM(#REF!)</f>
        <v>#REF!</v>
      </c>
      <c r="O211" s="396" t="e">
        <f>SUM(#REF!)</f>
        <v>#REF!</v>
      </c>
      <c r="P211" s="396" t="e">
        <f>SUM(#REF!)</f>
        <v>#REF!</v>
      </c>
      <c r="Q211" s="396" t="e">
        <f>SUM(#REF!)</f>
        <v>#REF!</v>
      </c>
      <c r="R211" s="396" t="e">
        <f>SUM(#REF!)</f>
        <v>#REF!</v>
      </c>
      <c r="S211" s="396" t="e">
        <f>SUM(#REF!)</f>
        <v>#REF!</v>
      </c>
      <c r="T211" s="396" t="e">
        <f>SUM(#REF!)</f>
        <v>#REF!</v>
      </c>
      <c r="U211" s="396" t="e">
        <f>SUM(#REF!)</f>
        <v>#REF!</v>
      </c>
      <c r="V211" s="396" t="e">
        <f>SUM(#REF!)</f>
        <v>#REF!</v>
      </c>
      <c r="W211" s="396" t="e">
        <f>SUM(#REF!)</f>
        <v>#REF!</v>
      </c>
      <c r="X211" s="396" t="e">
        <f>SUM(#REF!)</f>
        <v>#REF!</v>
      </c>
      <c r="Y211" s="396" t="e">
        <f>SUM(#REF!)</f>
        <v>#REF!</v>
      </c>
      <c r="Z211" s="396" t="e">
        <f>SUM(#REF!)</f>
        <v>#REF!</v>
      </c>
      <c r="AA211" s="396" t="e">
        <f>SUM(#REF!)</f>
        <v>#REF!</v>
      </c>
      <c r="AB211" s="393" t="e">
        <f>SUM(#REF!)</f>
        <v>#REF!</v>
      </c>
      <c r="AC211" s="393" t="e">
        <f>SUM(#REF!)</f>
        <v>#REF!</v>
      </c>
      <c r="AD211" s="393" t="e">
        <f>SUM(#REF!)</f>
        <v>#REF!</v>
      </c>
      <c r="AE211" s="187">
        <v>0</v>
      </c>
      <c r="AF211" s="187">
        <v>0</v>
      </c>
      <c r="AG211" s="378">
        <v>258</v>
      </c>
      <c r="AH211" s="395" t="e">
        <f t="shared" si="74"/>
        <v>#REF!</v>
      </c>
      <c r="AI211" s="110" t="e">
        <f>#REF!</f>
        <v>#REF!</v>
      </c>
      <c r="AJ211" s="93" t="e">
        <f>#REF!</f>
        <v>#REF!</v>
      </c>
      <c r="AK211" s="93" t="e">
        <f>#REF!</f>
        <v>#REF!</v>
      </c>
      <c r="AL211" s="93" t="e">
        <f>#REF!</f>
        <v>#REF!</v>
      </c>
      <c r="AM211" s="93" t="e">
        <f>#REF!</f>
        <v>#REF!</v>
      </c>
      <c r="AN211" s="93" t="e">
        <f>#REF!</f>
        <v>#REF!</v>
      </c>
      <c r="AO211" s="93" t="e">
        <f>#REF!</f>
        <v>#REF!</v>
      </c>
      <c r="AP211" s="93" t="e">
        <f>#REF!</f>
        <v>#REF!</v>
      </c>
      <c r="AQ211" s="93" t="e">
        <f>#REF!</f>
        <v>#REF!</v>
      </c>
      <c r="AR211" s="93" t="e">
        <f>#REF!</f>
        <v>#REF!</v>
      </c>
      <c r="AS211" s="187" t="e">
        <f>#REF!</f>
        <v>#REF!</v>
      </c>
      <c r="AT211" s="187" t="e">
        <f>#REF!</f>
        <v>#REF!</v>
      </c>
    </row>
    <row r="212" spans="1:46">
      <c r="A212" s="471"/>
      <c r="C212" s="24"/>
      <c r="D212" s="527"/>
      <c r="E212" s="106"/>
      <c r="F212" s="428"/>
      <c r="G212" s="104"/>
      <c r="H212" s="129"/>
      <c r="I212" s="129"/>
      <c r="J212" s="129"/>
      <c r="K212" s="93"/>
      <c r="L212" s="93"/>
      <c r="M212" s="110"/>
      <c r="N212" s="93"/>
      <c r="O212" s="110"/>
      <c r="P212" s="93"/>
      <c r="Q212" s="110"/>
      <c r="R212" s="93"/>
      <c r="S212" s="110"/>
      <c r="T212" s="93"/>
      <c r="U212" s="110"/>
      <c r="V212" s="93"/>
      <c r="W212" s="110"/>
      <c r="X212" s="93"/>
      <c r="Y212" s="110"/>
      <c r="Z212" s="93"/>
      <c r="AA212" s="110"/>
      <c r="AB212" s="91"/>
      <c r="AC212" s="506"/>
      <c r="AD212" s="482"/>
      <c r="AE212" s="93"/>
      <c r="AF212" s="93"/>
      <c r="AG212" s="441"/>
      <c r="AH212" s="417"/>
      <c r="AI212" s="104"/>
      <c r="AJ212" s="129"/>
      <c r="AK212" s="129"/>
      <c r="AL212" s="129"/>
      <c r="AM212" s="129"/>
      <c r="AN212" s="93"/>
      <c r="AO212" s="93"/>
      <c r="AP212" s="93"/>
      <c r="AQ212" s="93"/>
      <c r="AR212" s="187"/>
      <c r="AS212" s="187"/>
      <c r="AT212" s="187"/>
    </row>
    <row r="213" spans="1:46">
      <c r="A213" s="471"/>
      <c r="C213" s="31" t="s">
        <v>142</v>
      </c>
      <c r="D213" s="550" t="e">
        <f>SUM(D214:D220)+D226+D227+D228+D229+D230+D234+D235+D236+D237+D238+D239+D240+D243+D244+D245+D246+D247+D250+D251+D252+D253+D254+D255+D256+D257+D258+D259</f>
        <v>#REF!</v>
      </c>
      <c r="E213" s="88" t="e">
        <f>SUM(E214:E220)+E226+E227+E228+E229+E230+E234+E235+E236+E237+E238+E239+E240+E243+E244+E245+E246+E247+E250+E251+E252+E253+E254+E255+E256+E257+E258+E259</f>
        <v>#REF!</v>
      </c>
      <c r="F213" s="88" t="e">
        <f>SUM(F214:F220)+F226+F227+F228+F229+F230+F234+F235+F236+F237+F238+F239+F240+F243+F244+F245+F246+F247+F250+F251+F252+F253+F254+F255+F256+F257+F258+F259</f>
        <v>#REF!</v>
      </c>
      <c r="G213" s="480" t="e">
        <f>SUM(G214:G220)+G226+G227+G228+G229+G230+G234+G235+G236+G237+G238+G239+G240+G243+G244+G245+G246+G247+G250+G251+G252+G253+G254+G255+G256+G257+G258+G259</f>
        <v>#REF!</v>
      </c>
      <c r="H213" s="98" t="e">
        <f>SUM(H214:H220)+H226+H227+H228+H229+H230+H234+H235+H236+H237+H238+H239+H240+H243+H244+H245+H246+H247+H250+H251+H252+H253+H254+H255+H256+H257+H258+H259</f>
        <v>#REF!</v>
      </c>
      <c r="I213" s="98" t="e">
        <f t="shared" ref="I213:AT213" si="76">SUM(I214:I220)+I226+I227+I228+I229+I230+I234+I235+I236+I237+I238+I239+I240+I243+I244+I245+I246+I247+I250+I251+I252+I253+I254+I255+I256+I257+I258+I259</f>
        <v>#REF!</v>
      </c>
      <c r="J213" s="98" t="e">
        <f t="shared" si="76"/>
        <v>#REF!</v>
      </c>
      <c r="K213" s="98" t="e">
        <f t="shared" si="76"/>
        <v>#REF!</v>
      </c>
      <c r="L213" s="98" t="e">
        <f t="shared" si="76"/>
        <v>#REF!</v>
      </c>
      <c r="M213" s="98" t="e">
        <f t="shared" si="76"/>
        <v>#REF!</v>
      </c>
      <c r="N213" s="98" t="e">
        <f t="shared" si="76"/>
        <v>#REF!</v>
      </c>
      <c r="O213" s="98" t="e">
        <f t="shared" si="76"/>
        <v>#REF!</v>
      </c>
      <c r="P213" s="98" t="e">
        <f t="shared" si="76"/>
        <v>#REF!</v>
      </c>
      <c r="Q213" s="98" t="e">
        <f t="shared" si="76"/>
        <v>#REF!</v>
      </c>
      <c r="R213" s="98" t="e">
        <f t="shared" si="76"/>
        <v>#REF!</v>
      </c>
      <c r="S213" s="98" t="e">
        <f t="shared" si="76"/>
        <v>#REF!</v>
      </c>
      <c r="T213" s="98" t="e">
        <f t="shared" si="76"/>
        <v>#REF!</v>
      </c>
      <c r="U213" s="98" t="e">
        <f t="shared" si="76"/>
        <v>#REF!</v>
      </c>
      <c r="V213" s="98" t="e">
        <f t="shared" si="76"/>
        <v>#REF!</v>
      </c>
      <c r="W213" s="98" t="e">
        <f t="shared" si="76"/>
        <v>#REF!</v>
      </c>
      <c r="X213" s="98" t="e">
        <f t="shared" si="76"/>
        <v>#REF!</v>
      </c>
      <c r="Y213" s="98" t="e">
        <f t="shared" si="76"/>
        <v>#REF!</v>
      </c>
      <c r="Z213" s="98" t="e">
        <f t="shared" si="76"/>
        <v>#REF!</v>
      </c>
      <c r="AA213" s="98" t="e">
        <f t="shared" si="76"/>
        <v>#REF!</v>
      </c>
      <c r="AB213" s="98" t="e">
        <f t="shared" si="76"/>
        <v>#REF!</v>
      </c>
      <c r="AC213" s="98" t="e">
        <f t="shared" si="76"/>
        <v>#REF!</v>
      </c>
      <c r="AD213" s="98" t="e">
        <f t="shared" si="76"/>
        <v>#REF!</v>
      </c>
      <c r="AE213" s="98">
        <f t="shared" si="76"/>
        <v>14421500</v>
      </c>
      <c r="AF213" s="98">
        <f t="shared" si="76"/>
        <v>14421500</v>
      </c>
      <c r="AG213" s="98">
        <f t="shared" si="76"/>
        <v>48914658</v>
      </c>
      <c r="AH213" s="98" t="e">
        <f t="shared" si="76"/>
        <v>#REF!</v>
      </c>
      <c r="AI213" s="98" t="e">
        <f t="shared" si="76"/>
        <v>#REF!</v>
      </c>
      <c r="AJ213" s="98" t="e">
        <f t="shared" si="76"/>
        <v>#REF!</v>
      </c>
      <c r="AK213" s="98" t="e">
        <f t="shared" si="76"/>
        <v>#REF!</v>
      </c>
      <c r="AL213" s="98" t="e">
        <f t="shared" si="76"/>
        <v>#REF!</v>
      </c>
      <c r="AM213" s="98" t="e">
        <f t="shared" si="76"/>
        <v>#REF!</v>
      </c>
      <c r="AN213" s="98" t="e">
        <f t="shared" si="76"/>
        <v>#REF!</v>
      </c>
      <c r="AO213" s="98" t="e">
        <f t="shared" si="76"/>
        <v>#REF!</v>
      </c>
      <c r="AP213" s="98" t="e">
        <f t="shared" si="76"/>
        <v>#REF!</v>
      </c>
      <c r="AQ213" s="98" t="e">
        <f t="shared" si="76"/>
        <v>#REF!</v>
      </c>
      <c r="AR213" s="98" t="e">
        <f t="shared" si="76"/>
        <v>#REF!</v>
      </c>
      <c r="AS213" s="98" t="e">
        <f t="shared" si="76"/>
        <v>#REF!</v>
      </c>
      <c r="AT213" s="98" t="e">
        <f t="shared" si="76"/>
        <v>#REF!</v>
      </c>
    </row>
    <row r="214" spans="1:46">
      <c r="A214" s="519" t="s">
        <v>922</v>
      </c>
      <c r="B214" s="95">
        <v>910</v>
      </c>
      <c r="C214" s="24" t="s">
        <v>789</v>
      </c>
      <c r="D214" s="525" t="e">
        <f t="shared" ref="D214:D219" si="77">E214/9*12</f>
        <v>#REF!</v>
      </c>
      <c r="E214" s="106" t="e">
        <f t="shared" ref="E214:F219" si="78">AC214+AA214+Y214+W214+U214+S214+Q214+O214+M214+K214+I214+G214</f>
        <v>#REF!</v>
      </c>
      <c r="F214" s="428" t="e">
        <f t="shared" si="78"/>
        <v>#REF!</v>
      </c>
      <c r="G214" s="397" t="e">
        <f>SUM(#REF!)</f>
        <v>#REF!</v>
      </c>
      <c r="H214" s="396" t="e">
        <f>SUM(#REF!)</f>
        <v>#REF!</v>
      </c>
      <c r="I214" s="396" t="e">
        <f>SUM(#REF!)</f>
        <v>#REF!</v>
      </c>
      <c r="J214" s="396" t="e">
        <f>SUM(#REF!)</f>
        <v>#REF!</v>
      </c>
      <c r="K214" s="396" t="e">
        <f>SUM(#REF!)</f>
        <v>#REF!</v>
      </c>
      <c r="L214" s="396" t="e">
        <f>SUM(#REF!)</f>
        <v>#REF!</v>
      </c>
      <c r="M214" s="396" t="e">
        <f>SUM(#REF!)</f>
        <v>#REF!</v>
      </c>
      <c r="N214" s="396" t="e">
        <f>SUM(#REF!)</f>
        <v>#REF!</v>
      </c>
      <c r="O214" s="396" t="e">
        <f>SUM(#REF!)</f>
        <v>#REF!</v>
      </c>
      <c r="P214" s="396" t="e">
        <f>SUM(#REF!)</f>
        <v>#REF!</v>
      </c>
      <c r="Q214" s="396" t="e">
        <f>SUM(#REF!)</f>
        <v>#REF!</v>
      </c>
      <c r="R214" s="396" t="e">
        <f>SUM(#REF!)</f>
        <v>#REF!</v>
      </c>
      <c r="S214" s="396" t="e">
        <f>SUM(#REF!)</f>
        <v>#REF!</v>
      </c>
      <c r="T214" s="396" t="e">
        <f>SUM(#REF!)</f>
        <v>#REF!</v>
      </c>
      <c r="U214" s="396" t="e">
        <f>SUM(#REF!)</f>
        <v>#REF!</v>
      </c>
      <c r="V214" s="396" t="e">
        <f>SUM(#REF!)</f>
        <v>#REF!</v>
      </c>
      <c r="W214" s="396" t="e">
        <f>SUM(#REF!)</f>
        <v>#REF!</v>
      </c>
      <c r="X214" s="396" t="e">
        <f>SUM(#REF!)</f>
        <v>#REF!</v>
      </c>
      <c r="Y214" s="396" t="e">
        <f>SUM(#REF!)</f>
        <v>#REF!</v>
      </c>
      <c r="Z214" s="396" t="e">
        <f>SUM(#REF!)</f>
        <v>#REF!</v>
      </c>
      <c r="AA214" s="443" t="e">
        <f>SUM(#REF!)</f>
        <v>#REF!</v>
      </c>
      <c r="AB214" s="393" t="e">
        <f>SUM(#REF!)</f>
        <v>#REF!</v>
      </c>
      <c r="AC214" s="393" t="e">
        <f>SUM(#REF!)</f>
        <v>#REF!</v>
      </c>
      <c r="AD214" s="482" t="e">
        <f>SUM(#REF!)</f>
        <v>#REF!</v>
      </c>
      <c r="AE214" s="93">
        <v>8279</v>
      </c>
      <c r="AF214" s="93">
        <v>8279</v>
      </c>
      <c r="AG214" s="441">
        <v>9044</v>
      </c>
      <c r="AH214" s="417" t="e">
        <f t="shared" ref="AH214:AH219" si="79">SUM(AI214:AT214)</f>
        <v>#REF!</v>
      </c>
      <c r="AI214" s="110" t="e">
        <f>#REF!</f>
        <v>#REF!</v>
      </c>
      <c r="AJ214" s="93" t="e">
        <f>#REF!</f>
        <v>#REF!</v>
      </c>
      <c r="AK214" s="93" t="e">
        <f>#REF!</f>
        <v>#REF!</v>
      </c>
      <c r="AL214" s="93" t="e">
        <f>#REF!</f>
        <v>#REF!</v>
      </c>
      <c r="AM214" s="93" t="e">
        <f>#REF!</f>
        <v>#REF!</v>
      </c>
      <c r="AN214" s="93" t="e">
        <f>#REF!</f>
        <v>#REF!</v>
      </c>
      <c r="AO214" s="93" t="e">
        <f>#REF!</f>
        <v>#REF!</v>
      </c>
      <c r="AP214" s="93" t="e">
        <f>#REF!</f>
        <v>#REF!</v>
      </c>
      <c r="AQ214" s="187" t="e">
        <f>#REF!</f>
        <v>#REF!</v>
      </c>
      <c r="AR214" s="93" t="e">
        <f>#REF!</f>
        <v>#REF!</v>
      </c>
      <c r="AS214" s="187" t="e">
        <f>#REF!</f>
        <v>#REF!</v>
      </c>
      <c r="AT214" s="187" t="e">
        <f>#REF!</f>
        <v>#REF!</v>
      </c>
    </row>
    <row r="215" spans="1:46">
      <c r="A215" s="519" t="s">
        <v>923</v>
      </c>
      <c r="B215" s="95">
        <v>912</v>
      </c>
      <c r="C215" s="24" t="s">
        <v>1000</v>
      </c>
      <c r="D215" s="525" t="e">
        <f t="shared" si="77"/>
        <v>#REF!</v>
      </c>
      <c r="E215" s="106" t="e">
        <f t="shared" si="78"/>
        <v>#REF!</v>
      </c>
      <c r="F215" s="428" t="e">
        <f t="shared" si="78"/>
        <v>#REF!</v>
      </c>
      <c r="G215" s="397" t="e">
        <f>SUM(#REF!)</f>
        <v>#REF!</v>
      </c>
      <c r="H215" s="396" t="e">
        <f>SUM(#REF!)</f>
        <v>#REF!</v>
      </c>
      <c r="I215" s="396" t="e">
        <f>SUM(#REF!)</f>
        <v>#REF!</v>
      </c>
      <c r="J215" s="396" t="e">
        <f>SUM(#REF!)</f>
        <v>#REF!</v>
      </c>
      <c r="K215" s="396" t="e">
        <f>SUM(#REF!)</f>
        <v>#REF!</v>
      </c>
      <c r="L215" s="396" t="e">
        <f>SUM(#REF!)</f>
        <v>#REF!</v>
      </c>
      <c r="M215" s="396" t="e">
        <f>SUM(#REF!)</f>
        <v>#REF!</v>
      </c>
      <c r="N215" s="396" t="e">
        <f>SUM(#REF!)</f>
        <v>#REF!</v>
      </c>
      <c r="O215" s="396" t="e">
        <f>SUM(#REF!)</f>
        <v>#REF!</v>
      </c>
      <c r="P215" s="396" t="e">
        <f>SUM(#REF!)</f>
        <v>#REF!</v>
      </c>
      <c r="Q215" s="396" t="e">
        <f>SUM(#REF!)</f>
        <v>#REF!</v>
      </c>
      <c r="R215" s="396" t="e">
        <f>SUM(#REF!)</f>
        <v>#REF!</v>
      </c>
      <c r="S215" s="396" t="e">
        <f>SUM(#REF!)</f>
        <v>#REF!</v>
      </c>
      <c r="T215" s="396" t="e">
        <f>SUM(#REF!)</f>
        <v>#REF!</v>
      </c>
      <c r="U215" s="396" t="e">
        <f>SUM(#REF!)</f>
        <v>#REF!</v>
      </c>
      <c r="V215" s="396" t="e">
        <f>SUM(#REF!)</f>
        <v>#REF!</v>
      </c>
      <c r="W215" s="396" t="e">
        <f>SUM(#REF!)</f>
        <v>#REF!</v>
      </c>
      <c r="X215" s="396" t="e">
        <f>SUM(#REF!)</f>
        <v>#REF!</v>
      </c>
      <c r="Y215" s="396" t="e">
        <f>SUM(#REF!)</f>
        <v>#REF!</v>
      </c>
      <c r="Z215" s="396" t="e">
        <f>SUM(#REF!)</f>
        <v>#REF!</v>
      </c>
      <c r="AA215" s="443" t="e">
        <f>SUM(#REF!)</f>
        <v>#REF!</v>
      </c>
      <c r="AB215" s="393" t="e">
        <f>SUM(#REF!)</f>
        <v>#REF!</v>
      </c>
      <c r="AC215" s="393" t="e">
        <f>SUM(#REF!)</f>
        <v>#REF!</v>
      </c>
      <c r="AD215" s="393" t="e">
        <f>SUM(#REF!)</f>
        <v>#REF!</v>
      </c>
      <c r="AE215" s="187">
        <v>1659360</v>
      </c>
      <c r="AF215" s="187">
        <v>1659360</v>
      </c>
      <c r="AG215" s="378">
        <v>1198685</v>
      </c>
      <c r="AH215" s="417" t="e">
        <f t="shared" si="79"/>
        <v>#REF!</v>
      </c>
      <c r="AI215" s="110" t="e">
        <f>#REF!</f>
        <v>#REF!</v>
      </c>
      <c r="AJ215" s="93" t="e">
        <f>#REF!</f>
        <v>#REF!</v>
      </c>
      <c r="AK215" s="93" t="e">
        <f>#REF!</f>
        <v>#REF!</v>
      </c>
      <c r="AL215" s="93" t="e">
        <f>#REF!</f>
        <v>#REF!</v>
      </c>
      <c r="AM215" s="93" t="e">
        <f>#REF!</f>
        <v>#REF!</v>
      </c>
      <c r="AN215" s="93" t="e">
        <f>#REF!</f>
        <v>#REF!</v>
      </c>
      <c r="AO215" s="93" t="e">
        <f>#REF!</f>
        <v>#REF!</v>
      </c>
      <c r="AP215" s="93" t="e">
        <f>#REF!</f>
        <v>#REF!</v>
      </c>
      <c r="AQ215" s="93" t="e">
        <f>#REF!</f>
        <v>#REF!</v>
      </c>
      <c r="AR215" s="93" t="e">
        <f>#REF!</f>
        <v>#REF!</v>
      </c>
      <c r="AS215" s="187" t="e">
        <f>#REF!</f>
        <v>#REF!</v>
      </c>
      <c r="AT215" s="187" t="e">
        <f>#REF!</f>
        <v>#REF!</v>
      </c>
    </row>
    <row r="216" spans="1:46">
      <c r="A216" s="519" t="s">
        <v>938</v>
      </c>
      <c r="B216" s="95">
        <v>921</v>
      </c>
      <c r="C216" s="24" t="s">
        <v>1532</v>
      </c>
      <c r="D216" s="525" t="e">
        <f t="shared" si="77"/>
        <v>#REF!</v>
      </c>
      <c r="E216" s="106" t="e">
        <f t="shared" si="78"/>
        <v>#REF!</v>
      </c>
      <c r="F216" s="428" t="e">
        <f t="shared" si="78"/>
        <v>#REF!</v>
      </c>
      <c r="G216" s="397" t="e">
        <f>SUM(#REF!)</f>
        <v>#REF!</v>
      </c>
      <c r="H216" s="396" t="e">
        <f>SUM(#REF!)</f>
        <v>#REF!</v>
      </c>
      <c r="I216" s="396" t="e">
        <f>SUM(#REF!)</f>
        <v>#REF!</v>
      </c>
      <c r="J216" s="396" t="e">
        <f>SUM(#REF!)</f>
        <v>#REF!</v>
      </c>
      <c r="K216" s="396" t="e">
        <f>SUM(#REF!)</f>
        <v>#REF!</v>
      </c>
      <c r="L216" s="396" t="e">
        <f>SUM(#REF!)</f>
        <v>#REF!</v>
      </c>
      <c r="M216" s="396" t="e">
        <f>SUM(#REF!)</f>
        <v>#REF!</v>
      </c>
      <c r="N216" s="396" t="e">
        <f>SUM(#REF!)</f>
        <v>#REF!</v>
      </c>
      <c r="O216" s="396" t="e">
        <f>SUM(#REF!)</f>
        <v>#REF!</v>
      </c>
      <c r="P216" s="396" t="e">
        <f>SUM(#REF!)</f>
        <v>#REF!</v>
      </c>
      <c r="Q216" s="396" t="e">
        <f>SUM(#REF!)</f>
        <v>#REF!</v>
      </c>
      <c r="R216" s="396" t="e">
        <f>SUM(#REF!)</f>
        <v>#REF!</v>
      </c>
      <c r="S216" s="396" t="e">
        <f>SUM(#REF!)</f>
        <v>#REF!</v>
      </c>
      <c r="T216" s="396" t="e">
        <f>SUM(#REF!)</f>
        <v>#REF!</v>
      </c>
      <c r="U216" s="396" t="e">
        <f>SUM(#REF!)</f>
        <v>#REF!</v>
      </c>
      <c r="V216" s="396" t="e">
        <f>SUM(#REF!)</f>
        <v>#REF!</v>
      </c>
      <c r="W216" s="396" t="e">
        <f>SUM(#REF!)</f>
        <v>#REF!</v>
      </c>
      <c r="X216" s="396" t="e">
        <f>SUM(#REF!)</f>
        <v>#REF!</v>
      </c>
      <c r="Y216" s="396" t="e">
        <f>SUM(#REF!)</f>
        <v>#REF!</v>
      </c>
      <c r="Z216" s="439" t="e">
        <f>SUM(#REF!)</f>
        <v>#REF!</v>
      </c>
      <c r="AA216" s="393" t="e">
        <f>SUM(#REF!)</f>
        <v>#REF!</v>
      </c>
      <c r="AB216" s="393" t="e">
        <f>SUM(#REF!)</f>
        <v>#REF!</v>
      </c>
      <c r="AC216" s="393" t="e">
        <f>SUM(#REF!)</f>
        <v>#REF!</v>
      </c>
      <c r="AD216" s="393" t="e">
        <f>SUM(#REF!)</f>
        <v>#REF!</v>
      </c>
      <c r="AE216" s="187">
        <v>508000</v>
      </c>
      <c r="AF216" s="187">
        <v>508000</v>
      </c>
      <c r="AG216" s="378">
        <v>215381</v>
      </c>
      <c r="AH216" s="395" t="e">
        <f t="shared" si="79"/>
        <v>#REF!</v>
      </c>
      <c r="AI216" s="110" t="e">
        <f>#REF!</f>
        <v>#REF!</v>
      </c>
      <c r="AJ216" s="93" t="e">
        <f>#REF!</f>
        <v>#REF!</v>
      </c>
      <c r="AK216" s="93" t="e">
        <f>#REF!</f>
        <v>#REF!</v>
      </c>
      <c r="AL216" s="93" t="e">
        <f>#REF!</f>
        <v>#REF!</v>
      </c>
      <c r="AM216" s="93" t="e">
        <f>#REF!</f>
        <v>#REF!</v>
      </c>
      <c r="AN216" s="93" t="e">
        <f>#REF!</f>
        <v>#REF!</v>
      </c>
      <c r="AO216" s="93" t="e">
        <f>#REF!</f>
        <v>#REF!</v>
      </c>
      <c r="AP216" s="93" t="e">
        <f>#REF!</f>
        <v>#REF!</v>
      </c>
      <c r="AQ216" s="93" t="e">
        <f>#REF!</f>
        <v>#REF!</v>
      </c>
      <c r="AR216" s="93" t="e">
        <f>#REF!</f>
        <v>#REF!</v>
      </c>
      <c r="AS216" s="187" t="e">
        <f>#REF!</f>
        <v>#REF!</v>
      </c>
      <c r="AT216" s="187" t="e">
        <f>#REF!</f>
        <v>#REF!</v>
      </c>
    </row>
    <row r="217" spans="1:46">
      <c r="A217" s="519" t="s">
        <v>939</v>
      </c>
      <c r="B217" s="95">
        <v>922</v>
      </c>
      <c r="C217" s="24" t="s">
        <v>1324</v>
      </c>
      <c r="D217" s="525" t="e">
        <f t="shared" si="77"/>
        <v>#REF!</v>
      </c>
      <c r="E217" s="106" t="e">
        <f t="shared" si="78"/>
        <v>#REF!</v>
      </c>
      <c r="F217" s="428" t="e">
        <f t="shared" si="78"/>
        <v>#REF!</v>
      </c>
      <c r="G217" s="397" t="e">
        <f>SUM(#REF!)</f>
        <v>#REF!</v>
      </c>
      <c r="H217" s="396" t="e">
        <f>SUM(#REF!)</f>
        <v>#REF!</v>
      </c>
      <c r="I217" s="396" t="e">
        <f>SUM(#REF!)</f>
        <v>#REF!</v>
      </c>
      <c r="J217" s="396" t="e">
        <f>SUM(#REF!)</f>
        <v>#REF!</v>
      </c>
      <c r="K217" s="396" t="e">
        <f>SUM(#REF!)</f>
        <v>#REF!</v>
      </c>
      <c r="L217" s="396" t="e">
        <f>SUM(#REF!)</f>
        <v>#REF!</v>
      </c>
      <c r="M217" s="396" t="e">
        <f>SUM(#REF!)</f>
        <v>#REF!</v>
      </c>
      <c r="N217" s="396" t="e">
        <f>SUM(#REF!)</f>
        <v>#REF!</v>
      </c>
      <c r="O217" s="396" t="e">
        <f>SUM(#REF!)</f>
        <v>#REF!</v>
      </c>
      <c r="P217" s="396" t="e">
        <f>SUM(#REF!)</f>
        <v>#REF!</v>
      </c>
      <c r="Q217" s="396" t="e">
        <f>SUM(#REF!)</f>
        <v>#REF!</v>
      </c>
      <c r="R217" s="396" t="e">
        <f>SUM(#REF!)</f>
        <v>#REF!</v>
      </c>
      <c r="S217" s="396" t="e">
        <f>SUM(#REF!)</f>
        <v>#REF!</v>
      </c>
      <c r="T217" s="396" t="e">
        <f>SUM(#REF!)</f>
        <v>#REF!</v>
      </c>
      <c r="U217" s="396" t="e">
        <f>SUM(#REF!)</f>
        <v>#REF!</v>
      </c>
      <c r="V217" s="396" t="e">
        <f>SUM(#REF!)</f>
        <v>#REF!</v>
      </c>
      <c r="W217" s="396" t="e">
        <f>SUM(#REF!)</f>
        <v>#REF!</v>
      </c>
      <c r="X217" s="396" t="e">
        <f>SUM(#REF!)</f>
        <v>#REF!</v>
      </c>
      <c r="Y217" s="396" t="e">
        <f>SUM(#REF!)</f>
        <v>#REF!</v>
      </c>
      <c r="Z217" s="396" t="e">
        <f>SUM(#REF!)</f>
        <v>#REF!</v>
      </c>
      <c r="AA217" s="393" t="e">
        <f>SUM(#REF!)</f>
        <v>#REF!</v>
      </c>
      <c r="AB217" s="393" t="e">
        <f>SUM(#REF!)</f>
        <v>#REF!</v>
      </c>
      <c r="AC217" s="393" t="e">
        <f>SUM(#REF!)</f>
        <v>#REF!</v>
      </c>
      <c r="AD217" s="393" t="e">
        <f>SUM(#REF!)</f>
        <v>#REF!</v>
      </c>
      <c r="AE217" s="187">
        <v>0</v>
      </c>
      <c r="AF217" s="187">
        <v>0</v>
      </c>
      <c r="AG217" s="378">
        <v>0</v>
      </c>
      <c r="AH217" s="395" t="e">
        <f t="shared" si="79"/>
        <v>#REF!</v>
      </c>
      <c r="AI217" s="110" t="e">
        <f>#REF!</f>
        <v>#REF!</v>
      </c>
      <c r="AJ217" s="93" t="e">
        <f>#REF!</f>
        <v>#REF!</v>
      </c>
      <c r="AK217" s="93" t="e">
        <f>#REF!</f>
        <v>#REF!</v>
      </c>
      <c r="AL217" s="93" t="e">
        <f>#REF!</f>
        <v>#REF!</v>
      </c>
      <c r="AM217" s="93" t="e">
        <f>#REF!</f>
        <v>#REF!</v>
      </c>
      <c r="AN217" s="93" t="e">
        <f>#REF!</f>
        <v>#REF!</v>
      </c>
      <c r="AO217" s="93" t="e">
        <f>#REF!</f>
        <v>#REF!</v>
      </c>
      <c r="AP217" s="93" t="e">
        <f>#REF!</f>
        <v>#REF!</v>
      </c>
      <c r="AQ217" s="93" t="e">
        <f>#REF!</f>
        <v>#REF!</v>
      </c>
      <c r="AR217" s="93" t="e">
        <f>#REF!</f>
        <v>#REF!</v>
      </c>
      <c r="AS217" s="187" t="e">
        <f>#REF!</f>
        <v>#REF!</v>
      </c>
      <c r="AT217" s="187" t="e">
        <f>#REF!</f>
        <v>#REF!</v>
      </c>
    </row>
    <row r="218" spans="1:46">
      <c r="A218" s="519" t="s">
        <v>940</v>
      </c>
      <c r="B218" s="95">
        <v>923</v>
      </c>
      <c r="C218" s="24" t="s">
        <v>1001</v>
      </c>
      <c r="D218" s="525" t="e">
        <f t="shared" si="77"/>
        <v>#REF!</v>
      </c>
      <c r="E218" s="106" t="e">
        <f t="shared" si="78"/>
        <v>#REF!</v>
      </c>
      <c r="F218" s="428" t="e">
        <f t="shared" si="78"/>
        <v>#REF!</v>
      </c>
      <c r="G218" s="397" t="e">
        <f>SUM(#REF!)</f>
        <v>#REF!</v>
      </c>
      <c r="H218" s="396" t="e">
        <f>SUM(#REF!)</f>
        <v>#REF!</v>
      </c>
      <c r="I218" s="396" t="e">
        <f>SUM(#REF!)</f>
        <v>#REF!</v>
      </c>
      <c r="J218" s="396" t="e">
        <f>SUM(#REF!)</f>
        <v>#REF!</v>
      </c>
      <c r="K218" s="396" t="e">
        <f>SUM(#REF!)</f>
        <v>#REF!</v>
      </c>
      <c r="L218" s="396" t="e">
        <f>SUM(#REF!)</f>
        <v>#REF!</v>
      </c>
      <c r="M218" s="396" t="e">
        <f>SUM(#REF!)</f>
        <v>#REF!</v>
      </c>
      <c r="N218" s="396" t="e">
        <f>SUM(#REF!)</f>
        <v>#REF!</v>
      </c>
      <c r="O218" s="396" t="e">
        <f>SUM(#REF!)</f>
        <v>#REF!</v>
      </c>
      <c r="P218" s="396" t="e">
        <f>SUM(#REF!)</f>
        <v>#REF!</v>
      </c>
      <c r="Q218" s="396" t="e">
        <f>SUM(#REF!)</f>
        <v>#REF!</v>
      </c>
      <c r="R218" s="396" t="e">
        <f>SUM(#REF!)</f>
        <v>#REF!</v>
      </c>
      <c r="S218" s="396" t="e">
        <f>SUM(#REF!)</f>
        <v>#REF!</v>
      </c>
      <c r="T218" s="396" t="e">
        <f>SUM(#REF!)</f>
        <v>#REF!</v>
      </c>
      <c r="U218" s="396" t="e">
        <f>SUM(#REF!)</f>
        <v>#REF!</v>
      </c>
      <c r="V218" s="396" t="e">
        <f>SUM(#REF!)</f>
        <v>#REF!</v>
      </c>
      <c r="W218" s="396" t="e">
        <f>SUM(#REF!)</f>
        <v>#REF!</v>
      </c>
      <c r="X218" s="396" t="e">
        <f>SUM(#REF!)</f>
        <v>#REF!</v>
      </c>
      <c r="Y218" s="396" t="e">
        <f>SUM(#REF!)</f>
        <v>#REF!</v>
      </c>
      <c r="Z218" s="396" t="e">
        <f>SUM(#REF!)</f>
        <v>#REF!</v>
      </c>
      <c r="AA218" s="393" t="e">
        <f>SUM(#REF!)</f>
        <v>#REF!</v>
      </c>
      <c r="AB218" s="393" t="e">
        <f>SUM(#REF!)</f>
        <v>#REF!</v>
      </c>
      <c r="AC218" s="393" t="e">
        <f>SUM(#REF!)</f>
        <v>#REF!</v>
      </c>
      <c r="AD218" s="393" t="e">
        <f>SUM(#REF!)</f>
        <v>#REF!</v>
      </c>
      <c r="AE218" s="187">
        <v>52800</v>
      </c>
      <c r="AF218" s="187">
        <v>52800</v>
      </c>
      <c r="AG218" s="378">
        <v>203322</v>
      </c>
      <c r="AH218" s="395" t="e">
        <f t="shared" si="79"/>
        <v>#REF!</v>
      </c>
      <c r="AI218" s="110" t="e">
        <f>#REF!</f>
        <v>#REF!</v>
      </c>
      <c r="AJ218" s="93" t="e">
        <f>#REF!</f>
        <v>#REF!</v>
      </c>
      <c r="AK218" s="93" t="e">
        <f>#REF!</f>
        <v>#REF!</v>
      </c>
      <c r="AL218" s="93" t="e">
        <f>#REF!</f>
        <v>#REF!</v>
      </c>
      <c r="AM218" s="93" t="e">
        <f>#REF!</f>
        <v>#REF!</v>
      </c>
      <c r="AN218" s="93" t="e">
        <f>#REF!</f>
        <v>#REF!</v>
      </c>
      <c r="AO218" s="93" t="e">
        <f>#REF!</f>
        <v>#REF!</v>
      </c>
      <c r="AP218" s="93" t="e">
        <f>#REF!</f>
        <v>#REF!</v>
      </c>
      <c r="AQ218" s="93" t="e">
        <f>#REF!</f>
        <v>#REF!</v>
      </c>
      <c r="AR218" s="93" t="e">
        <f>#REF!</f>
        <v>#REF!</v>
      </c>
      <c r="AS218" s="187" t="e">
        <f>#REF!</f>
        <v>#REF!</v>
      </c>
      <c r="AT218" s="187" t="e">
        <f>#REF!</f>
        <v>#REF!</v>
      </c>
    </row>
    <row r="219" spans="1:46">
      <c r="A219" s="519"/>
      <c r="B219" s="95">
        <v>924</v>
      </c>
      <c r="C219" s="24" t="s">
        <v>1002</v>
      </c>
      <c r="D219" s="525" t="e">
        <f t="shared" si="77"/>
        <v>#REF!</v>
      </c>
      <c r="E219" s="106" t="e">
        <f t="shared" si="78"/>
        <v>#REF!</v>
      </c>
      <c r="F219" s="428" t="e">
        <f t="shared" si="78"/>
        <v>#REF!</v>
      </c>
      <c r="G219" s="397" t="e">
        <f>SUM(#REF!)</f>
        <v>#REF!</v>
      </c>
      <c r="H219" s="396" t="e">
        <f>SUM(#REF!)</f>
        <v>#REF!</v>
      </c>
      <c r="I219" s="396" t="e">
        <f>SUM(#REF!)</f>
        <v>#REF!</v>
      </c>
      <c r="J219" s="396" t="e">
        <f>SUM(#REF!)</f>
        <v>#REF!</v>
      </c>
      <c r="K219" s="396" t="e">
        <f>SUM(#REF!)</f>
        <v>#REF!</v>
      </c>
      <c r="L219" s="396" t="e">
        <f>SUM(#REF!)</f>
        <v>#REF!</v>
      </c>
      <c r="M219" s="396" t="e">
        <f>SUM(#REF!)</f>
        <v>#REF!</v>
      </c>
      <c r="N219" s="396" t="e">
        <f>SUM(#REF!)</f>
        <v>#REF!</v>
      </c>
      <c r="O219" s="396" t="e">
        <f>SUM(#REF!)</f>
        <v>#REF!</v>
      </c>
      <c r="P219" s="396" t="e">
        <f>SUM(#REF!)</f>
        <v>#REF!</v>
      </c>
      <c r="Q219" s="396" t="e">
        <f>SUM(#REF!)</f>
        <v>#REF!</v>
      </c>
      <c r="R219" s="396" t="e">
        <f>SUM(#REF!)</f>
        <v>#REF!</v>
      </c>
      <c r="S219" s="396" t="e">
        <f>SUM(#REF!)</f>
        <v>#REF!</v>
      </c>
      <c r="T219" s="396" t="e">
        <f>SUM(#REF!)</f>
        <v>#REF!</v>
      </c>
      <c r="U219" s="396" t="e">
        <f>SUM(#REF!)</f>
        <v>#REF!</v>
      </c>
      <c r="V219" s="396" t="e">
        <f>SUM(#REF!)</f>
        <v>#REF!</v>
      </c>
      <c r="W219" s="396" t="e">
        <f>SUM(#REF!)</f>
        <v>#REF!</v>
      </c>
      <c r="X219" s="396" t="e">
        <f>SUM(#REF!)</f>
        <v>#REF!</v>
      </c>
      <c r="Y219" s="396" t="e">
        <f>SUM(#REF!)</f>
        <v>#REF!</v>
      </c>
      <c r="Z219" s="396" t="e">
        <f>SUM(#REF!)</f>
        <v>#REF!</v>
      </c>
      <c r="AA219" s="393" t="e">
        <f>SUM(#REF!)</f>
        <v>#REF!</v>
      </c>
      <c r="AB219" s="393" t="e">
        <f>SUM(#REF!)</f>
        <v>#REF!</v>
      </c>
      <c r="AC219" s="393" t="e">
        <f>SUM(#REF!)</f>
        <v>#REF!</v>
      </c>
      <c r="AD219" s="393" t="e">
        <f>SUM(#REF!)</f>
        <v>#REF!</v>
      </c>
      <c r="AE219" s="187">
        <v>0</v>
      </c>
      <c r="AF219" s="187">
        <v>0</v>
      </c>
      <c r="AG219" s="378">
        <v>0</v>
      </c>
      <c r="AH219" s="395" t="e">
        <f t="shared" si="79"/>
        <v>#REF!</v>
      </c>
      <c r="AI219" s="110" t="e">
        <f>#REF!</f>
        <v>#REF!</v>
      </c>
      <c r="AJ219" s="93" t="e">
        <f>#REF!</f>
        <v>#REF!</v>
      </c>
      <c r="AK219" s="93" t="e">
        <f>#REF!</f>
        <v>#REF!</v>
      </c>
      <c r="AL219" s="93" t="e">
        <f>#REF!</f>
        <v>#REF!</v>
      </c>
      <c r="AM219" s="93" t="e">
        <f>#REF!</f>
        <v>#REF!</v>
      </c>
      <c r="AN219" s="93" t="e">
        <f>#REF!</f>
        <v>#REF!</v>
      </c>
      <c r="AO219" s="93" t="e">
        <f>#REF!</f>
        <v>#REF!</v>
      </c>
      <c r="AP219" s="93" t="e">
        <f>#REF!</f>
        <v>#REF!</v>
      </c>
      <c r="AQ219" s="93" t="e">
        <f>#REF!</f>
        <v>#REF!</v>
      </c>
      <c r="AR219" s="93" t="e">
        <f>#REF!</f>
        <v>#REF!</v>
      </c>
      <c r="AS219" s="187" t="e">
        <f>#REF!</f>
        <v>#REF!</v>
      </c>
      <c r="AT219" s="187" t="e">
        <f>#REF!</f>
        <v>#REF!</v>
      </c>
    </row>
    <row r="220" spans="1:46">
      <c r="A220" s="519"/>
      <c r="B220" s="95">
        <v>925</v>
      </c>
      <c r="C220" s="37" t="s">
        <v>1003</v>
      </c>
      <c r="D220" s="551" t="e">
        <f>SUM(D221:D225)</f>
        <v>#REF!</v>
      </c>
      <c r="E220" s="46" t="e">
        <f>SUM(E221:E225)</f>
        <v>#REF!</v>
      </c>
      <c r="F220" s="430" t="e">
        <f>SUM(F221:F225)</f>
        <v>#REF!</v>
      </c>
      <c r="G220" s="46" t="e">
        <f>SUM(G222:G225)</f>
        <v>#REF!</v>
      </c>
      <c r="H220" s="94" t="e">
        <f>SUM(H221:H225)</f>
        <v>#REF!</v>
      </c>
      <c r="I220" s="94" t="e">
        <f t="shared" ref="I220:AT220" si="80">SUM(I221:I225)</f>
        <v>#REF!</v>
      </c>
      <c r="J220" s="94" t="e">
        <f t="shared" si="80"/>
        <v>#REF!</v>
      </c>
      <c r="K220" s="94" t="e">
        <f t="shared" si="80"/>
        <v>#REF!</v>
      </c>
      <c r="L220" s="94" t="e">
        <f t="shared" si="80"/>
        <v>#REF!</v>
      </c>
      <c r="M220" s="94" t="e">
        <f t="shared" si="80"/>
        <v>#REF!</v>
      </c>
      <c r="N220" s="94" t="e">
        <f t="shared" si="80"/>
        <v>#REF!</v>
      </c>
      <c r="O220" s="94" t="e">
        <f t="shared" si="80"/>
        <v>#REF!</v>
      </c>
      <c r="P220" s="94" t="e">
        <f t="shared" si="80"/>
        <v>#REF!</v>
      </c>
      <c r="Q220" s="94" t="e">
        <f t="shared" si="80"/>
        <v>#REF!</v>
      </c>
      <c r="R220" s="94" t="e">
        <f t="shared" si="80"/>
        <v>#REF!</v>
      </c>
      <c r="S220" s="94" t="e">
        <f t="shared" si="80"/>
        <v>#REF!</v>
      </c>
      <c r="T220" s="94" t="e">
        <f t="shared" si="80"/>
        <v>#REF!</v>
      </c>
      <c r="U220" s="94" t="e">
        <f t="shared" si="80"/>
        <v>#REF!</v>
      </c>
      <c r="V220" s="94" t="e">
        <f t="shared" si="80"/>
        <v>#REF!</v>
      </c>
      <c r="W220" s="94" t="e">
        <f t="shared" si="80"/>
        <v>#REF!</v>
      </c>
      <c r="X220" s="94" t="e">
        <f t="shared" si="80"/>
        <v>#REF!</v>
      </c>
      <c r="Y220" s="94" t="e">
        <f t="shared" si="80"/>
        <v>#REF!</v>
      </c>
      <c r="Z220" s="94" t="e">
        <f t="shared" si="80"/>
        <v>#REF!</v>
      </c>
      <c r="AA220" s="94" t="e">
        <f t="shared" si="80"/>
        <v>#REF!</v>
      </c>
      <c r="AB220" s="94" t="e">
        <f t="shared" si="80"/>
        <v>#REF!</v>
      </c>
      <c r="AC220" s="94" t="e">
        <f t="shared" si="80"/>
        <v>#REF!</v>
      </c>
      <c r="AD220" s="94" t="e">
        <f t="shared" si="80"/>
        <v>#REF!</v>
      </c>
      <c r="AE220" s="94">
        <f t="shared" si="80"/>
        <v>1000000</v>
      </c>
      <c r="AF220" s="94">
        <f t="shared" si="80"/>
        <v>1000000</v>
      </c>
      <c r="AG220" s="94">
        <f t="shared" si="80"/>
        <v>36064111</v>
      </c>
      <c r="AH220" s="94" t="e">
        <f t="shared" si="80"/>
        <v>#REF!</v>
      </c>
      <c r="AI220" s="94" t="e">
        <f t="shared" si="80"/>
        <v>#REF!</v>
      </c>
      <c r="AJ220" s="94" t="e">
        <f t="shared" si="80"/>
        <v>#REF!</v>
      </c>
      <c r="AK220" s="94" t="e">
        <f t="shared" si="80"/>
        <v>#REF!</v>
      </c>
      <c r="AL220" s="94" t="e">
        <f t="shared" si="80"/>
        <v>#REF!</v>
      </c>
      <c r="AM220" s="94" t="e">
        <f t="shared" si="80"/>
        <v>#REF!</v>
      </c>
      <c r="AN220" s="94" t="e">
        <f t="shared" si="80"/>
        <v>#REF!</v>
      </c>
      <c r="AO220" s="94" t="e">
        <f t="shared" si="80"/>
        <v>#REF!</v>
      </c>
      <c r="AP220" s="94" t="e">
        <f t="shared" si="80"/>
        <v>#REF!</v>
      </c>
      <c r="AQ220" s="94" t="e">
        <f t="shared" si="80"/>
        <v>#REF!</v>
      </c>
      <c r="AR220" s="94" t="e">
        <f t="shared" si="80"/>
        <v>#REF!</v>
      </c>
      <c r="AS220" s="94" t="e">
        <f t="shared" si="80"/>
        <v>#REF!</v>
      </c>
      <c r="AT220" s="94" t="e">
        <f t="shared" si="80"/>
        <v>#REF!</v>
      </c>
    </row>
    <row r="221" spans="1:46">
      <c r="A221" s="519"/>
      <c r="B221" s="95" t="s">
        <v>1427</v>
      </c>
      <c r="C221" s="24" t="s">
        <v>1516</v>
      </c>
      <c r="D221" s="525" t="e">
        <f t="shared" ref="D221:D229" si="81">E221/9*12</f>
        <v>#REF!</v>
      </c>
      <c r="E221" s="87" t="e">
        <f t="shared" ref="E221:F229" si="82">AC221+AA221+Y221+W221+U221+S221+Q221+O221+M221+K221+I221+G221</f>
        <v>#REF!</v>
      </c>
      <c r="F221" s="428" t="e">
        <f t="shared" si="82"/>
        <v>#REF!</v>
      </c>
      <c r="G221" s="397" t="e">
        <f>SUM(#REF!)</f>
        <v>#REF!</v>
      </c>
      <c r="H221" s="396" t="e">
        <f>SUM(#REF!)</f>
        <v>#REF!</v>
      </c>
      <c r="I221" s="396" t="e">
        <f>SUM(#REF!)</f>
        <v>#REF!</v>
      </c>
      <c r="J221" s="396" t="e">
        <f>SUM(#REF!)</f>
        <v>#REF!</v>
      </c>
      <c r="K221" s="396" t="e">
        <f>SUM(#REF!)</f>
        <v>#REF!</v>
      </c>
      <c r="L221" s="396" t="e">
        <f>SUM(#REF!)</f>
        <v>#REF!</v>
      </c>
      <c r="M221" s="396" t="e">
        <f>SUM(#REF!)</f>
        <v>#REF!</v>
      </c>
      <c r="N221" s="396" t="e">
        <f>SUM(#REF!)</f>
        <v>#REF!</v>
      </c>
      <c r="O221" s="396" t="e">
        <f>SUM(#REF!)</f>
        <v>#REF!</v>
      </c>
      <c r="P221" s="396" t="e">
        <f>SUM(#REF!)</f>
        <v>#REF!</v>
      </c>
      <c r="Q221" s="396" t="e">
        <f>SUM(#REF!)</f>
        <v>#REF!</v>
      </c>
      <c r="R221" s="396" t="e">
        <f>SUM(#REF!)</f>
        <v>#REF!</v>
      </c>
      <c r="S221" s="396" t="e">
        <f>SUM(#REF!)</f>
        <v>#REF!</v>
      </c>
      <c r="T221" s="396" t="e">
        <f>SUM(#REF!)</f>
        <v>#REF!</v>
      </c>
      <c r="U221" s="396" t="e">
        <f>SUM(#REF!)</f>
        <v>#REF!</v>
      </c>
      <c r="V221" s="396" t="e">
        <f>SUM(#REF!)</f>
        <v>#REF!</v>
      </c>
      <c r="W221" s="396" t="e">
        <f>SUM(#REF!)</f>
        <v>#REF!</v>
      </c>
      <c r="X221" s="396" t="e">
        <f>SUM(#REF!)</f>
        <v>#REF!</v>
      </c>
      <c r="Y221" s="396" t="e">
        <f>SUM(#REF!)</f>
        <v>#REF!</v>
      </c>
      <c r="Z221" s="396" t="e">
        <f>SUM(#REF!)</f>
        <v>#REF!</v>
      </c>
      <c r="AA221" s="393" t="e">
        <f>SUM(#REF!)</f>
        <v>#REF!</v>
      </c>
      <c r="AB221" s="393" t="e">
        <f>SUM(#REF!)</f>
        <v>#REF!</v>
      </c>
      <c r="AC221" s="393" t="e">
        <f>SUM(#REF!)</f>
        <v>#REF!</v>
      </c>
      <c r="AD221" s="393" t="e">
        <f>SUM(#REF!)</f>
        <v>#REF!</v>
      </c>
      <c r="AE221" s="187">
        <v>0</v>
      </c>
      <c r="AF221" s="187">
        <v>0</v>
      </c>
      <c r="AG221" s="378">
        <v>0</v>
      </c>
      <c r="AH221" s="395" t="e">
        <f t="shared" ref="AH221:AH229" si="83">SUM(AI221:AT221)</f>
        <v>#REF!</v>
      </c>
      <c r="AI221" s="110" t="e">
        <f>#REF!</f>
        <v>#REF!</v>
      </c>
      <c r="AJ221" s="93" t="e">
        <f>#REF!</f>
        <v>#REF!</v>
      </c>
      <c r="AK221" s="93" t="e">
        <f>#REF!</f>
        <v>#REF!</v>
      </c>
      <c r="AL221" s="93" t="e">
        <f>#REF!</f>
        <v>#REF!</v>
      </c>
      <c r="AM221" s="93" t="e">
        <f>#REF!</f>
        <v>#REF!</v>
      </c>
      <c r="AN221" s="93" t="e">
        <f>#REF!</f>
        <v>#REF!</v>
      </c>
      <c r="AO221" s="93" t="e">
        <f>#REF!</f>
        <v>#REF!</v>
      </c>
      <c r="AP221" s="93" t="e">
        <f>#REF!</f>
        <v>#REF!</v>
      </c>
      <c r="AQ221" s="93" t="e">
        <f>#REF!</f>
        <v>#REF!</v>
      </c>
      <c r="AR221" s="93" t="e">
        <f>#REF!</f>
        <v>#REF!</v>
      </c>
      <c r="AS221" s="187" t="e">
        <f>#REF!</f>
        <v>#REF!</v>
      </c>
      <c r="AT221" s="187" t="e">
        <f>#REF!</f>
        <v>#REF!</v>
      </c>
    </row>
    <row r="222" spans="1:46">
      <c r="A222" s="519"/>
      <c r="B222" s="95" t="s">
        <v>1428</v>
      </c>
      <c r="C222" s="24" t="s">
        <v>1513</v>
      </c>
      <c r="D222" s="525" t="e">
        <f t="shared" si="81"/>
        <v>#REF!</v>
      </c>
      <c r="E222" s="106" t="e">
        <f t="shared" si="82"/>
        <v>#REF!</v>
      </c>
      <c r="F222" s="428" t="e">
        <f t="shared" si="82"/>
        <v>#REF!</v>
      </c>
      <c r="G222" s="397" t="e">
        <f>SUM(#REF!)</f>
        <v>#REF!</v>
      </c>
      <c r="H222" s="396" t="e">
        <f>SUM(#REF!)</f>
        <v>#REF!</v>
      </c>
      <c r="I222" s="396" t="e">
        <f>SUM(#REF!)</f>
        <v>#REF!</v>
      </c>
      <c r="J222" s="396" t="e">
        <f>SUM(#REF!)</f>
        <v>#REF!</v>
      </c>
      <c r="K222" s="396" t="e">
        <f>SUM(#REF!)</f>
        <v>#REF!</v>
      </c>
      <c r="L222" s="396" t="e">
        <f>SUM(#REF!)</f>
        <v>#REF!</v>
      </c>
      <c r="M222" s="396" t="e">
        <f>SUM(#REF!)</f>
        <v>#REF!</v>
      </c>
      <c r="N222" s="396" t="e">
        <f>SUM(#REF!)</f>
        <v>#REF!</v>
      </c>
      <c r="O222" s="396" t="e">
        <f>SUM(#REF!)</f>
        <v>#REF!</v>
      </c>
      <c r="P222" s="396" t="e">
        <f>SUM(#REF!)</f>
        <v>#REF!</v>
      </c>
      <c r="Q222" s="396" t="e">
        <f>SUM(#REF!)</f>
        <v>#REF!</v>
      </c>
      <c r="R222" s="396" t="e">
        <f>SUM(#REF!)</f>
        <v>#REF!</v>
      </c>
      <c r="S222" s="396" t="e">
        <f>SUM(#REF!)</f>
        <v>#REF!</v>
      </c>
      <c r="T222" s="396" t="e">
        <f>SUM(#REF!)</f>
        <v>#REF!</v>
      </c>
      <c r="U222" s="396" t="e">
        <f>SUM(#REF!)</f>
        <v>#REF!</v>
      </c>
      <c r="V222" s="396" t="e">
        <f>SUM(#REF!)</f>
        <v>#REF!</v>
      </c>
      <c r="W222" s="396" t="e">
        <f>SUM(#REF!)</f>
        <v>#REF!</v>
      </c>
      <c r="X222" s="396" t="e">
        <f>SUM(#REF!)</f>
        <v>#REF!</v>
      </c>
      <c r="Y222" s="396" t="e">
        <f>SUM(#REF!)</f>
        <v>#REF!</v>
      </c>
      <c r="Z222" s="396" t="e">
        <f>SUM(#REF!)</f>
        <v>#REF!</v>
      </c>
      <c r="AA222" s="393" t="e">
        <f>SUM(#REF!)</f>
        <v>#REF!</v>
      </c>
      <c r="AB222" s="393" t="e">
        <f>SUM(#REF!)</f>
        <v>#REF!</v>
      </c>
      <c r="AC222" s="393" t="e">
        <f>SUM(#REF!)</f>
        <v>#REF!</v>
      </c>
      <c r="AD222" s="393" t="e">
        <f>SUM(#REF!)</f>
        <v>#REF!</v>
      </c>
      <c r="AE222" s="187">
        <v>0</v>
      </c>
      <c r="AF222" s="187">
        <v>0</v>
      </c>
      <c r="AG222" s="378">
        <v>0</v>
      </c>
      <c r="AH222" s="395" t="e">
        <f t="shared" si="83"/>
        <v>#REF!</v>
      </c>
      <c r="AI222" s="110" t="e">
        <f>#REF!</f>
        <v>#REF!</v>
      </c>
      <c r="AJ222" s="93" t="e">
        <f>#REF!</f>
        <v>#REF!</v>
      </c>
      <c r="AK222" s="93" t="e">
        <f>#REF!</f>
        <v>#REF!</v>
      </c>
      <c r="AL222" s="93" t="e">
        <f>#REF!</f>
        <v>#REF!</v>
      </c>
      <c r="AM222" s="93" t="e">
        <f>#REF!</f>
        <v>#REF!</v>
      </c>
      <c r="AN222" s="93" t="e">
        <f>#REF!</f>
        <v>#REF!</v>
      </c>
      <c r="AO222" s="93" t="e">
        <f>#REF!</f>
        <v>#REF!</v>
      </c>
      <c r="AP222" s="93" t="e">
        <f>#REF!</f>
        <v>#REF!</v>
      </c>
      <c r="AQ222" s="93" t="e">
        <f>#REF!</f>
        <v>#REF!</v>
      </c>
      <c r="AR222" s="93" t="e">
        <f>#REF!</f>
        <v>#REF!</v>
      </c>
      <c r="AS222" s="187" t="e">
        <f>#REF!</f>
        <v>#REF!</v>
      </c>
      <c r="AT222" s="187" t="e">
        <f>#REF!</f>
        <v>#REF!</v>
      </c>
    </row>
    <row r="223" spans="1:46">
      <c r="A223" s="519"/>
      <c r="B223" s="95" t="s">
        <v>1429</v>
      </c>
      <c r="C223" s="24" t="s">
        <v>1514</v>
      </c>
      <c r="D223" s="525" t="e">
        <f t="shared" si="81"/>
        <v>#REF!</v>
      </c>
      <c r="E223" s="106" t="e">
        <f t="shared" si="82"/>
        <v>#REF!</v>
      </c>
      <c r="F223" s="428" t="e">
        <f t="shared" si="82"/>
        <v>#REF!</v>
      </c>
      <c r="G223" s="397" t="e">
        <f>SUM(#REF!)</f>
        <v>#REF!</v>
      </c>
      <c r="H223" s="396" t="e">
        <f>SUM(#REF!)</f>
        <v>#REF!</v>
      </c>
      <c r="I223" s="396" t="e">
        <f>SUM(#REF!)</f>
        <v>#REF!</v>
      </c>
      <c r="J223" s="396" t="e">
        <f>SUM(#REF!)</f>
        <v>#REF!</v>
      </c>
      <c r="K223" s="396" t="e">
        <f>SUM(#REF!)</f>
        <v>#REF!</v>
      </c>
      <c r="L223" s="396" t="e">
        <f>SUM(#REF!)</f>
        <v>#REF!</v>
      </c>
      <c r="M223" s="396" t="e">
        <f>SUM(#REF!)</f>
        <v>#REF!</v>
      </c>
      <c r="N223" s="396" t="e">
        <f>SUM(#REF!)</f>
        <v>#REF!</v>
      </c>
      <c r="O223" s="396" t="e">
        <f>SUM(#REF!)</f>
        <v>#REF!</v>
      </c>
      <c r="P223" s="396" t="e">
        <f>SUM(#REF!)</f>
        <v>#REF!</v>
      </c>
      <c r="Q223" s="396" t="e">
        <f>SUM(#REF!)</f>
        <v>#REF!</v>
      </c>
      <c r="R223" s="396" t="e">
        <f>SUM(#REF!)</f>
        <v>#REF!</v>
      </c>
      <c r="S223" s="396" t="e">
        <f>SUM(#REF!)</f>
        <v>#REF!</v>
      </c>
      <c r="T223" s="396" t="e">
        <f>SUM(#REF!)</f>
        <v>#REF!</v>
      </c>
      <c r="U223" s="396" t="e">
        <f>SUM(#REF!)</f>
        <v>#REF!</v>
      </c>
      <c r="V223" s="396" t="e">
        <f>SUM(#REF!)</f>
        <v>#REF!</v>
      </c>
      <c r="W223" s="396" t="e">
        <f>SUM(#REF!)</f>
        <v>#REF!</v>
      </c>
      <c r="X223" s="396" t="e">
        <f>SUM(#REF!)</f>
        <v>#REF!</v>
      </c>
      <c r="Y223" s="396" t="e">
        <f>SUM(#REF!)</f>
        <v>#REF!</v>
      </c>
      <c r="Z223" s="396" t="e">
        <f>SUM(#REF!)</f>
        <v>#REF!</v>
      </c>
      <c r="AA223" s="393" t="e">
        <f>SUM(#REF!)</f>
        <v>#REF!</v>
      </c>
      <c r="AB223" s="393" t="e">
        <f>SUM(#REF!)</f>
        <v>#REF!</v>
      </c>
      <c r="AC223" s="393" t="e">
        <f>SUM(#REF!)</f>
        <v>#REF!</v>
      </c>
      <c r="AD223" s="393" t="e">
        <f>SUM(#REF!)</f>
        <v>#REF!</v>
      </c>
      <c r="AE223" s="187">
        <v>0</v>
      </c>
      <c r="AF223" s="187">
        <v>0</v>
      </c>
      <c r="AG223" s="378">
        <v>0</v>
      </c>
      <c r="AH223" s="395" t="e">
        <f t="shared" si="83"/>
        <v>#REF!</v>
      </c>
      <c r="AI223" s="110" t="e">
        <f>#REF!</f>
        <v>#REF!</v>
      </c>
      <c r="AJ223" s="93" t="e">
        <f>#REF!</f>
        <v>#REF!</v>
      </c>
      <c r="AK223" s="93" t="e">
        <f>#REF!</f>
        <v>#REF!</v>
      </c>
      <c r="AL223" s="93" t="e">
        <f>#REF!</f>
        <v>#REF!</v>
      </c>
      <c r="AM223" s="93" t="e">
        <f>#REF!</f>
        <v>#REF!</v>
      </c>
      <c r="AN223" s="93" t="e">
        <f>#REF!</f>
        <v>#REF!</v>
      </c>
      <c r="AO223" s="93" t="e">
        <f>#REF!</f>
        <v>#REF!</v>
      </c>
      <c r="AP223" s="93" t="e">
        <f>#REF!</f>
        <v>#REF!</v>
      </c>
      <c r="AQ223" s="93" t="e">
        <f>#REF!</f>
        <v>#REF!</v>
      </c>
      <c r="AR223" s="93" t="e">
        <f>#REF!</f>
        <v>#REF!</v>
      </c>
      <c r="AS223" s="187" t="e">
        <f>#REF!</f>
        <v>#REF!</v>
      </c>
      <c r="AT223" s="187" t="e">
        <f>#REF!</f>
        <v>#REF!</v>
      </c>
    </row>
    <row r="224" spans="1:46">
      <c r="A224" s="519">
        <v>4105030100200200</v>
      </c>
      <c r="B224" s="95" t="s">
        <v>1004</v>
      </c>
      <c r="C224" s="24" t="s">
        <v>1533</v>
      </c>
      <c r="D224" s="525" t="e">
        <f t="shared" si="81"/>
        <v>#REF!</v>
      </c>
      <c r="E224" s="87" t="e">
        <f t="shared" si="82"/>
        <v>#REF!</v>
      </c>
      <c r="F224" s="428" t="e">
        <f t="shared" si="82"/>
        <v>#REF!</v>
      </c>
      <c r="G224" s="397" t="e">
        <f>SUM(#REF!)</f>
        <v>#REF!</v>
      </c>
      <c r="H224" s="396" t="e">
        <f>SUM(#REF!)</f>
        <v>#REF!</v>
      </c>
      <c r="I224" s="396" t="e">
        <f>SUM(#REF!)</f>
        <v>#REF!</v>
      </c>
      <c r="J224" s="396" t="e">
        <f>SUM(#REF!)</f>
        <v>#REF!</v>
      </c>
      <c r="K224" s="396" t="e">
        <f>SUM(#REF!)</f>
        <v>#REF!</v>
      </c>
      <c r="L224" s="396" t="e">
        <f>SUM(#REF!)</f>
        <v>#REF!</v>
      </c>
      <c r="M224" s="396" t="e">
        <f>SUM(#REF!)</f>
        <v>#REF!</v>
      </c>
      <c r="N224" s="396" t="e">
        <f>SUM(#REF!)</f>
        <v>#REF!</v>
      </c>
      <c r="O224" s="396" t="e">
        <f>SUM(#REF!)</f>
        <v>#REF!</v>
      </c>
      <c r="P224" s="396" t="e">
        <f>SUM(#REF!)</f>
        <v>#REF!</v>
      </c>
      <c r="Q224" s="396" t="e">
        <f>SUM(#REF!)</f>
        <v>#REF!</v>
      </c>
      <c r="R224" s="396" t="e">
        <f>SUM(#REF!)</f>
        <v>#REF!</v>
      </c>
      <c r="S224" s="396" t="e">
        <f>SUM(#REF!)</f>
        <v>#REF!</v>
      </c>
      <c r="T224" s="396" t="e">
        <f>SUM(#REF!)</f>
        <v>#REF!</v>
      </c>
      <c r="U224" s="396" t="e">
        <f>SUM(#REF!)</f>
        <v>#REF!</v>
      </c>
      <c r="V224" s="396" t="e">
        <f>SUM(#REF!)</f>
        <v>#REF!</v>
      </c>
      <c r="W224" s="396" t="e">
        <f>SUM(#REF!)</f>
        <v>#REF!</v>
      </c>
      <c r="X224" s="396" t="e">
        <f>SUM(#REF!)</f>
        <v>#REF!</v>
      </c>
      <c r="Y224" s="396" t="e">
        <f>SUM(#REF!)</f>
        <v>#REF!</v>
      </c>
      <c r="Z224" s="396" t="e">
        <f>SUM(#REF!)</f>
        <v>#REF!</v>
      </c>
      <c r="AA224" s="393" t="e">
        <f>SUM(#REF!)</f>
        <v>#REF!</v>
      </c>
      <c r="AB224" s="393" t="e">
        <f>SUM(#REF!)</f>
        <v>#REF!</v>
      </c>
      <c r="AC224" s="396" t="e">
        <f>SUM(#REF!)</f>
        <v>#REF!</v>
      </c>
      <c r="AD224" s="393" t="e">
        <f>SUM(#REF!)</f>
        <v>#REF!</v>
      </c>
      <c r="AE224" s="187">
        <v>1000000</v>
      </c>
      <c r="AF224" s="187">
        <v>1000000</v>
      </c>
      <c r="AG224" s="378">
        <v>36064111</v>
      </c>
      <c r="AH224" s="395" t="e">
        <f t="shared" si="83"/>
        <v>#REF!</v>
      </c>
      <c r="AI224" s="110" t="e">
        <f>#REF!</f>
        <v>#REF!</v>
      </c>
      <c r="AJ224" s="93" t="e">
        <f>#REF!</f>
        <v>#REF!</v>
      </c>
      <c r="AK224" s="93" t="e">
        <f>#REF!</f>
        <v>#REF!</v>
      </c>
      <c r="AL224" s="93" t="e">
        <f>#REF!</f>
        <v>#REF!</v>
      </c>
      <c r="AM224" s="93" t="e">
        <f>#REF!</f>
        <v>#REF!</v>
      </c>
      <c r="AN224" s="93" t="e">
        <f>#REF!</f>
        <v>#REF!</v>
      </c>
      <c r="AO224" s="93" t="e">
        <f>#REF!</f>
        <v>#REF!</v>
      </c>
      <c r="AP224" s="93" t="e">
        <f>#REF!</f>
        <v>#REF!</v>
      </c>
      <c r="AQ224" s="93" t="e">
        <f>#REF!</f>
        <v>#REF!</v>
      </c>
      <c r="AR224" s="93" t="e">
        <f>#REF!</f>
        <v>#REF!</v>
      </c>
      <c r="AS224" s="187" t="e">
        <f>#REF!</f>
        <v>#REF!</v>
      </c>
      <c r="AT224" s="187" t="e">
        <f>#REF!</f>
        <v>#REF!</v>
      </c>
    </row>
    <row r="225" spans="1:46">
      <c r="A225" s="539">
        <v>4103020200100100</v>
      </c>
      <c r="B225" s="537"/>
      <c r="C225" s="540" t="s">
        <v>1543</v>
      </c>
      <c r="D225" s="525" t="e">
        <f t="shared" si="81"/>
        <v>#REF!</v>
      </c>
      <c r="E225" s="87" t="e">
        <f t="shared" si="82"/>
        <v>#REF!</v>
      </c>
      <c r="F225" s="428" t="e">
        <f t="shared" si="82"/>
        <v>#REF!</v>
      </c>
      <c r="G225" s="397" t="e">
        <f>SUM(#REF!)</f>
        <v>#REF!</v>
      </c>
      <c r="H225" s="396" t="e">
        <f>SUM(#REF!)</f>
        <v>#REF!</v>
      </c>
      <c r="I225" s="396" t="e">
        <f>SUM(#REF!)</f>
        <v>#REF!</v>
      </c>
      <c r="J225" s="396" t="e">
        <f>SUM(#REF!)</f>
        <v>#REF!</v>
      </c>
      <c r="K225" s="396" t="e">
        <f>SUM(#REF!)</f>
        <v>#REF!</v>
      </c>
      <c r="L225" s="396" t="e">
        <f>SUM(#REF!)</f>
        <v>#REF!</v>
      </c>
      <c r="M225" s="396" t="e">
        <f>SUM(#REF!)</f>
        <v>#REF!</v>
      </c>
      <c r="N225" s="396" t="e">
        <f>SUM(#REF!)</f>
        <v>#REF!</v>
      </c>
      <c r="O225" s="396" t="e">
        <f>SUM(#REF!)</f>
        <v>#REF!</v>
      </c>
      <c r="P225" s="396" t="e">
        <f>SUM(#REF!)</f>
        <v>#REF!</v>
      </c>
      <c r="Q225" s="396" t="e">
        <f>SUM(#REF!)</f>
        <v>#REF!</v>
      </c>
      <c r="R225" s="396" t="e">
        <f>SUM(#REF!)</f>
        <v>#REF!</v>
      </c>
      <c r="S225" s="396" t="e">
        <f>SUM(#REF!)</f>
        <v>#REF!</v>
      </c>
      <c r="T225" s="396" t="e">
        <f>SUM(#REF!)</f>
        <v>#REF!</v>
      </c>
      <c r="U225" s="396" t="e">
        <f>SUM(#REF!)</f>
        <v>#REF!</v>
      </c>
      <c r="V225" s="396" t="e">
        <f>SUM(#REF!)</f>
        <v>#REF!</v>
      </c>
      <c r="W225" s="396" t="e">
        <f>SUM(#REF!)</f>
        <v>#REF!</v>
      </c>
      <c r="X225" s="396" t="e">
        <f>SUM(#REF!)</f>
        <v>#REF!</v>
      </c>
      <c r="Y225" s="396" t="e">
        <f>SUM(#REF!)</f>
        <v>#REF!</v>
      </c>
      <c r="Z225" s="396" t="e">
        <f>SUM(#REF!)</f>
        <v>#REF!</v>
      </c>
      <c r="AA225" s="393" t="e">
        <f>SUM(#REF!)</f>
        <v>#REF!</v>
      </c>
      <c r="AB225" s="393" t="e">
        <f>SUM(#REF!)</f>
        <v>#REF!</v>
      </c>
      <c r="AC225" s="396" t="e">
        <f>SUM(#REF!)</f>
        <v>#REF!</v>
      </c>
      <c r="AD225" s="393" t="e">
        <f>SUM(#REF!)</f>
        <v>#REF!</v>
      </c>
      <c r="AE225" s="187">
        <v>0</v>
      </c>
      <c r="AF225" s="187">
        <v>0</v>
      </c>
      <c r="AG225" s="378">
        <v>0</v>
      </c>
      <c r="AH225" s="395" t="e">
        <f t="shared" si="83"/>
        <v>#REF!</v>
      </c>
      <c r="AI225" s="110" t="e">
        <f>#REF!</f>
        <v>#REF!</v>
      </c>
      <c r="AJ225" s="93" t="e">
        <f>#REF!</f>
        <v>#REF!</v>
      </c>
      <c r="AK225" s="93" t="e">
        <f>#REF!</f>
        <v>#REF!</v>
      </c>
      <c r="AL225" s="93" t="e">
        <f>#REF!</f>
        <v>#REF!</v>
      </c>
      <c r="AM225" s="93" t="e">
        <f>#REF!</f>
        <v>#REF!</v>
      </c>
      <c r="AN225" s="93" t="e">
        <f>#REF!</f>
        <v>#REF!</v>
      </c>
      <c r="AO225" s="93" t="e">
        <f>#REF!</f>
        <v>#REF!</v>
      </c>
      <c r="AP225" s="93" t="e">
        <f>#REF!</f>
        <v>#REF!</v>
      </c>
      <c r="AQ225" s="93" t="e">
        <f>#REF!</f>
        <v>#REF!</v>
      </c>
      <c r="AR225" s="93" t="e">
        <f>#REF!</f>
        <v>#REF!</v>
      </c>
      <c r="AS225" s="187" t="e">
        <f>#REF!</f>
        <v>#REF!</v>
      </c>
      <c r="AT225" s="187" t="e">
        <f>#REF!</f>
        <v>#REF!</v>
      </c>
    </row>
    <row r="226" spans="1:46">
      <c r="A226" s="519" t="s">
        <v>941</v>
      </c>
      <c r="B226" s="95">
        <v>929</v>
      </c>
      <c r="C226" s="24" t="s">
        <v>1010</v>
      </c>
      <c r="D226" s="525" t="e">
        <f t="shared" si="81"/>
        <v>#REF!</v>
      </c>
      <c r="E226" s="106" t="e">
        <f t="shared" si="82"/>
        <v>#REF!</v>
      </c>
      <c r="F226" s="428" t="e">
        <f t="shared" si="82"/>
        <v>#REF!</v>
      </c>
      <c r="G226" s="397" t="e">
        <f>SUM(#REF!)</f>
        <v>#REF!</v>
      </c>
      <c r="H226" s="396" t="e">
        <f>SUM(#REF!)</f>
        <v>#REF!</v>
      </c>
      <c r="I226" s="396" t="e">
        <f>SUM(#REF!)</f>
        <v>#REF!</v>
      </c>
      <c r="J226" s="396" t="e">
        <f>SUM(#REF!)</f>
        <v>#REF!</v>
      </c>
      <c r="K226" s="396" t="e">
        <f>SUM(#REF!)</f>
        <v>#REF!</v>
      </c>
      <c r="L226" s="396" t="e">
        <f>SUM(#REF!)</f>
        <v>#REF!</v>
      </c>
      <c r="M226" s="396" t="e">
        <f>SUM(#REF!)</f>
        <v>#REF!</v>
      </c>
      <c r="N226" s="396" t="e">
        <f>SUM(#REF!)</f>
        <v>#REF!</v>
      </c>
      <c r="O226" s="396" t="e">
        <f>SUM(#REF!)</f>
        <v>#REF!</v>
      </c>
      <c r="P226" s="396" t="e">
        <f>SUM(#REF!)</f>
        <v>#REF!</v>
      </c>
      <c r="Q226" s="396" t="e">
        <f>SUM(#REF!)</f>
        <v>#REF!</v>
      </c>
      <c r="R226" s="396" t="e">
        <f>SUM(#REF!)</f>
        <v>#REF!</v>
      </c>
      <c r="S226" s="396" t="e">
        <f>SUM(#REF!)</f>
        <v>#REF!</v>
      </c>
      <c r="T226" s="396" t="e">
        <f>SUM(#REF!)</f>
        <v>#REF!</v>
      </c>
      <c r="U226" s="396" t="e">
        <f>SUM(#REF!)</f>
        <v>#REF!</v>
      </c>
      <c r="V226" s="396" t="e">
        <f>SUM(#REF!)</f>
        <v>#REF!</v>
      </c>
      <c r="W226" s="396" t="e">
        <f>SUM(#REF!)</f>
        <v>#REF!</v>
      </c>
      <c r="X226" s="396" t="e">
        <f>SUM(#REF!)</f>
        <v>#REF!</v>
      </c>
      <c r="Y226" s="396" t="e">
        <f>SUM(#REF!)</f>
        <v>#REF!</v>
      </c>
      <c r="Z226" s="396" t="e">
        <f>SUM(#REF!)</f>
        <v>#REF!</v>
      </c>
      <c r="AA226" s="393" t="e">
        <f>SUM(#REF!)</f>
        <v>#REF!</v>
      </c>
      <c r="AB226" s="393" t="e">
        <f>SUM(#REF!)</f>
        <v>#REF!</v>
      </c>
      <c r="AC226" s="393" t="e">
        <f>SUM(#REF!)</f>
        <v>#REF!</v>
      </c>
      <c r="AD226" s="393" t="e">
        <f>SUM(#REF!)</f>
        <v>#REF!</v>
      </c>
      <c r="AE226" s="187">
        <v>0</v>
      </c>
      <c r="AF226" s="187">
        <v>0</v>
      </c>
      <c r="AG226" s="378">
        <v>0</v>
      </c>
      <c r="AH226" s="395" t="e">
        <f t="shared" si="83"/>
        <v>#REF!</v>
      </c>
      <c r="AI226" s="110" t="e">
        <f>#REF!</f>
        <v>#REF!</v>
      </c>
      <c r="AJ226" s="93" t="e">
        <f>#REF!</f>
        <v>#REF!</v>
      </c>
      <c r="AK226" s="93" t="e">
        <f>#REF!</f>
        <v>#REF!</v>
      </c>
      <c r="AL226" s="93" t="e">
        <f>#REF!</f>
        <v>#REF!</v>
      </c>
      <c r="AM226" s="93" t="e">
        <f>#REF!</f>
        <v>#REF!</v>
      </c>
      <c r="AN226" s="93" t="e">
        <f>#REF!</f>
        <v>#REF!</v>
      </c>
      <c r="AO226" s="93" t="e">
        <f>#REF!</f>
        <v>#REF!</v>
      </c>
      <c r="AP226" s="93" t="e">
        <f>#REF!</f>
        <v>#REF!</v>
      </c>
      <c r="AQ226" s="93" t="e">
        <f>#REF!</f>
        <v>#REF!</v>
      </c>
      <c r="AR226" s="93" t="e">
        <f>#REF!</f>
        <v>#REF!</v>
      </c>
      <c r="AS226" s="187" t="e">
        <f>#REF!</f>
        <v>#REF!</v>
      </c>
      <c r="AT226" s="187" t="e">
        <f>#REF!</f>
        <v>#REF!</v>
      </c>
    </row>
    <row r="227" spans="1:46">
      <c r="A227" s="519" t="s">
        <v>944</v>
      </c>
      <c r="B227" s="95">
        <v>930</v>
      </c>
      <c r="C227" s="24" t="s">
        <v>1018</v>
      </c>
      <c r="D227" s="525" t="e">
        <f t="shared" si="81"/>
        <v>#REF!</v>
      </c>
      <c r="E227" s="106" t="e">
        <f t="shared" si="82"/>
        <v>#REF!</v>
      </c>
      <c r="F227" s="428" t="e">
        <f t="shared" si="82"/>
        <v>#REF!</v>
      </c>
      <c r="G227" s="397" t="e">
        <f>SUM(#REF!)</f>
        <v>#REF!</v>
      </c>
      <c r="H227" s="396" t="e">
        <f>SUM(#REF!)</f>
        <v>#REF!</v>
      </c>
      <c r="I227" s="396" t="e">
        <f>SUM(#REF!)</f>
        <v>#REF!</v>
      </c>
      <c r="J227" s="396" t="e">
        <f>SUM(#REF!)</f>
        <v>#REF!</v>
      </c>
      <c r="K227" s="396" t="e">
        <f>SUM(#REF!)</f>
        <v>#REF!</v>
      </c>
      <c r="L227" s="396" t="e">
        <f>SUM(#REF!)</f>
        <v>#REF!</v>
      </c>
      <c r="M227" s="396" t="e">
        <f>SUM(#REF!)</f>
        <v>#REF!</v>
      </c>
      <c r="N227" s="396" t="e">
        <f>SUM(#REF!)</f>
        <v>#REF!</v>
      </c>
      <c r="O227" s="396" t="e">
        <f>SUM(#REF!)</f>
        <v>#REF!</v>
      </c>
      <c r="P227" s="396" t="e">
        <f>SUM(#REF!)</f>
        <v>#REF!</v>
      </c>
      <c r="Q227" s="396" t="e">
        <f>SUM(#REF!)</f>
        <v>#REF!</v>
      </c>
      <c r="R227" s="396" t="e">
        <f>SUM(#REF!)</f>
        <v>#REF!</v>
      </c>
      <c r="S227" s="396" t="e">
        <f>SUM(#REF!)</f>
        <v>#REF!</v>
      </c>
      <c r="T227" s="396" t="e">
        <f>SUM(#REF!)</f>
        <v>#REF!</v>
      </c>
      <c r="U227" s="396" t="e">
        <f>SUM(#REF!)</f>
        <v>#REF!</v>
      </c>
      <c r="V227" s="396" t="e">
        <f>SUM(#REF!)</f>
        <v>#REF!</v>
      </c>
      <c r="W227" s="396" t="e">
        <f>SUM(#REF!)</f>
        <v>#REF!</v>
      </c>
      <c r="X227" s="396" t="e">
        <f>SUM(#REF!)</f>
        <v>#REF!</v>
      </c>
      <c r="Y227" s="396" t="e">
        <f>SUM(#REF!)</f>
        <v>#REF!</v>
      </c>
      <c r="Z227" s="396" t="e">
        <f>SUM(#REF!)</f>
        <v>#REF!</v>
      </c>
      <c r="AA227" s="393" t="e">
        <f>SUM(#REF!)</f>
        <v>#REF!</v>
      </c>
      <c r="AB227" s="393" t="e">
        <f>SUM(#REF!)</f>
        <v>#REF!</v>
      </c>
      <c r="AC227" s="393" t="e">
        <f>SUM(#REF!)</f>
        <v>#REF!</v>
      </c>
      <c r="AD227" s="393" t="e">
        <f>SUM(#REF!)</f>
        <v>#REF!</v>
      </c>
      <c r="AE227" s="187">
        <v>32400</v>
      </c>
      <c r="AF227" s="187">
        <v>32400</v>
      </c>
      <c r="AG227" s="378">
        <v>12000</v>
      </c>
      <c r="AH227" s="395" t="e">
        <f t="shared" si="83"/>
        <v>#REF!</v>
      </c>
      <c r="AI227" s="110" t="e">
        <f>#REF!</f>
        <v>#REF!</v>
      </c>
      <c r="AJ227" s="93" t="e">
        <f>#REF!</f>
        <v>#REF!</v>
      </c>
      <c r="AK227" s="93" t="e">
        <f>#REF!</f>
        <v>#REF!</v>
      </c>
      <c r="AL227" s="93" t="e">
        <f>#REF!</f>
        <v>#REF!</v>
      </c>
      <c r="AM227" s="93" t="e">
        <f>#REF!</f>
        <v>#REF!</v>
      </c>
      <c r="AN227" s="93" t="e">
        <f>#REF!</f>
        <v>#REF!</v>
      </c>
      <c r="AO227" s="93" t="e">
        <f>#REF!</f>
        <v>#REF!</v>
      </c>
      <c r="AP227" s="93" t="e">
        <f>#REF!</f>
        <v>#REF!</v>
      </c>
      <c r="AQ227" s="93" t="e">
        <f>#REF!</f>
        <v>#REF!</v>
      </c>
      <c r="AR227" s="93" t="e">
        <f>#REF!</f>
        <v>#REF!</v>
      </c>
      <c r="AS227" s="187" t="e">
        <f>#REF!</f>
        <v>#REF!</v>
      </c>
      <c r="AT227" s="187" t="e">
        <f>#REF!</f>
        <v>#REF!</v>
      </c>
    </row>
    <row r="228" spans="1:46">
      <c r="A228" s="519">
        <v>4102020100100100</v>
      </c>
      <c r="B228" s="95">
        <v>931</v>
      </c>
      <c r="C228" s="24" t="s">
        <v>1325</v>
      </c>
      <c r="D228" s="525" t="e">
        <f t="shared" si="81"/>
        <v>#REF!</v>
      </c>
      <c r="E228" s="106" t="e">
        <f t="shared" si="82"/>
        <v>#REF!</v>
      </c>
      <c r="F228" s="428" t="e">
        <f t="shared" si="82"/>
        <v>#REF!</v>
      </c>
      <c r="G228" s="397" t="e">
        <f>SUM(#REF!)</f>
        <v>#REF!</v>
      </c>
      <c r="H228" s="396" t="e">
        <f>SUM(#REF!)</f>
        <v>#REF!</v>
      </c>
      <c r="I228" s="396" t="e">
        <f>SUM(#REF!)</f>
        <v>#REF!</v>
      </c>
      <c r="J228" s="396" t="e">
        <f>SUM(#REF!)</f>
        <v>#REF!</v>
      </c>
      <c r="K228" s="396" t="e">
        <f>SUM(#REF!)</f>
        <v>#REF!</v>
      </c>
      <c r="L228" s="396" t="e">
        <f>SUM(#REF!)</f>
        <v>#REF!</v>
      </c>
      <c r="M228" s="396" t="e">
        <f>SUM(#REF!)</f>
        <v>#REF!</v>
      </c>
      <c r="N228" s="396" t="e">
        <f>SUM(#REF!)</f>
        <v>#REF!</v>
      </c>
      <c r="O228" s="396" t="e">
        <f>SUM(#REF!)</f>
        <v>#REF!</v>
      </c>
      <c r="P228" s="396" t="e">
        <f>SUM(#REF!)</f>
        <v>#REF!</v>
      </c>
      <c r="Q228" s="396" t="e">
        <f>SUM(#REF!)</f>
        <v>#REF!</v>
      </c>
      <c r="R228" s="396" t="e">
        <f>SUM(#REF!)</f>
        <v>#REF!</v>
      </c>
      <c r="S228" s="396" t="e">
        <f>SUM(#REF!)</f>
        <v>#REF!</v>
      </c>
      <c r="T228" s="396" t="e">
        <f>SUM(#REF!)</f>
        <v>#REF!</v>
      </c>
      <c r="U228" s="396" t="e">
        <f>SUM(#REF!)</f>
        <v>#REF!</v>
      </c>
      <c r="V228" s="396" t="e">
        <f>SUM(#REF!)</f>
        <v>#REF!</v>
      </c>
      <c r="W228" s="396" t="e">
        <f>SUM(#REF!)</f>
        <v>#REF!</v>
      </c>
      <c r="X228" s="396" t="e">
        <f>SUM(#REF!)</f>
        <v>#REF!</v>
      </c>
      <c r="Y228" s="396" t="e">
        <f>SUM(#REF!)</f>
        <v>#REF!</v>
      </c>
      <c r="Z228" s="396" t="e">
        <f>SUM(#REF!)</f>
        <v>#REF!</v>
      </c>
      <c r="AA228" s="393" t="e">
        <f>SUM(#REF!)</f>
        <v>#REF!</v>
      </c>
      <c r="AB228" s="393" t="e">
        <f>SUM(#REF!)</f>
        <v>#REF!</v>
      </c>
      <c r="AC228" s="393" t="e">
        <f>SUM(#REF!)</f>
        <v>#REF!</v>
      </c>
      <c r="AD228" s="393" t="e">
        <f>SUM(#REF!)</f>
        <v>#REF!</v>
      </c>
      <c r="AE228" s="187">
        <v>200000</v>
      </c>
      <c r="AF228" s="187">
        <v>200000</v>
      </c>
      <c r="AG228" s="378">
        <v>228190</v>
      </c>
      <c r="AH228" s="395" t="e">
        <f t="shared" si="83"/>
        <v>#REF!</v>
      </c>
      <c r="AI228" s="110" t="e">
        <f>#REF!</f>
        <v>#REF!</v>
      </c>
      <c r="AJ228" s="93" t="e">
        <f>#REF!</f>
        <v>#REF!</v>
      </c>
      <c r="AK228" s="93" t="e">
        <f>#REF!</f>
        <v>#REF!</v>
      </c>
      <c r="AL228" s="93" t="e">
        <f>#REF!</f>
        <v>#REF!</v>
      </c>
      <c r="AM228" s="93" t="e">
        <f>#REF!</f>
        <v>#REF!</v>
      </c>
      <c r="AN228" s="93" t="e">
        <f>#REF!</f>
        <v>#REF!</v>
      </c>
      <c r="AO228" s="93" t="e">
        <f>#REF!</f>
        <v>#REF!</v>
      </c>
      <c r="AP228" s="93" t="e">
        <f>#REF!</f>
        <v>#REF!</v>
      </c>
      <c r="AQ228" s="93" t="e">
        <f>#REF!</f>
        <v>#REF!</v>
      </c>
      <c r="AR228" s="93" t="e">
        <f>#REF!</f>
        <v>#REF!</v>
      </c>
      <c r="AS228" s="187" t="e">
        <f>#REF!</f>
        <v>#REF!</v>
      </c>
      <c r="AT228" s="187" t="e">
        <f>#REF!</f>
        <v>#REF!</v>
      </c>
    </row>
    <row r="229" spans="1:46">
      <c r="A229" s="519"/>
      <c r="B229" s="95">
        <v>933</v>
      </c>
      <c r="C229" s="24" t="s">
        <v>1017</v>
      </c>
      <c r="D229" s="525" t="e">
        <f t="shared" si="81"/>
        <v>#REF!</v>
      </c>
      <c r="E229" s="106" t="e">
        <f t="shared" si="82"/>
        <v>#REF!</v>
      </c>
      <c r="F229" s="428" t="e">
        <f t="shared" si="82"/>
        <v>#REF!</v>
      </c>
      <c r="G229" s="397" t="e">
        <f>SUM(#REF!)</f>
        <v>#REF!</v>
      </c>
      <c r="H229" s="396" t="e">
        <f>SUM(#REF!)</f>
        <v>#REF!</v>
      </c>
      <c r="I229" s="396" t="e">
        <f>SUM(#REF!)</f>
        <v>#REF!</v>
      </c>
      <c r="J229" s="396" t="e">
        <f>SUM(#REF!)</f>
        <v>#REF!</v>
      </c>
      <c r="K229" s="396" t="e">
        <f>SUM(#REF!)</f>
        <v>#REF!</v>
      </c>
      <c r="L229" s="396" t="e">
        <f>SUM(#REF!)</f>
        <v>#REF!</v>
      </c>
      <c r="M229" s="396" t="e">
        <f>SUM(#REF!)</f>
        <v>#REF!</v>
      </c>
      <c r="N229" s="396" t="e">
        <f>SUM(#REF!)</f>
        <v>#REF!</v>
      </c>
      <c r="O229" s="396" t="e">
        <f>SUM(#REF!)</f>
        <v>#REF!</v>
      </c>
      <c r="P229" s="396" t="e">
        <f>SUM(#REF!)</f>
        <v>#REF!</v>
      </c>
      <c r="Q229" s="396" t="e">
        <f>SUM(#REF!)</f>
        <v>#REF!</v>
      </c>
      <c r="R229" s="396" t="e">
        <f>SUM(#REF!)</f>
        <v>#REF!</v>
      </c>
      <c r="S229" s="396" t="e">
        <f>SUM(#REF!)</f>
        <v>#REF!</v>
      </c>
      <c r="T229" s="396" t="e">
        <f>SUM(#REF!)</f>
        <v>#REF!</v>
      </c>
      <c r="U229" s="396" t="e">
        <f>SUM(#REF!)</f>
        <v>#REF!</v>
      </c>
      <c r="V229" s="396" t="e">
        <f>SUM(#REF!)</f>
        <v>#REF!</v>
      </c>
      <c r="W229" s="396" t="e">
        <f>SUM(#REF!)</f>
        <v>#REF!</v>
      </c>
      <c r="X229" s="396" t="e">
        <f>SUM(#REF!)</f>
        <v>#REF!</v>
      </c>
      <c r="Y229" s="396" t="e">
        <f>SUM(#REF!)</f>
        <v>#REF!</v>
      </c>
      <c r="Z229" s="396" t="e">
        <f>SUM(#REF!)</f>
        <v>#REF!</v>
      </c>
      <c r="AA229" s="393" t="e">
        <f>SUM(#REF!)</f>
        <v>#REF!</v>
      </c>
      <c r="AB229" s="393" t="e">
        <f>SUM(#REF!)</f>
        <v>#REF!</v>
      </c>
      <c r="AC229" s="393" t="e">
        <f>SUM(#REF!)</f>
        <v>#REF!</v>
      </c>
      <c r="AD229" s="393" t="e">
        <f>SUM(#REF!)</f>
        <v>#REF!</v>
      </c>
      <c r="AE229" s="187">
        <v>0</v>
      </c>
      <c r="AF229" s="187">
        <v>0</v>
      </c>
      <c r="AG229" s="378">
        <v>0</v>
      </c>
      <c r="AH229" s="395" t="e">
        <f t="shared" si="83"/>
        <v>#REF!</v>
      </c>
      <c r="AI229" s="110" t="e">
        <f>#REF!</f>
        <v>#REF!</v>
      </c>
      <c r="AJ229" s="93" t="e">
        <f>#REF!</f>
        <v>#REF!</v>
      </c>
      <c r="AK229" s="93" t="e">
        <f>#REF!</f>
        <v>#REF!</v>
      </c>
      <c r="AL229" s="93" t="e">
        <f>#REF!</f>
        <v>#REF!</v>
      </c>
      <c r="AM229" s="93" t="e">
        <f>#REF!</f>
        <v>#REF!</v>
      </c>
      <c r="AN229" s="93" t="e">
        <f>#REF!</f>
        <v>#REF!</v>
      </c>
      <c r="AO229" s="93" t="e">
        <f>#REF!</f>
        <v>#REF!</v>
      </c>
      <c r="AP229" s="93" t="e">
        <f>#REF!</f>
        <v>#REF!</v>
      </c>
      <c r="AQ229" s="93" t="e">
        <f>#REF!</f>
        <v>#REF!</v>
      </c>
      <c r="AR229" s="93" t="e">
        <f>#REF!</f>
        <v>#REF!</v>
      </c>
      <c r="AS229" s="187" t="e">
        <f>#REF!</f>
        <v>#REF!</v>
      </c>
      <c r="AT229" s="187" t="e">
        <f>#REF!</f>
        <v>#REF!</v>
      </c>
    </row>
    <row r="230" spans="1:46">
      <c r="A230" s="519"/>
      <c r="B230" s="95">
        <v>934</v>
      </c>
      <c r="C230" s="24" t="s">
        <v>1016</v>
      </c>
      <c r="D230" s="526" t="e">
        <f>SUM(D231:D233)</f>
        <v>#REF!</v>
      </c>
      <c r="E230" s="429" t="e">
        <f>SUM(E231:E233)</f>
        <v>#REF!</v>
      </c>
      <c r="F230" s="429" t="e">
        <f>SUM(F231:F233)</f>
        <v>#REF!</v>
      </c>
      <c r="G230" s="47" t="e">
        <f>SUM(G231:G233)</f>
        <v>#REF!</v>
      </c>
      <c r="H230" s="47" t="e">
        <f t="shared" ref="H230:AT230" si="84">SUM(H231:H233)</f>
        <v>#REF!</v>
      </c>
      <c r="I230" s="47" t="e">
        <f t="shared" si="84"/>
        <v>#REF!</v>
      </c>
      <c r="J230" s="47" t="e">
        <f t="shared" si="84"/>
        <v>#REF!</v>
      </c>
      <c r="K230" s="47" t="e">
        <f t="shared" si="84"/>
        <v>#REF!</v>
      </c>
      <c r="L230" s="47" t="e">
        <f t="shared" si="84"/>
        <v>#REF!</v>
      </c>
      <c r="M230" s="47" t="e">
        <f t="shared" si="84"/>
        <v>#REF!</v>
      </c>
      <c r="N230" s="47" t="e">
        <f t="shared" si="84"/>
        <v>#REF!</v>
      </c>
      <c r="O230" s="47" t="e">
        <f t="shared" si="84"/>
        <v>#REF!</v>
      </c>
      <c r="P230" s="47" t="e">
        <f t="shared" si="84"/>
        <v>#REF!</v>
      </c>
      <c r="Q230" s="47" t="e">
        <f t="shared" si="84"/>
        <v>#REF!</v>
      </c>
      <c r="R230" s="47" t="e">
        <f t="shared" si="84"/>
        <v>#REF!</v>
      </c>
      <c r="S230" s="47" t="e">
        <f t="shared" si="84"/>
        <v>#REF!</v>
      </c>
      <c r="T230" s="47" t="e">
        <f t="shared" si="84"/>
        <v>#REF!</v>
      </c>
      <c r="U230" s="47" t="e">
        <f t="shared" si="84"/>
        <v>#REF!</v>
      </c>
      <c r="V230" s="47" t="e">
        <f t="shared" si="84"/>
        <v>#REF!</v>
      </c>
      <c r="W230" s="47" t="e">
        <f t="shared" si="84"/>
        <v>#REF!</v>
      </c>
      <c r="X230" s="47" t="e">
        <f t="shared" si="84"/>
        <v>#REF!</v>
      </c>
      <c r="Y230" s="47" t="e">
        <f t="shared" si="84"/>
        <v>#REF!</v>
      </c>
      <c r="Z230" s="47" t="e">
        <f t="shared" si="84"/>
        <v>#REF!</v>
      </c>
      <c r="AA230" s="47" t="e">
        <f t="shared" si="84"/>
        <v>#REF!</v>
      </c>
      <c r="AB230" s="47" t="e">
        <f t="shared" si="84"/>
        <v>#REF!</v>
      </c>
      <c r="AC230" s="47" t="e">
        <f t="shared" si="84"/>
        <v>#REF!</v>
      </c>
      <c r="AD230" s="47" t="e">
        <f t="shared" si="84"/>
        <v>#REF!</v>
      </c>
      <c r="AE230" s="47">
        <f t="shared" si="84"/>
        <v>1554400</v>
      </c>
      <c r="AF230" s="47">
        <f t="shared" si="84"/>
        <v>1554400</v>
      </c>
      <c r="AG230" s="47">
        <f t="shared" si="84"/>
        <v>1105840</v>
      </c>
      <c r="AH230" s="47" t="e">
        <f t="shared" si="84"/>
        <v>#REF!</v>
      </c>
      <c r="AI230" s="47" t="e">
        <f t="shared" si="84"/>
        <v>#REF!</v>
      </c>
      <c r="AJ230" s="47" t="e">
        <f t="shared" si="84"/>
        <v>#REF!</v>
      </c>
      <c r="AK230" s="47" t="e">
        <f t="shared" si="84"/>
        <v>#REF!</v>
      </c>
      <c r="AL230" s="47" t="e">
        <f t="shared" si="84"/>
        <v>#REF!</v>
      </c>
      <c r="AM230" s="47" t="e">
        <f t="shared" si="84"/>
        <v>#REF!</v>
      </c>
      <c r="AN230" s="47" t="e">
        <f t="shared" si="84"/>
        <v>#REF!</v>
      </c>
      <c r="AO230" s="47" t="e">
        <f t="shared" si="84"/>
        <v>#REF!</v>
      </c>
      <c r="AP230" s="47" t="e">
        <f t="shared" si="84"/>
        <v>#REF!</v>
      </c>
      <c r="AQ230" s="47" t="e">
        <f t="shared" si="84"/>
        <v>#REF!</v>
      </c>
      <c r="AR230" s="47" t="e">
        <f t="shared" si="84"/>
        <v>#REF!</v>
      </c>
      <c r="AS230" s="47" t="e">
        <f t="shared" si="84"/>
        <v>#REF!</v>
      </c>
      <c r="AT230" s="47" t="e">
        <f t="shared" si="84"/>
        <v>#REF!</v>
      </c>
    </row>
    <row r="231" spans="1:46">
      <c r="A231" s="519" t="s">
        <v>935</v>
      </c>
      <c r="B231" s="95" t="s">
        <v>1374</v>
      </c>
      <c r="C231" s="24" t="s">
        <v>1534</v>
      </c>
      <c r="D231" s="525" t="e">
        <f t="shared" ref="D231:D239" si="85">E231/9*12</f>
        <v>#REF!</v>
      </c>
      <c r="E231" s="106" t="e">
        <f t="shared" ref="E231:E239" si="86">AC231+AA231+Y231+W231+U231+S231+Q231+O231+M231+K231+I231+G231</f>
        <v>#REF!</v>
      </c>
      <c r="F231" s="428" t="e">
        <f t="shared" ref="F231:F239" si="87">AD231+AB231+Z231+X231+V231+T231+R231+P231+N231+L231+J231+H231</f>
        <v>#REF!</v>
      </c>
      <c r="G231" s="397" t="e">
        <f>SUM(#REF!)</f>
        <v>#REF!</v>
      </c>
      <c r="H231" s="396" t="e">
        <f>SUM(#REF!)</f>
        <v>#REF!</v>
      </c>
      <c r="I231" s="396" t="e">
        <f>SUM(#REF!)</f>
        <v>#REF!</v>
      </c>
      <c r="J231" s="396" t="e">
        <f>SUM(#REF!)</f>
        <v>#REF!</v>
      </c>
      <c r="K231" s="396" t="e">
        <f>SUM(#REF!)</f>
        <v>#REF!</v>
      </c>
      <c r="L231" s="396" t="e">
        <f>SUM(#REF!)</f>
        <v>#REF!</v>
      </c>
      <c r="M231" s="396" t="e">
        <f>SUM(#REF!)</f>
        <v>#REF!</v>
      </c>
      <c r="N231" s="396" t="e">
        <f>SUM(#REF!)</f>
        <v>#REF!</v>
      </c>
      <c r="O231" s="396" t="e">
        <f>SUM(#REF!)</f>
        <v>#REF!</v>
      </c>
      <c r="P231" s="396" t="e">
        <f>SUM(#REF!)</f>
        <v>#REF!</v>
      </c>
      <c r="Q231" s="396" t="e">
        <f>SUM(#REF!)</f>
        <v>#REF!</v>
      </c>
      <c r="R231" s="396" t="e">
        <f>SUM(#REF!)</f>
        <v>#REF!</v>
      </c>
      <c r="S231" s="396" t="e">
        <f>SUM(#REF!)</f>
        <v>#REF!</v>
      </c>
      <c r="T231" s="396" t="e">
        <f>SUM(#REF!)</f>
        <v>#REF!</v>
      </c>
      <c r="U231" s="396" t="e">
        <f>SUM(#REF!)</f>
        <v>#REF!</v>
      </c>
      <c r="V231" s="396" t="e">
        <f>SUM(#REF!)</f>
        <v>#REF!</v>
      </c>
      <c r="W231" s="396" t="e">
        <f>SUM(#REF!)</f>
        <v>#REF!</v>
      </c>
      <c r="X231" s="396" t="e">
        <f>SUM(#REF!)</f>
        <v>#REF!</v>
      </c>
      <c r="Y231" s="396" t="e">
        <f>SUM(#REF!)</f>
        <v>#REF!</v>
      </c>
      <c r="Z231" s="396" t="e">
        <f>SUM(#REF!)</f>
        <v>#REF!</v>
      </c>
      <c r="AA231" s="393" t="e">
        <f>SUM(#REF!)</f>
        <v>#REF!</v>
      </c>
      <c r="AB231" s="393" t="e">
        <f>SUM(#REF!)</f>
        <v>#REF!</v>
      </c>
      <c r="AC231" s="393" t="e">
        <f>SUM(#REF!)</f>
        <v>#REF!</v>
      </c>
      <c r="AD231" s="393" t="e">
        <f>SUM(#REF!)</f>
        <v>#REF!</v>
      </c>
      <c r="AE231" s="187">
        <v>554400</v>
      </c>
      <c r="AF231" s="93">
        <v>554400</v>
      </c>
      <c r="AG231" s="441">
        <v>815037</v>
      </c>
      <c r="AH231" s="395" t="e">
        <f t="shared" ref="AH231:AH239" si="88">SUM(AI231:AT231)</f>
        <v>#REF!</v>
      </c>
      <c r="AI231" s="110" t="e">
        <f>#REF!</f>
        <v>#REF!</v>
      </c>
      <c r="AJ231" s="93" t="e">
        <f>#REF!</f>
        <v>#REF!</v>
      </c>
      <c r="AK231" s="93" t="e">
        <f>#REF!</f>
        <v>#REF!</v>
      </c>
      <c r="AL231" s="93" t="e">
        <f>#REF!</f>
        <v>#REF!</v>
      </c>
      <c r="AM231" s="93" t="e">
        <f>#REF!</f>
        <v>#REF!</v>
      </c>
      <c r="AN231" s="93" t="e">
        <f>#REF!</f>
        <v>#REF!</v>
      </c>
      <c r="AO231" s="93" t="e">
        <f>#REF!</f>
        <v>#REF!</v>
      </c>
      <c r="AP231" s="93" t="e">
        <f>#REF!</f>
        <v>#REF!</v>
      </c>
      <c r="AQ231" s="93" t="e">
        <f>#REF!</f>
        <v>#REF!</v>
      </c>
      <c r="AR231" s="93" t="e">
        <f>#REF!</f>
        <v>#REF!</v>
      </c>
      <c r="AS231" s="187" t="e">
        <f>#REF!</f>
        <v>#REF!</v>
      </c>
      <c r="AT231" s="187" t="e">
        <f>#REF!</f>
        <v>#REF!</v>
      </c>
    </row>
    <row r="232" spans="1:46">
      <c r="A232" s="519"/>
      <c r="B232" s="95" t="s">
        <v>1375</v>
      </c>
      <c r="C232" s="24" t="s">
        <v>1434</v>
      </c>
      <c r="D232" s="525" t="e">
        <f t="shared" si="85"/>
        <v>#REF!</v>
      </c>
      <c r="E232" s="106" t="e">
        <f t="shared" si="86"/>
        <v>#REF!</v>
      </c>
      <c r="F232" s="428" t="e">
        <f t="shared" si="87"/>
        <v>#REF!</v>
      </c>
      <c r="G232" s="397" t="e">
        <f>SUM(#REF!)</f>
        <v>#REF!</v>
      </c>
      <c r="H232" s="396" t="e">
        <f>SUM(#REF!)</f>
        <v>#REF!</v>
      </c>
      <c r="I232" s="396" t="e">
        <f>SUM(#REF!)</f>
        <v>#REF!</v>
      </c>
      <c r="J232" s="396" t="e">
        <f>SUM(#REF!)</f>
        <v>#REF!</v>
      </c>
      <c r="K232" s="396" t="e">
        <f>SUM(#REF!)</f>
        <v>#REF!</v>
      </c>
      <c r="L232" s="396" t="e">
        <f>SUM(#REF!)</f>
        <v>#REF!</v>
      </c>
      <c r="M232" s="396" t="e">
        <f>SUM(#REF!)</f>
        <v>#REF!</v>
      </c>
      <c r="N232" s="396" t="e">
        <f>SUM(#REF!)</f>
        <v>#REF!</v>
      </c>
      <c r="O232" s="396" t="e">
        <f>SUM(#REF!)</f>
        <v>#REF!</v>
      </c>
      <c r="P232" s="396" t="e">
        <f>SUM(#REF!)</f>
        <v>#REF!</v>
      </c>
      <c r="Q232" s="396" t="e">
        <f>SUM(#REF!)</f>
        <v>#REF!</v>
      </c>
      <c r="R232" s="396" t="e">
        <f>SUM(#REF!)</f>
        <v>#REF!</v>
      </c>
      <c r="S232" s="396" t="e">
        <f>SUM(#REF!)</f>
        <v>#REF!</v>
      </c>
      <c r="T232" s="396" t="e">
        <f>SUM(#REF!)</f>
        <v>#REF!</v>
      </c>
      <c r="U232" s="396" t="e">
        <f>SUM(#REF!)</f>
        <v>#REF!</v>
      </c>
      <c r="V232" s="396" t="e">
        <f>SUM(#REF!)</f>
        <v>#REF!</v>
      </c>
      <c r="W232" s="396" t="e">
        <f>SUM(#REF!)</f>
        <v>#REF!</v>
      </c>
      <c r="X232" s="396" t="e">
        <f>SUM(#REF!)</f>
        <v>#REF!</v>
      </c>
      <c r="Y232" s="396" t="e">
        <f>SUM(#REF!)</f>
        <v>#REF!</v>
      </c>
      <c r="Z232" s="396" t="e">
        <f>SUM(#REF!)</f>
        <v>#REF!</v>
      </c>
      <c r="AA232" s="393" t="e">
        <f>SUM(#REF!)</f>
        <v>#REF!</v>
      </c>
      <c r="AB232" s="393" t="e">
        <f>SUM(#REF!)</f>
        <v>#REF!</v>
      </c>
      <c r="AC232" s="393" t="e">
        <f>SUM(#REF!)</f>
        <v>#REF!</v>
      </c>
      <c r="AD232" s="393" t="e">
        <f>SUM(#REF!)</f>
        <v>#REF!</v>
      </c>
      <c r="AE232" s="187">
        <v>1000000</v>
      </c>
      <c r="AF232" s="187">
        <v>1000000</v>
      </c>
      <c r="AG232" s="378">
        <v>290803</v>
      </c>
      <c r="AH232" s="395" t="e">
        <f t="shared" si="88"/>
        <v>#REF!</v>
      </c>
      <c r="AI232" s="110" t="e">
        <f>#REF!</f>
        <v>#REF!</v>
      </c>
      <c r="AJ232" s="93" t="e">
        <f>#REF!</f>
        <v>#REF!</v>
      </c>
      <c r="AK232" s="93" t="e">
        <f>#REF!</f>
        <v>#REF!</v>
      </c>
      <c r="AL232" s="93" t="e">
        <f>#REF!</f>
        <v>#REF!</v>
      </c>
      <c r="AM232" s="93" t="e">
        <f>#REF!</f>
        <v>#REF!</v>
      </c>
      <c r="AN232" s="93" t="e">
        <f>#REF!</f>
        <v>#REF!</v>
      </c>
      <c r="AO232" s="93" t="e">
        <f>#REF!</f>
        <v>#REF!</v>
      </c>
      <c r="AP232" s="93" t="e">
        <f>#REF!</f>
        <v>#REF!</v>
      </c>
      <c r="AQ232" s="93" t="e">
        <f>#REF!</f>
        <v>#REF!</v>
      </c>
      <c r="AR232" s="93" t="e">
        <f>#REF!</f>
        <v>#REF!</v>
      </c>
      <c r="AS232" s="187" t="e">
        <f>#REF!</f>
        <v>#REF!</v>
      </c>
      <c r="AT232" s="187" t="e">
        <f>#REF!</f>
        <v>#REF!</v>
      </c>
    </row>
    <row r="233" spans="1:46">
      <c r="A233" s="519">
        <v>4105020100100300</v>
      </c>
      <c r="C233" s="24" t="s">
        <v>1535</v>
      </c>
      <c r="D233" s="525" t="e">
        <f t="shared" si="85"/>
        <v>#REF!</v>
      </c>
      <c r="E233" s="106" t="e">
        <f t="shared" si="86"/>
        <v>#REF!</v>
      </c>
      <c r="F233" s="428" t="e">
        <f t="shared" si="87"/>
        <v>#REF!</v>
      </c>
      <c r="G233" s="397" t="e">
        <f>SUM(#REF!)</f>
        <v>#REF!</v>
      </c>
      <c r="H233" s="396" t="e">
        <f>SUM(#REF!)</f>
        <v>#REF!</v>
      </c>
      <c r="I233" s="396" t="e">
        <f>SUM(#REF!)</f>
        <v>#REF!</v>
      </c>
      <c r="J233" s="396" t="e">
        <f>SUM(#REF!)</f>
        <v>#REF!</v>
      </c>
      <c r="K233" s="396" t="e">
        <f>SUM(#REF!)</f>
        <v>#REF!</v>
      </c>
      <c r="L233" s="396" t="e">
        <f>SUM(#REF!)</f>
        <v>#REF!</v>
      </c>
      <c r="M233" s="396" t="e">
        <f>SUM(#REF!)</f>
        <v>#REF!</v>
      </c>
      <c r="N233" s="396" t="e">
        <f>SUM(#REF!)</f>
        <v>#REF!</v>
      </c>
      <c r="O233" s="396" t="e">
        <f>SUM(#REF!)</f>
        <v>#REF!</v>
      </c>
      <c r="P233" s="396" t="e">
        <f>SUM(#REF!)</f>
        <v>#REF!</v>
      </c>
      <c r="Q233" s="396" t="e">
        <f>SUM(#REF!)</f>
        <v>#REF!</v>
      </c>
      <c r="R233" s="396" t="e">
        <f>SUM(#REF!)</f>
        <v>#REF!</v>
      </c>
      <c r="S233" s="396" t="e">
        <f>SUM(#REF!)</f>
        <v>#REF!</v>
      </c>
      <c r="T233" s="396" t="e">
        <f>SUM(#REF!)</f>
        <v>#REF!</v>
      </c>
      <c r="U233" s="396" t="e">
        <f>SUM(#REF!)</f>
        <v>#REF!</v>
      </c>
      <c r="V233" s="396" t="e">
        <f>SUM(#REF!)</f>
        <v>#REF!</v>
      </c>
      <c r="W233" s="396" t="e">
        <f>SUM(#REF!)</f>
        <v>#REF!</v>
      </c>
      <c r="X233" s="396" t="e">
        <f>SUM(#REF!)</f>
        <v>#REF!</v>
      </c>
      <c r="Y233" s="396" t="e">
        <f>SUM(#REF!)</f>
        <v>#REF!</v>
      </c>
      <c r="Z233" s="396" t="e">
        <f>SUM(#REF!)</f>
        <v>#REF!</v>
      </c>
      <c r="AA233" s="393" t="e">
        <f>SUM(#REF!)</f>
        <v>#REF!</v>
      </c>
      <c r="AB233" s="393" t="e">
        <f>SUM(#REF!)</f>
        <v>#REF!</v>
      </c>
      <c r="AC233" s="393" t="e">
        <f>SUM(#REF!)</f>
        <v>#REF!</v>
      </c>
      <c r="AD233" s="393" t="e">
        <f>SUM(#REF!)</f>
        <v>#REF!</v>
      </c>
      <c r="AE233" s="187">
        <v>0</v>
      </c>
      <c r="AF233" s="187">
        <v>0</v>
      </c>
      <c r="AG233" s="378">
        <v>0</v>
      </c>
      <c r="AH233" s="395" t="e">
        <f t="shared" si="88"/>
        <v>#REF!</v>
      </c>
      <c r="AI233" s="110" t="e">
        <f>#REF!</f>
        <v>#REF!</v>
      </c>
      <c r="AJ233" s="93" t="e">
        <f>#REF!</f>
        <v>#REF!</v>
      </c>
      <c r="AK233" s="93" t="e">
        <f>#REF!</f>
        <v>#REF!</v>
      </c>
      <c r="AL233" s="93" t="e">
        <f>#REF!</f>
        <v>#REF!</v>
      </c>
      <c r="AM233" s="93" t="e">
        <f>#REF!</f>
        <v>#REF!</v>
      </c>
      <c r="AN233" s="93" t="e">
        <f>#REF!</f>
        <v>#REF!</v>
      </c>
      <c r="AO233" s="93" t="e">
        <f>#REF!</f>
        <v>#REF!</v>
      </c>
      <c r="AP233" s="93" t="e">
        <f>#REF!</f>
        <v>#REF!</v>
      </c>
      <c r="AQ233" s="93" t="e">
        <f>#REF!</f>
        <v>#REF!</v>
      </c>
      <c r="AR233" s="93" t="e">
        <f>#REF!</f>
        <v>#REF!</v>
      </c>
      <c r="AS233" s="187" t="e">
        <f>#REF!</f>
        <v>#REF!</v>
      </c>
      <c r="AT233" s="187" t="e">
        <f>#REF!</f>
        <v>#REF!</v>
      </c>
    </row>
    <row r="234" spans="1:46">
      <c r="A234" s="519" t="s">
        <v>942</v>
      </c>
      <c r="B234" s="95">
        <v>940</v>
      </c>
      <c r="C234" s="24" t="s">
        <v>1011</v>
      </c>
      <c r="D234" s="525" t="e">
        <f t="shared" si="85"/>
        <v>#REF!</v>
      </c>
      <c r="E234" s="106" t="e">
        <f t="shared" si="86"/>
        <v>#REF!</v>
      </c>
      <c r="F234" s="428" t="e">
        <f t="shared" si="87"/>
        <v>#REF!</v>
      </c>
      <c r="G234" s="397" t="e">
        <f>SUM(#REF!)</f>
        <v>#REF!</v>
      </c>
      <c r="H234" s="396" t="e">
        <f>SUM(#REF!)</f>
        <v>#REF!</v>
      </c>
      <c r="I234" s="396" t="e">
        <f>SUM(#REF!)</f>
        <v>#REF!</v>
      </c>
      <c r="J234" s="396" t="e">
        <f>SUM(#REF!)</f>
        <v>#REF!</v>
      </c>
      <c r="K234" s="396" t="e">
        <f>SUM(#REF!)</f>
        <v>#REF!</v>
      </c>
      <c r="L234" s="396" t="e">
        <f>SUM(#REF!)</f>
        <v>#REF!</v>
      </c>
      <c r="M234" s="396" t="e">
        <f>SUM(#REF!)</f>
        <v>#REF!</v>
      </c>
      <c r="N234" s="396" t="e">
        <f>SUM(#REF!)</f>
        <v>#REF!</v>
      </c>
      <c r="O234" s="396" t="e">
        <f>SUM(#REF!)</f>
        <v>#REF!</v>
      </c>
      <c r="P234" s="396" t="e">
        <f>SUM(#REF!)</f>
        <v>#REF!</v>
      </c>
      <c r="Q234" s="396" t="e">
        <f>SUM(#REF!)</f>
        <v>#REF!</v>
      </c>
      <c r="R234" s="396" t="e">
        <f>SUM(#REF!)</f>
        <v>#REF!</v>
      </c>
      <c r="S234" s="396" t="e">
        <f>SUM(#REF!)</f>
        <v>#REF!</v>
      </c>
      <c r="T234" s="396" t="e">
        <f>SUM(#REF!)</f>
        <v>#REF!</v>
      </c>
      <c r="U234" s="396" t="e">
        <f>SUM(#REF!)</f>
        <v>#REF!</v>
      </c>
      <c r="V234" s="396" t="e">
        <f>SUM(#REF!)</f>
        <v>#REF!</v>
      </c>
      <c r="W234" s="396" t="e">
        <f>SUM(#REF!)</f>
        <v>#REF!</v>
      </c>
      <c r="X234" s="396" t="e">
        <f>SUM(#REF!)</f>
        <v>#REF!</v>
      </c>
      <c r="Y234" s="396" t="e">
        <f>SUM(#REF!)</f>
        <v>#REF!</v>
      </c>
      <c r="Z234" s="396" t="e">
        <f>SUM(#REF!)</f>
        <v>#REF!</v>
      </c>
      <c r="AA234" s="393" t="e">
        <f>SUM(#REF!)</f>
        <v>#REF!</v>
      </c>
      <c r="AB234" s="393" t="e">
        <f>SUM(#REF!)</f>
        <v>#REF!</v>
      </c>
      <c r="AC234" s="393" t="e">
        <f>SUM(#REF!)</f>
        <v>#REF!</v>
      </c>
      <c r="AD234" s="393" t="e">
        <f>SUM(#REF!)</f>
        <v>#REF!</v>
      </c>
      <c r="AE234" s="187">
        <v>2100000</v>
      </c>
      <c r="AF234" s="187">
        <v>2100000</v>
      </c>
      <c r="AG234" s="378">
        <v>1712651</v>
      </c>
      <c r="AH234" s="395" t="e">
        <f t="shared" si="88"/>
        <v>#REF!</v>
      </c>
      <c r="AI234" s="110" t="e">
        <f>#REF!</f>
        <v>#REF!</v>
      </c>
      <c r="AJ234" s="93" t="e">
        <f>#REF!</f>
        <v>#REF!</v>
      </c>
      <c r="AK234" s="93" t="e">
        <f>#REF!</f>
        <v>#REF!</v>
      </c>
      <c r="AL234" s="93" t="e">
        <f>#REF!</f>
        <v>#REF!</v>
      </c>
      <c r="AM234" s="93" t="e">
        <f>#REF!</f>
        <v>#REF!</v>
      </c>
      <c r="AN234" s="93" t="e">
        <f>#REF!</f>
        <v>#REF!</v>
      </c>
      <c r="AO234" s="93" t="e">
        <f>#REF!</f>
        <v>#REF!</v>
      </c>
      <c r="AP234" s="93" t="e">
        <f>#REF!</f>
        <v>#REF!</v>
      </c>
      <c r="AQ234" s="93" t="e">
        <f>#REF!</f>
        <v>#REF!</v>
      </c>
      <c r="AR234" s="93" t="e">
        <f>#REF!</f>
        <v>#REF!</v>
      </c>
      <c r="AS234" s="187" t="e">
        <f>#REF!</f>
        <v>#REF!</v>
      </c>
      <c r="AT234" s="187" t="e">
        <f>#REF!</f>
        <v>#REF!</v>
      </c>
    </row>
    <row r="235" spans="1:46">
      <c r="A235" s="519">
        <v>4105050100800200</v>
      </c>
      <c r="B235" s="95">
        <v>941</v>
      </c>
      <c r="C235" s="24" t="s">
        <v>1012</v>
      </c>
      <c r="D235" s="525" t="e">
        <f t="shared" si="85"/>
        <v>#REF!</v>
      </c>
      <c r="E235" s="106" t="e">
        <f t="shared" si="86"/>
        <v>#REF!</v>
      </c>
      <c r="F235" s="428" t="e">
        <f t="shared" si="87"/>
        <v>#REF!</v>
      </c>
      <c r="G235" s="397" t="e">
        <f>SUM(#REF!)</f>
        <v>#REF!</v>
      </c>
      <c r="H235" s="396" t="e">
        <f>SUM(#REF!)</f>
        <v>#REF!</v>
      </c>
      <c r="I235" s="396" t="e">
        <f>SUM(#REF!)</f>
        <v>#REF!</v>
      </c>
      <c r="J235" s="396" t="e">
        <f>SUM(#REF!)</f>
        <v>#REF!</v>
      </c>
      <c r="K235" s="396" t="e">
        <f>SUM(#REF!)</f>
        <v>#REF!</v>
      </c>
      <c r="L235" s="396" t="e">
        <f>SUM(#REF!)</f>
        <v>#REF!</v>
      </c>
      <c r="M235" s="396" t="e">
        <f>SUM(#REF!)</f>
        <v>#REF!</v>
      </c>
      <c r="N235" s="396" t="e">
        <f>SUM(#REF!)</f>
        <v>#REF!</v>
      </c>
      <c r="O235" s="396" t="e">
        <f>SUM(#REF!)</f>
        <v>#REF!</v>
      </c>
      <c r="P235" s="396" t="e">
        <f>SUM(#REF!)</f>
        <v>#REF!</v>
      </c>
      <c r="Q235" s="396" t="e">
        <f>SUM(#REF!)</f>
        <v>#REF!</v>
      </c>
      <c r="R235" s="396" t="e">
        <f>SUM(#REF!)</f>
        <v>#REF!</v>
      </c>
      <c r="S235" s="396" t="e">
        <f>SUM(#REF!)</f>
        <v>#REF!</v>
      </c>
      <c r="T235" s="396" t="e">
        <f>SUM(#REF!)</f>
        <v>#REF!</v>
      </c>
      <c r="U235" s="396" t="e">
        <f>SUM(#REF!)</f>
        <v>#REF!</v>
      </c>
      <c r="V235" s="396" t="e">
        <f>SUM(#REF!)</f>
        <v>#REF!</v>
      </c>
      <c r="W235" s="396" t="e">
        <f>SUM(#REF!)</f>
        <v>#REF!</v>
      </c>
      <c r="X235" s="396" t="e">
        <f>SUM(#REF!)</f>
        <v>#REF!</v>
      </c>
      <c r="Y235" s="396" t="e">
        <f>SUM(#REF!)</f>
        <v>#REF!</v>
      </c>
      <c r="Z235" s="396" t="e">
        <f>SUM(#REF!)</f>
        <v>#REF!</v>
      </c>
      <c r="AA235" s="393" t="e">
        <f>SUM(#REF!)</f>
        <v>#REF!</v>
      </c>
      <c r="AB235" s="393" t="e">
        <f>SUM(#REF!)</f>
        <v>#REF!</v>
      </c>
      <c r="AC235" s="393" t="e">
        <f>SUM(#REF!)</f>
        <v>#REF!</v>
      </c>
      <c r="AD235" s="393" t="e">
        <f>SUM(#REF!)</f>
        <v>#REF!</v>
      </c>
      <c r="AE235" s="187">
        <v>1800000</v>
      </c>
      <c r="AF235" s="187">
        <v>1800000</v>
      </c>
      <c r="AG235" s="378">
        <v>0</v>
      </c>
      <c r="AH235" s="395" t="e">
        <f t="shared" si="88"/>
        <v>#REF!</v>
      </c>
      <c r="AI235" s="110" t="e">
        <f>#REF!</f>
        <v>#REF!</v>
      </c>
      <c r="AJ235" s="93" t="e">
        <f>#REF!</f>
        <v>#REF!</v>
      </c>
      <c r="AK235" s="93" t="e">
        <f>#REF!</f>
        <v>#REF!</v>
      </c>
      <c r="AL235" s="93" t="e">
        <f>#REF!</f>
        <v>#REF!</v>
      </c>
      <c r="AM235" s="93" t="e">
        <f>#REF!</f>
        <v>#REF!</v>
      </c>
      <c r="AN235" s="93" t="e">
        <f>#REF!</f>
        <v>#REF!</v>
      </c>
      <c r="AO235" s="93" t="e">
        <f>#REF!</f>
        <v>#REF!</v>
      </c>
      <c r="AP235" s="93" t="e">
        <f>#REF!</f>
        <v>#REF!</v>
      </c>
      <c r="AQ235" s="93" t="e">
        <f>#REF!</f>
        <v>#REF!</v>
      </c>
      <c r="AR235" s="93" t="e">
        <f>#REF!</f>
        <v>#REF!</v>
      </c>
      <c r="AS235" s="187" t="e">
        <f>#REF!</f>
        <v>#REF!</v>
      </c>
      <c r="AT235" s="187" t="e">
        <f>#REF!</f>
        <v>#REF!</v>
      </c>
    </row>
    <row r="236" spans="1:46">
      <c r="A236" s="519"/>
      <c r="B236" s="95">
        <v>942</v>
      </c>
      <c r="C236" s="24" t="s">
        <v>1326</v>
      </c>
      <c r="D236" s="525" t="e">
        <f t="shared" si="85"/>
        <v>#REF!</v>
      </c>
      <c r="E236" s="106" t="e">
        <f t="shared" si="86"/>
        <v>#REF!</v>
      </c>
      <c r="F236" s="428" t="e">
        <f t="shared" si="87"/>
        <v>#REF!</v>
      </c>
      <c r="G236" s="397" t="e">
        <f>SUM(#REF!)</f>
        <v>#REF!</v>
      </c>
      <c r="H236" s="396" t="e">
        <f>SUM(#REF!)</f>
        <v>#REF!</v>
      </c>
      <c r="I236" s="396" t="e">
        <f>SUM(#REF!)</f>
        <v>#REF!</v>
      </c>
      <c r="J236" s="396" t="e">
        <f>SUM(#REF!)</f>
        <v>#REF!</v>
      </c>
      <c r="K236" s="396" t="e">
        <f>SUM(#REF!)</f>
        <v>#REF!</v>
      </c>
      <c r="L236" s="396" t="e">
        <f>SUM(#REF!)</f>
        <v>#REF!</v>
      </c>
      <c r="M236" s="396" t="e">
        <f>SUM(#REF!)</f>
        <v>#REF!</v>
      </c>
      <c r="N236" s="396" t="e">
        <f>SUM(#REF!)</f>
        <v>#REF!</v>
      </c>
      <c r="O236" s="396" t="e">
        <f>SUM(#REF!)</f>
        <v>#REF!</v>
      </c>
      <c r="P236" s="396" t="e">
        <f>SUM(#REF!)</f>
        <v>#REF!</v>
      </c>
      <c r="Q236" s="396" t="e">
        <f>SUM(#REF!)</f>
        <v>#REF!</v>
      </c>
      <c r="R236" s="396" t="e">
        <f>SUM(#REF!)</f>
        <v>#REF!</v>
      </c>
      <c r="S236" s="396" t="e">
        <f>SUM(#REF!)</f>
        <v>#REF!</v>
      </c>
      <c r="T236" s="396" t="e">
        <f>SUM(#REF!)</f>
        <v>#REF!</v>
      </c>
      <c r="U236" s="396" t="e">
        <f>SUM(#REF!)</f>
        <v>#REF!</v>
      </c>
      <c r="V236" s="396" t="e">
        <f>SUM(#REF!)</f>
        <v>#REF!</v>
      </c>
      <c r="W236" s="396" t="e">
        <f>SUM(#REF!)</f>
        <v>#REF!</v>
      </c>
      <c r="X236" s="396" t="e">
        <f>SUM(#REF!)</f>
        <v>#REF!</v>
      </c>
      <c r="Y236" s="396" t="e">
        <f>SUM(#REF!)</f>
        <v>#REF!</v>
      </c>
      <c r="Z236" s="396" t="e">
        <f>SUM(#REF!)</f>
        <v>#REF!</v>
      </c>
      <c r="AA236" s="393" t="e">
        <f>SUM(#REF!)</f>
        <v>#REF!</v>
      </c>
      <c r="AB236" s="393" t="e">
        <f>SUM(#REF!)</f>
        <v>#REF!</v>
      </c>
      <c r="AC236" s="393" t="e">
        <f>SUM(#REF!)</f>
        <v>#REF!</v>
      </c>
      <c r="AD236" s="393" t="e">
        <f>SUM(#REF!)</f>
        <v>#REF!</v>
      </c>
      <c r="AE236" s="187">
        <v>0</v>
      </c>
      <c r="AF236" s="187">
        <v>0</v>
      </c>
      <c r="AG236" s="378">
        <v>0</v>
      </c>
      <c r="AH236" s="395" t="e">
        <f t="shared" si="88"/>
        <v>#REF!</v>
      </c>
      <c r="AI236" s="110" t="e">
        <f>#REF!</f>
        <v>#REF!</v>
      </c>
      <c r="AJ236" s="93" t="e">
        <f>#REF!</f>
        <v>#REF!</v>
      </c>
      <c r="AK236" s="93" t="e">
        <f>#REF!</f>
        <v>#REF!</v>
      </c>
      <c r="AL236" s="93" t="e">
        <f>#REF!</f>
        <v>#REF!</v>
      </c>
      <c r="AM236" s="93" t="e">
        <f>#REF!</f>
        <v>#REF!</v>
      </c>
      <c r="AN236" s="93" t="e">
        <f>#REF!</f>
        <v>#REF!</v>
      </c>
      <c r="AO236" s="93" t="e">
        <f>#REF!</f>
        <v>#REF!</v>
      </c>
      <c r="AP236" s="93" t="e">
        <f>#REF!</f>
        <v>#REF!</v>
      </c>
      <c r="AQ236" s="93" t="e">
        <f>#REF!</f>
        <v>#REF!</v>
      </c>
      <c r="AR236" s="93" t="e">
        <f>#REF!</f>
        <v>#REF!</v>
      </c>
      <c r="AS236" s="187" t="e">
        <f>#REF!</f>
        <v>#REF!</v>
      </c>
      <c r="AT236" s="187" t="e">
        <f>#REF!</f>
        <v>#REF!</v>
      </c>
    </row>
    <row r="237" spans="1:46">
      <c r="A237" s="519" t="s">
        <v>943</v>
      </c>
      <c r="B237" s="95">
        <v>943</v>
      </c>
      <c r="C237" s="24" t="s">
        <v>1015</v>
      </c>
      <c r="D237" s="525" t="e">
        <f t="shared" si="85"/>
        <v>#REF!</v>
      </c>
      <c r="E237" s="106" t="e">
        <f t="shared" si="86"/>
        <v>#REF!</v>
      </c>
      <c r="F237" s="428" t="e">
        <f t="shared" si="87"/>
        <v>#REF!</v>
      </c>
      <c r="G237" s="397" t="e">
        <f>SUM(#REF!)</f>
        <v>#REF!</v>
      </c>
      <c r="H237" s="396" t="e">
        <f>SUM(#REF!)</f>
        <v>#REF!</v>
      </c>
      <c r="I237" s="396" t="e">
        <f>SUM(#REF!)</f>
        <v>#REF!</v>
      </c>
      <c r="J237" s="396" t="e">
        <f>SUM(#REF!)</f>
        <v>#REF!</v>
      </c>
      <c r="K237" s="396" t="e">
        <f>SUM(#REF!)</f>
        <v>#REF!</v>
      </c>
      <c r="L237" s="396" t="e">
        <f>SUM(#REF!)</f>
        <v>#REF!</v>
      </c>
      <c r="M237" s="396" t="e">
        <f>SUM(#REF!)</f>
        <v>#REF!</v>
      </c>
      <c r="N237" s="396" t="e">
        <f>SUM(#REF!)</f>
        <v>#REF!</v>
      </c>
      <c r="O237" s="396" t="e">
        <f>SUM(#REF!)</f>
        <v>#REF!</v>
      </c>
      <c r="P237" s="396" t="e">
        <f>SUM(#REF!)</f>
        <v>#REF!</v>
      </c>
      <c r="Q237" s="396" t="e">
        <f>SUM(#REF!)</f>
        <v>#REF!</v>
      </c>
      <c r="R237" s="396" t="e">
        <f>SUM(#REF!)</f>
        <v>#REF!</v>
      </c>
      <c r="S237" s="396" t="e">
        <f>SUM(#REF!)</f>
        <v>#REF!</v>
      </c>
      <c r="T237" s="396" t="e">
        <f>SUM(#REF!)</f>
        <v>#REF!</v>
      </c>
      <c r="U237" s="396" t="e">
        <f>SUM(#REF!)</f>
        <v>#REF!</v>
      </c>
      <c r="V237" s="396" t="e">
        <f>SUM(#REF!)</f>
        <v>#REF!</v>
      </c>
      <c r="W237" s="396" t="e">
        <f>SUM(#REF!)</f>
        <v>#REF!</v>
      </c>
      <c r="X237" s="396" t="e">
        <f>SUM(#REF!)</f>
        <v>#REF!</v>
      </c>
      <c r="Y237" s="396" t="e">
        <f>SUM(#REF!)</f>
        <v>#REF!</v>
      </c>
      <c r="Z237" s="396" t="e">
        <f>SUM(#REF!)</f>
        <v>#REF!</v>
      </c>
      <c r="AA237" s="393" t="e">
        <f>SUM(#REF!)</f>
        <v>#REF!</v>
      </c>
      <c r="AB237" s="393" t="e">
        <f>SUM(#REF!)</f>
        <v>#REF!</v>
      </c>
      <c r="AC237" s="393" t="e">
        <f>SUM(#REF!)</f>
        <v>#REF!</v>
      </c>
      <c r="AD237" s="393" t="e">
        <f>SUM(#REF!)</f>
        <v>#REF!</v>
      </c>
      <c r="AE237" s="187">
        <v>100000</v>
      </c>
      <c r="AF237" s="187">
        <v>100000</v>
      </c>
      <c r="AG237" s="378">
        <v>0</v>
      </c>
      <c r="AH237" s="395" t="e">
        <f t="shared" si="88"/>
        <v>#REF!</v>
      </c>
      <c r="AI237" s="110" t="e">
        <f>#REF!</f>
        <v>#REF!</v>
      </c>
      <c r="AJ237" s="93" t="e">
        <f>#REF!</f>
        <v>#REF!</v>
      </c>
      <c r="AK237" s="93" t="e">
        <f>#REF!</f>
        <v>#REF!</v>
      </c>
      <c r="AL237" s="93" t="e">
        <f>#REF!</f>
        <v>#REF!</v>
      </c>
      <c r="AM237" s="93" t="e">
        <f>#REF!</f>
        <v>#REF!</v>
      </c>
      <c r="AN237" s="93" t="e">
        <f>#REF!</f>
        <v>#REF!</v>
      </c>
      <c r="AO237" s="93" t="e">
        <f>#REF!</f>
        <v>#REF!</v>
      </c>
      <c r="AP237" s="93" t="e">
        <f>#REF!</f>
        <v>#REF!</v>
      </c>
      <c r="AQ237" s="93" t="e">
        <f>#REF!</f>
        <v>#REF!</v>
      </c>
      <c r="AR237" s="93" t="e">
        <f>#REF!</f>
        <v>#REF!</v>
      </c>
      <c r="AS237" s="187" t="e">
        <f>#REF!</f>
        <v>#REF!</v>
      </c>
      <c r="AT237" s="187" t="e">
        <f>#REF!</f>
        <v>#REF!</v>
      </c>
    </row>
    <row r="238" spans="1:46">
      <c r="A238" s="519" t="s">
        <v>924</v>
      </c>
      <c r="B238" s="95">
        <v>950</v>
      </c>
      <c r="C238" s="24" t="s">
        <v>1013</v>
      </c>
      <c r="D238" s="525" t="e">
        <f t="shared" si="85"/>
        <v>#REF!</v>
      </c>
      <c r="E238" s="106" t="e">
        <f t="shared" si="86"/>
        <v>#REF!</v>
      </c>
      <c r="F238" s="428" t="e">
        <f t="shared" si="87"/>
        <v>#REF!</v>
      </c>
      <c r="G238" s="397" t="e">
        <f>SUM(#REF!)</f>
        <v>#REF!</v>
      </c>
      <c r="H238" s="396" t="e">
        <f>SUM(#REF!)</f>
        <v>#REF!</v>
      </c>
      <c r="I238" s="396" t="e">
        <f>SUM(#REF!)</f>
        <v>#REF!</v>
      </c>
      <c r="J238" s="396" t="e">
        <f>SUM(#REF!)</f>
        <v>#REF!</v>
      </c>
      <c r="K238" s="396" t="e">
        <f>SUM(#REF!)</f>
        <v>#REF!</v>
      </c>
      <c r="L238" s="396" t="e">
        <f>SUM(#REF!)</f>
        <v>#REF!</v>
      </c>
      <c r="M238" s="396" t="e">
        <f>SUM(#REF!)</f>
        <v>#REF!</v>
      </c>
      <c r="N238" s="396" t="e">
        <f>SUM(#REF!)</f>
        <v>#REF!</v>
      </c>
      <c r="O238" s="396" t="e">
        <f>SUM(#REF!)</f>
        <v>#REF!</v>
      </c>
      <c r="P238" s="396" t="e">
        <f>SUM(#REF!)</f>
        <v>#REF!</v>
      </c>
      <c r="Q238" s="396" t="e">
        <f>SUM(#REF!)</f>
        <v>#REF!</v>
      </c>
      <c r="R238" s="396" t="e">
        <f>SUM(#REF!)</f>
        <v>#REF!</v>
      </c>
      <c r="S238" s="396" t="e">
        <f>SUM(#REF!)</f>
        <v>#REF!</v>
      </c>
      <c r="T238" s="396" t="e">
        <f>SUM(#REF!)</f>
        <v>#REF!</v>
      </c>
      <c r="U238" s="396" t="e">
        <f>SUM(#REF!)</f>
        <v>#REF!</v>
      </c>
      <c r="V238" s="396" t="e">
        <f>SUM(#REF!)</f>
        <v>#REF!</v>
      </c>
      <c r="W238" s="396" t="e">
        <f>SUM(#REF!)</f>
        <v>#REF!</v>
      </c>
      <c r="X238" s="396" t="e">
        <f>SUM(#REF!)</f>
        <v>#REF!</v>
      </c>
      <c r="Y238" s="396" t="e">
        <f>SUM(#REF!)</f>
        <v>#REF!</v>
      </c>
      <c r="Z238" s="396" t="e">
        <f>SUM(#REF!)</f>
        <v>#REF!</v>
      </c>
      <c r="AA238" s="393" t="e">
        <f>SUM(#REF!)</f>
        <v>#REF!</v>
      </c>
      <c r="AB238" s="393" t="e">
        <f>SUM(#REF!)</f>
        <v>#REF!</v>
      </c>
      <c r="AC238" s="393" t="e">
        <f>SUM(#REF!)</f>
        <v>#REF!</v>
      </c>
      <c r="AD238" s="393" t="e">
        <f>SUM(#REF!)</f>
        <v>#REF!</v>
      </c>
      <c r="AE238" s="187">
        <v>16261</v>
      </c>
      <c r="AF238" s="187">
        <v>16261</v>
      </c>
      <c r="AG238" s="378">
        <v>10059</v>
      </c>
      <c r="AH238" s="395" t="e">
        <f t="shared" si="88"/>
        <v>#REF!</v>
      </c>
      <c r="AI238" s="110" t="e">
        <f>#REF!</f>
        <v>#REF!</v>
      </c>
      <c r="AJ238" s="93" t="e">
        <f>#REF!</f>
        <v>#REF!</v>
      </c>
      <c r="AK238" s="93" t="e">
        <f>#REF!</f>
        <v>#REF!</v>
      </c>
      <c r="AL238" s="93" t="e">
        <f>#REF!</f>
        <v>#REF!</v>
      </c>
      <c r="AM238" s="93" t="e">
        <f>#REF!</f>
        <v>#REF!</v>
      </c>
      <c r="AN238" s="93" t="e">
        <f>#REF!</f>
        <v>#REF!</v>
      </c>
      <c r="AO238" s="93" t="e">
        <f>#REF!</f>
        <v>#REF!</v>
      </c>
      <c r="AP238" s="93" t="e">
        <f>#REF!</f>
        <v>#REF!</v>
      </c>
      <c r="AQ238" s="93" t="e">
        <f>#REF!</f>
        <v>#REF!</v>
      </c>
      <c r="AR238" s="93" t="e">
        <f>#REF!</f>
        <v>#REF!</v>
      </c>
      <c r="AS238" s="187" t="e">
        <f>#REF!</f>
        <v>#REF!</v>
      </c>
      <c r="AT238" s="187" t="e">
        <f>#REF!</f>
        <v>#REF!</v>
      </c>
    </row>
    <row r="239" spans="1:46">
      <c r="A239" s="519" t="s">
        <v>925</v>
      </c>
      <c r="B239" s="95">
        <v>960</v>
      </c>
      <c r="C239" s="24" t="s">
        <v>1014</v>
      </c>
      <c r="D239" s="525" t="e">
        <f t="shared" si="85"/>
        <v>#REF!</v>
      </c>
      <c r="E239" s="106" t="e">
        <f t="shared" si="86"/>
        <v>#REF!</v>
      </c>
      <c r="F239" s="428" t="e">
        <f t="shared" si="87"/>
        <v>#REF!</v>
      </c>
      <c r="G239" s="397" t="e">
        <f>SUM(#REF!)</f>
        <v>#REF!</v>
      </c>
      <c r="H239" s="396" t="e">
        <f>SUM(#REF!)</f>
        <v>#REF!</v>
      </c>
      <c r="I239" s="396" t="e">
        <f>SUM(#REF!)</f>
        <v>#REF!</v>
      </c>
      <c r="J239" s="396" t="e">
        <f>SUM(#REF!)</f>
        <v>#REF!</v>
      </c>
      <c r="K239" s="396" t="e">
        <f>SUM(#REF!)</f>
        <v>#REF!</v>
      </c>
      <c r="L239" s="396" t="e">
        <f>SUM(#REF!)</f>
        <v>#REF!</v>
      </c>
      <c r="M239" s="396" t="e">
        <f>SUM(#REF!)</f>
        <v>#REF!</v>
      </c>
      <c r="N239" s="396" t="e">
        <f>SUM(#REF!)</f>
        <v>#REF!</v>
      </c>
      <c r="O239" s="396" t="e">
        <f>SUM(#REF!)</f>
        <v>#REF!</v>
      </c>
      <c r="P239" s="396" t="e">
        <f>SUM(#REF!)</f>
        <v>#REF!</v>
      </c>
      <c r="Q239" s="396" t="e">
        <f>SUM(#REF!)</f>
        <v>#REF!</v>
      </c>
      <c r="R239" s="396" t="e">
        <f>SUM(#REF!)</f>
        <v>#REF!</v>
      </c>
      <c r="S239" s="396" t="e">
        <f>SUM(#REF!)</f>
        <v>#REF!</v>
      </c>
      <c r="T239" s="396" t="e">
        <f>SUM(#REF!)</f>
        <v>#REF!</v>
      </c>
      <c r="U239" s="396" t="e">
        <f>SUM(#REF!)</f>
        <v>#REF!</v>
      </c>
      <c r="V239" s="396" t="e">
        <f>SUM(#REF!)</f>
        <v>#REF!</v>
      </c>
      <c r="W239" s="396" t="e">
        <f>SUM(#REF!)</f>
        <v>#REF!</v>
      </c>
      <c r="X239" s="396" t="e">
        <f>SUM(#REF!)</f>
        <v>#REF!</v>
      </c>
      <c r="Y239" s="396" t="e">
        <f>SUM(#REF!)</f>
        <v>#REF!</v>
      </c>
      <c r="Z239" s="396" t="e">
        <f>SUM(#REF!)</f>
        <v>#REF!</v>
      </c>
      <c r="AA239" s="393" t="e">
        <f>SUM(#REF!)</f>
        <v>#REF!</v>
      </c>
      <c r="AB239" s="393" t="e">
        <f>SUM(#REF!)</f>
        <v>#REF!</v>
      </c>
      <c r="AC239" s="393" t="e">
        <f>SUM(#REF!)</f>
        <v>#REF!</v>
      </c>
      <c r="AD239" s="393" t="e">
        <f>SUM(#REF!)</f>
        <v>#REF!</v>
      </c>
      <c r="AE239" s="187">
        <v>20000</v>
      </c>
      <c r="AF239" s="187">
        <v>20000</v>
      </c>
      <c r="AG239" s="378">
        <v>0</v>
      </c>
      <c r="AH239" s="395" t="e">
        <f t="shared" si="88"/>
        <v>#REF!</v>
      </c>
      <c r="AI239" s="110" t="e">
        <f>#REF!</f>
        <v>#REF!</v>
      </c>
      <c r="AJ239" s="93" t="e">
        <f>#REF!</f>
        <v>#REF!</v>
      </c>
      <c r="AK239" s="93" t="e">
        <f>#REF!</f>
        <v>#REF!</v>
      </c>
      <c r="AL239" s="93" t="e">
        <f>#REF!</f>
        <v>#REF!</v>
      </c>
      <c r="AM239" s="93" t="e">
        <f>#REF!</f>
        <v>#REF!</v>
      </c>
      <c r="AN239" s="93" t="e">
        <f>#REF!</f>
        <v>#REF!</v>
      </c>
      <c r="AO239" s="93" t="e">
        <f>#REF!</f>
        <v>#REF!</v>
      </c>
      <c r="AP239" s="93" t="e">
        <f>#REF!</f>
        <v>#REF!</v>
      </c>
      <c r="AQ239" s="93" t="e">
        <f>#REF!</f>
        <v>#REF!</v>
      </c>
      <c r="AR239" s="93" t="e">
        <f>#REF!</f>
        <v>#REF!</v>
      </c>
      <c r="AS239" s="187" t="e">
        <f>#REF!</f>
        <v>#REF!</v>
      </c>
      <c r="AT239" s="187" t="e">
        <f>#REF!</f>
        <v>#REF!</v>
      </c>
    </row>
    <row r="240" spans="1:46">
      <c r="A240" s="519"/>
      <c r="B240" s="95">
        <v>970</v>
      </c>
      <c r="C240" s="24" t="s">
        <v>1548</v>
      </c>
      <c r="D240" s="526" t="e">
        <f>SUM(D241:D242)</f>
        <v>#REF!</v>
      </c>
      <c r="E240" s="429" t="e">
        <f>SUM(E241:E242)</f>
        <v>#REF!</v>
      </c>
      <c r="F240" s="430" t="e">
        <f t="shared" ref="F240:AS240" si="89">SUM(F241:F242)</f>
        <v>#REF!</v>
      </c>
      <c r="G240" s="47" t="e">
        <f t="shared" si="89"/>
        <v>#REF!</v>
      </c>
      <c r="H240" s="96" t="e">
        <f t="shared" si="89"/>
        <v>#REF!</v>
      </c>
      <c r="I240" s="96" t="e">
        <f t="shared" si="89"/>
        <v>#REF!</v>
      </c>
      <c r="J240" s="96" t="e">
        <f t="shared" si="89"/>
        <v>#REF!</v>
      </c>
      <c r="K240" s="120" t="e">
        <f t="shared" si="89"/>
        <v>#REF!</v>
      </c>
      <c r="L240" s="120" t="e">
        <f t="shared" si="89"/>
        <v>#REF!</v>
      </c>
      <c r="M240" s="120" t="e">
        <f t="shared" si="89"/>
        <v>#REF!</v>
      </c>
      <c r="N240" s="120" t="e">
        <f t="shared" si="89"/>
        <v>#REF!</v>
      </c>
      <c r="O240" s="120" t="e">
        <f>SUM(O241:O242)</f>
        <v>#REF!</v>
      </c>
      <c r="P240" s="120" t="e">
        <f t="shared" si="89"/>
        <v>#REF!</v>
      </c>
      <c r="Q240" s="120" t="e">
        <f t="shared" si="89"/>
        <v>#REF!</v>
      </c>
      <c r="R240" s="120" t="e">
        <f t="shared" si="89"/>
        <v>#REF!</v>
      </c>
      <c r="S240" s="120" t="e">
        <f t="shared" si="89"/>
        <v>#REF!</v>
      </c>
      <c r="T240" s="120" t="e">
        <f t="shared" si="89"/>
        <v>#REF!</v>
      </c>
      <c r="U240" s="120" t="e">
        <f t="shared" si="89"/>
        <v>#REF!</v>
      </c>
      <c r="V240" s="120" t="e">
        <f t="shared" si="89"/>
        <v>#REF!</v>
      </c>
      <c r="W240" s="120" t="e">
        <f t="shared" si="89"/>
        <v>#REF!</v>
      </c>
      <c r="X240" s="120" t="e">
        <f t="shared" si="89"/>
        <v>#REF!</v>
      </c>
      <c r="Y240" s="120" t="e">
        <f t="shared" si="89"/>
        <v>#REF!</v>
      </c>
      <c r="Z240" s="120" t="e">
        <f t="shared" si="89"/>
        <v>#REF!</v>
      </c>
      <c r="AA240" s="96" t="e">
        <f t="shared" si="89"/>
        <v>#REF!</v>
      </c>
      <c r="AB240" s="96" t="e">
        <f t="shared" si="89"/>
        <v>#REF!</v>
      </c>
      <c r="AC240" s="96" t="e">
        <f t="shared" si="89"/>
        <v>#REF!</v>
      </c>
      <c r="AD240" s="96" t="e">
        <f>SUM(AD241:AD242)</f>
        <v>#REF!</v>
      </c>
      <c r="AE240" s="400">
        <f>SUM(AE241:AE242)</f>
        <v>120000</v>
      </c>
      <c r="AF240" s="400">
        <f>SUM(AF241:AF242)</f>
        <v>120000</v>
      </c>
      <c r="AG240" s="399">
        <f>SUM(AG241:AG242)</f>
        <v>123485</v>
      </c>
      <c r="AH240" s="406" t="e">
        <f t="shared" si="89"/>
        <v>#REF!</v>
      </c>
      <c r="AI240" s="36" t="e">
        <f>SUM(AI241:AI242)</f>
        <v>#REF!</v>
      </c>
      <c r="AJ240" s="96" t="e">
        <f>SUM(AJ241:AJ242)</f>
        <v>#REF!</v>
      </c>
      <c r="AK240" s="96" t="e">
        <f>SUM(AK241:AK242)</f>
        <v>#REF!</v>
      </c>
      <c r="AL240" s="96" t="e">
        <f>SUM(AL241:AL242)</f>
        <v>#REF!</v>
      </c>
      <c r="AM240" s="96" t="e">
        <f t="shared" si="89"/>
        <v>#REF!</v>
      </c>
      <c r="AN240" s="96" t="e">
        <f t="shared" si="89"/>
        <v>#REF!</v>
      </c>
      <c r="AO240" s="96" t="e">
        <f t="shared" si="89"/>
        <v>#REF!</v>
      </c>
      <c r="AP240" s="96" t="e">
        <f t="shared" si="89"/>
        <v>#REF!</v>
      </c>
      <c r="AQ240" s="96" t="e">
        <f t="shared" si="89"/>
        <v>#REF!</v>
      </c>
      <c r="AR240" s="96" t="e">
        <f t="shared" si="89"/>
        <v>#REF!</v>
      </c>
      <c r="AS240" s="400" t="e">
        <f t="shared" si="89"/>
        <v>#REF!</v>
      </c>
      <c r="AT240" s="400" t="e">
        <f>SUM(AT241:AT242)</f>
        <v>#REF!</v>
      </c>
    </row>
    <row r="241" spans="1:46">
      <c r="A241" s="519" t="s">
        <v>927</v>
      </c>
      <c r="B241" s="95" t="s">
        <v>1371</v>
      </c>
      <c r="C241" s="24" t="s">
        <v>1549</v>
      </c>
      <c r="D241" s="525" t="e">
        <f t="shared" ref="D241:D246" si="90">E241/9*12</f>
        <v>#REF!</v>
      </c>
      <c r="E241" s="106" t="e">
        <f t="shared" ref="E241:F246" si="91">AC241+AA241+Y241+W241+U241+S241+Q241+O241+M241+K241+I241+G241</f>
        <v>#REF!</v>
      </c>
      <c r="F241" s="428" t="e">
        <f t="shared" si="91"/>
        <v>#REF!</v>
      </c>
      <c r="G241" s="397" t="e">
        <f>SUM(#REF!)</f>
        <v>#REF!</v>
      </c>
      <c r="H241" s="396" t="e">
        <f>SUM(#REF!)</f>
        <v>#REF!</v>
      </c>
      <c r="I241" s="396" t="e">
        <f>SUM(#REF!)</f>
        <v>#REF!</v>
      </c>
      <c r="J241" s="396" t="e">
        <f>SUM(#REF!)</f>
        <v>#REF!</v>
      </c>
      <c r="K241" s="396" t="e">
        <f>SUM(#REF!)</f>
        <v>#REF!</v>
      </c>
      <c r="L241" s="396" t="e">
        <f>SUM(#REF!)</f>
        <v>#REF!</v>
      </c>
      <c r="M241" s="396" t="e">
        <f>SUM(#REF!)</f>
        <v>#REF!</v>
      </c>
      <c r="N241" s="396" t="e">
        <f>SUM(#REF!)</f>
        <v>#REF!</v>
      </c>
      <c r="O241" s="396" t="e">
        <f>SUM(#REF!)</f>
        <v>#REF!</v>
      </c>
      <c r="P241" s="396" t="e">
        <f>SUM(#REF!)</f>
        <v>#REF!</v>
      </c>
      <c r="Q241" s="396" t="e">
        <f>SUM(#REF!)</f>
        <v>#REF!</v>
      </c>
      <c r="R241" s="396" t="e">
        <f>SUM(#REF!)</f>
        <v>#REF!</v>
      </c>
      <c r="S241" s="396" t="e">
        <f>SUM(#REF!)</f>
        <v>#REF!</v>
      </c>
      <c r="T241" s="396" t="e">
        <f>SUM(#REF!)</f>
        <v>#REF!</v>
      </c>
      <c r="U241" s="396" t="e">
        <f>SUM(#REF!)</f>
        <v>#REF!</v>
      </c>
      <c r="V241" s="396" t="e">
        <f>SUM(#REF!)</f>
        <v>#REF!</v>
      </c>
      <c r="W241" s="396" t="e">
        <f>SUM(#REF!)</f>
        <v>#REF!</v>
      </c>
      <c r="X241" s="396" t="e">
        <f>SUM(#REF!)</f>
        <v>#REF!</v>
      </c>
      <c r="Y241" s="396" t="e">
        <f>SUM(#REF!)</f>
        <v>#REF!</v>
      </c>
      <c r="Z241" s="396" t="e">
        <f>SUM(#REF!)</f>
        <v>#REF!</v>
      </c>
      <c r="AA241" s="393" t="e">
        <f>SUM(#REF!)</f>
        <v>#REF!</v>
      </c>
      <c r="AB241" s="393" t="e">
        <f>SUM(#REF!)</f>
        <v>#REF!</v>
      </c>
      <c r="AC241" s="393" t="e">
        <f>SUM(#REF!)</f>
        <v>#REF!</v>
      </c>
      <c r="AD241" s="393" t="e">
        <f>SUM(#REF!)</f>
        <v>#REF!</v>
      </c>
      <c r="AE241" s="93">
        <v>60000</v>
      </c>
      <c r="AF241" s="506">
        <v>60000</v>
      </c>
      <c r="AG241" s="378">
        <v>50054</v>
      </c>
      <c r="AH241" s="395" t="e">
        <f>SUM(AI241:AT241)</f>
        <v>#REF!</v>
      </c>
      <c r="AI241" s="110" t="e">
        <f>#REF!</f>
        <v>#REF!</v>
      </c>
      <c r="AJ241" s="93" t="e">
        <f>#REF!</f>
        <v>#REF!</v>
      </c>
      <c r="AK241" s="93" t="e">
        <f>#REF!</f>
        <v>#REF!</v>
      </c>
      <c r="AL241" s="93" t="e">
        <f>#REF!</f>
        <v>#REF!</v>
      </c>
      <c r="AM241" s="93" t="e">
        <f>#REF!</f>
        <v>#REF!</v>
      </c>
      <c r="AN241" s="93" t="e">
        <f>#REF!</f>
        <v>#REF!</v>
      </c>
      <c r="AO241" s="93" t="e">
        <f>#REF!</f>
        <v>#REF!</v>
      </c>
      <c r="AP241" s="93" t="e">
        <f>#REF!</f>
        <v>#REF!</v>
      </c>
      <c r="AQ241" s="93" t="e">
        <f>#REF!</f>
        <v>#REF!</v>
      </c>
      <c r="AR241" s="93" t="e">
        <f>#REF!</f>
        <v>#REF!</v>
      </c>
      <c r="AS241" s="187" t="e">
        <f>#REF!</f>
        <v>#REF!</v>
      </c>
      <c r="AT241" s="187" t="e">
        <f>#REF!</f>
        <v>#REF!</v>
      </c>
    </row>
    <row r="242" spans="1:46">
      <c r="A242" s="519" t="s">
        <v>928</v>
      </c>
      <c r="B242" s="95" t="s">
        <v>1372</v>
      </c>
      <c r="C242" s="24" t="s">
        <v>1550</v>
      </c>
      <c r="D242" s="525" t="e">
        <f t="shared" si="90"/>
        <v>#REF!</v>
      </c>
      <c r="E242" s="106" t="e">
        <f t="shared" si="91"/>
        <v>#REF!</v>
      </c>
      <c r="F242" s="428" t="e">
        <f t="shared" si="91"/>
        <v>#REF!</v>
      </c>
      <c r="G242" s="397" t="e">
        <f>SUM(#REF!)</f>
        <v>#REF!</v>
      </c>
      <c r="H242" s="396" t="e">
        <f>SUM(#REF!)</f>
        <v>#REF!</v>
      </c>
      <c r="I242" s="396" t="e">
        <f>SUM(#REF!)</f>
        <v>#REF!</v>
      </c>
      <c r="J242" s="396" t="e">
        <f>SUM(#REF!)</f>
        <v>#REF!</v>
      </c>
      <c r="K242" s="396" t="e">
        <f>SUM(#REF!)</f>
        <v>#REF!</v>
      </c>
      <c r="L242" s="396" t="e">
        <f>SUM(#REF!)</f>
        <v>#REF!</v>
      </c>
      <c r="M242" s="396" t="e">
        <f>SUM(#REF!)</f>
        <v>#REF!</v>
      </c>
      <c r="N242" s="396" t="e">
        <f>SUM(#REF!)</f>
        <v>#REF!</v>
      </c>
      <c r="O242" s="396" t="e">
        <f>SUM(#REF!)</f>
        <v>#REF!</v>
      </c>
      <c r="P242" s="396" t="e">
        <f>SUM(#REF!)</f>
        <v>#REF!</v>
      </c>
      <c r="Q242" s="396" t="e">
        <f>SUM(#REF!)</f>
        <v>#REF!</v>
      </c>
      <c r="R242" s="396" t="e">
        <f>SUM(#REF!)</f>
        <v>#REF!</v>
      </c>
      <c r="S242" s="396" t="e">
        <f>SUM(#REF!)</f>
        <v>#REF!</v>
      </c>
      <c r="T242" s="396" t="e">
        <f>SUM(#REF!)</f>
        <v>#REF!</v>
      </c>
      <c r="U242" s="396" t="e">
        <f>SUM(#REF!)</f>
        <v>#REF!</v>
      </c>
      <c r="V242" s="396" t="e">
        <f>SUM(#REF!)</f>
        <v>#REF!</v>
      </c>
      <c r="W242" s="396" t="e">
        <f>SUM(#REF!)</f>
        <v>#REF!</v>
      </c>
      <c r="X242" s="396" t="e">
        <f>SUM(#REF!)</f>
        <v>#REF!</v>
      </c>
      <c r="Y242" s="396" t="e">
        <f>SUM(#REF!)</f>
        <v>#REF!</v>
      </c>
      <c r="Z242" s="396" t="e">
        <f>SUM(#REF!)</f>
        <v>#REF!</v>
      </c>
      <c r="AA242" s="393" t="e">
        <f>SUM(#REF!)</f>
        <v>#REF!</v>
      </c>
      <c r="AB242" s="393" t="e">
        <f>SUM(#REF!)</f>
        <v>#REF!</v>
      </c>
      <c r="AC242" s="393" t="e">
        <f>SUM(#REF!)</f>
        <v>#REF!</v>
      </c>
      <c r="AD242" s="393" t="e">
        <f>SUM(#REF!)</f>
        <v>#REF!</v>
      </c>
      <c r="AE242" s="93">
        <v>60000</v>
      </c>
      <c r="AF242" s="506">
        <v>60000</v>
      </c>
      <c r="AG242" s="378">
        <v>73431</v>
      </c>
      <c r="AH242" s="395" t="e">
        <f>SUM(AI242:AT242)</f>
        <v>#REF!</v>
      </c>
      <c r="AI242" s="110" t="e">
        <f>#REF!</f>
        <v>#REF!</v>
      </c>
      <c r="AJ242" s="93" t="e">
        <f>#REF!</f>
        <v>#REF!</v>
      </c>
      <c r="AK242" s="93" t="e">
        <f>#REF!</f>
        <v>#REF!</v>
      </c>
      <c r="AL242" s="93" t="e">
        <f>#REF!</f>
        <v>#REF!</v>
      </c>
      <c r="AM242" s="93" t="e">
        <f>#REF!</f>
        <v>#REF!</v>
      </c>
      <c r="AN242" s="93" t="e">
        <f>#REF!</f>
        <v>#REF!</v>
      </c>
      <c r="AO242" s="93" t="e">
        <f>#REF!</f>
        <v>#REF!</v>
      </c>
      <c r="AP242" s="93" t="e">
        <f>#REF!</f>
        <v>#REF!</v>
      </c>
      <c r="AQ242" s="93" t="e">
        <f>#REF!</f>
        <v>#REF!</v>
      </c>
      <c r="AR242" s="93" t="e">
        <f>#REF!</f>
        <v>#REF!</v>
      </c>
      <c r="AS242" s="187" t="e">
        <f>#REF!</f>
        <v>#REF!</v>
      </c>
      <c r="AT242" s="187" t="e">
        <f>#REF!</f>
        <v>#REF!</v>
      </c>
    </row>
    <row r="243" spans="1:46">
      <c r="A243" s="519" t="s">
        <v>929</v>
      </c>
      <c r="B243" s="95">
        <v>971</v>
      </c>
      <c r="C243" s="24" t="s">
        <v>1019</v>
      </c>
      <c r="D243" s="525" t="e">
        <f t="shared" si="90"/>
        <v>#REF!</v>
      </c>
      <c r="E243" s="106" t="e">
        <f t="shared" si="91"/>
        <v>#REF!</v>
      </c>
      <c r="F243" s="428" t="e">
        <f t="shared" si="91"/>
        <v>#REF!</v>
      </c>
      <c r="G243" s="397" t="e">
        <f>SUM(#REF!)</f>
        <v>#REF!</v>
      </c>
      <c r="H243" s="396" t="e">
        <f>SUM(#REF!)</f>
        <v>#REF!</v>
      </c>
      <c r="I243" s="396" t="e">
        <f>SUM(#REF!)</f>
        <v>#REF!</v>
      </c>
      <c r="J243" s="396" t="e">
        <f>SUM(#REF!)</f>
        <v>#REF!</v>
      </c>
      <c r="K243" s="396" t="e">
        <f>SUM(#REF!)</f>
        <v>#REF!</v>
      </c>
      <c r="L243" s="396" t="e">
        <f>SUM(#REF!)</f>
        <v>#REF!</v>
      </c>
      <c r="M243" s="396" t="e">
        <f>SUM(#REF!)</f>
        <v>#REF!</v>
      </c>
      <c r="N243" s="396" t="e">
        <f>SUM(#REF!)</f>
        <v>#REF!</v>
      </c>
      <c r="O243" s="396" t="e">
        <f>SUM(#REF!)</f>
        <v>#REF!</v>
      </c>
      <c r="P243" s="396" t="e">
        <f>SUM(#REF!)</f>
        <v>#REF!</v>
      </c>
      <c r="Q243" s="396" t="e">
        <f>SUM(#REF!)</f>
        <v>#REF!</v>
      </c>
      <c r="R243" s="396" t="e">
        <f>SUM(#REF!)</f>
        <v>#REF!</v>
      </c>
      <c r="S243" s="396" t="e">
        <f>SUM(#REF!)</f>
        <v>#REF!</v>
      </c>
      <c r="T243" s="396" t="e">
        <f>SUM(#REF!)</f>
        <v>#REF!</v>
      </c>
      <c r="U243" s="396" t="e">
        <f>SUM(#REF!)</f>
        <v>#REF!</v>
      </c>
      <c r="V243" s="396" t="e">
        <f>SUM(#REF!)</f>
        <v>#REF!</v>
      </c>
      <c r="W243" s="396" t="e">
        <f>SUM(#REF!)</f>
        <v>#REF!</v>
      </c>
      <c r="X243" s="396" t="e">
        <f>SUM(#REF!)</f>
        <v>#REF!</v>
      </c>
      <c r="Y243" s="396" t="e">
        <f>SUM(#REF!)</f>
        <v>#REF!</v>
      </c>
      <c r="Z243" s="396" t="e">
        <f>SUM(#REF!)</f>
        <v>#REF!</v>
      </c>
      <c r="AA243" s="393" t="e">
        <f>SUM(#REF!)</f>
        <v>#REF!</v>
      </c>
      <c r="AB243" s="393" t="e">
        <f>SUM(#REF!)</f>
        <v>#REF!</v>
      </c>
      <c r="AC243" s="393" t="e">
        <f>SUM(#REF!)</f>
        <v>#REF!</v>
      </c>
      <c r="AD243" s="393" t="e">
        <f>SUM(#REF!)</f>
        <v>#REF!</v>
      </c>
      <c r="AE243" s="93">
        <v>500000</v>
      </c>
      <c r="AF243" s="506">
        <v>500000</v>
      </c>
      <c r="AG243" s="378">
        <v>389146</v>
      </c>
      <c r="AH243" s="395" t="e">
        <f t="shared" ref="AH243:AH250" si="92">SUM(AI243:AT243)</f>
        <v>#REF!</v>
      </c>
      <c r="AI243" s="110" t="e">
        <f>#REF!</f>
        <v>#REF!</v>
      </c>
      <c r="AJ243" s="93" t="e">
        <f>#REF!</f>
        <v>#REF!</v>
      </c>
      <c r="AK243" s="93" t="e">
        <f>#REF!</f>
        <v>#REF!</v>
      </c>
      <c r="AL243" s="93" t="e">
        <f>#REF!</f>
        <v>#REF!</v>
      </c>
      <c r="AM243" s="93" t="e">
        <f>#REF!</f>
        <v>#REF!</v>
      </c>
      <c r="AN243" s="93" t="e">
        <f>#REF!</f>
        <v>#REF!</v>
      </c>
      <c r="AO243" s="93" t="e">
        <f>#REF!</f>
        <v>#REF!</v>
      </c>
      <c r="AP243" s="93" t="e">
        <f>#REF!</f>
        <v>#REF!</v>
      </c>
      <c r="AQ243" s="93" t="e">
        <f>#REF!</f>
        <v>#REF!</v>
      </c>
      <c r="AR243" s="93" t="e">
        <f>#REF!</f>
        <v>#REF!</v>
      </c>
      <c r="AS243" s="187" t="e">
        <f>#REF!</f>
        <v>#REF!</v>
      </c>
      <c r="AT243" s="187" t="e">
        <f>#REF!</f>
        <v>#REF!</v>
      </c>
    </row>
    <row r="244" spans="1:46">
      <c r="A244" s="519" t="s">
        <v>930</v>
      </c>
      <c r="B244" s="95">
        <v>972</v>
      </c>
      <c r="C244" s="24" t="s">
        <v>1020</v>
      </c>
      <c r="D244" s="525" t="e">
        <f t="shared" si="90"/>
        <v>#REF!</v>
      </c>
      <c r="E244" s="106" t="e">
        <f t="shared" si="91"/>
        <v>#REF!</v>
      </c>
      <c r="F244" s="428" t="e">
        <f t="shared" si="91"/>
        <v>#REF!</v>
      </c>
      <c r="G244" s="397" t="e">
        <f>SUM(#REF!)</f>
        <v>#REF!</v>
      </c>
      <c r="H244" s="396" t="e">
        <f>SUM(#REF!)</f>
        <v>#REF!</v>
      </c>
      <c r="I244" s="396" t="e">
        <f>SUM(#REF!)</f>
        <v>#REF!</v>
      </c>
      <c r="J244" s="396" t="e">
        <f>SUM(#REF!)</f>
        <v>#REF!</v>
      </c>
      <c r="K244" s="396" t="e">
        <f>SUM(#REF!)</f>
        <v>#REF!</v>
      </c>
      <c r="L244" s="396" t="e">
        <f>SUM(#REF!)</f>
        <v>#REF!</v>
      </c>
      <c r="M244" s="396" t="e">
        <f>SUM(#REF!)</f>
        <v>#REF!</v>
      </c>
      <c r="N244" s="396" t="e">
        <f>SUM(#REF!)</f>
        <v>#REF!</v>
      </c>
      <c r="O244" s="396" t="e">
        <f>SUM(#REF!)</f>
        <v>#REF!</v>
      </c>
      <c r="P244" s="396" t="e">
        <f>SUM(#REF!)</f>
        <v>#REF!</v>
      </c>
      <c r="Q244" s="396" t="e">
        <f>SUM(#REF!)</f>
        <v>#REF!</v>
      </c>
      <c r="R244" s="396" t="e">
        <f>SUM(#REF!)</f>
        <v>#REF!</v>
      </c>
      <c r="S244" s="396" t="e">
        <f>SUM(#REF!)</f>
        <v>#REF!</v>
      </c>
      <c r="T244" s="396" t="e">
        <f>SUM(#REF!)</f>
        <v>#REF!</v>
      </c>
      <c r="U244" s="396" t="e">
        <f>SUM(#REF!)</f>
        <v>#REF!</v>
      </c>
      <c r="V244" s="396" t="e">
        <f>SUM(#REF!)</f>
        <v>#REF!</v>
      </c>
      <c r="W244" s="396" t="e">
        <f>SUM(#REF!)</f>
        <v>#REF!</v>
      </c>
      <c r="X244" s="396" t="e">
        <f>SUM(#REF!)</f>
        <v>#REF!</v>
      </c>
      <c r="Y244" s="396" t="e">
        <f>SUM(#REF!)</f>
        <v>#REF!</v>
      </c>
      <c r="Z244" s="396" t="e">
        <f>SUM(#REF!)</f>
        <v>#REF!</v>
      </c>
      <c r="AA244" s="393" t="e">
        <f>SUM(#REF!)</f>
        <v>#REF!</v>
      </c>
      <c r="AB244" s="393" t="e">
        <f>SUM(#REF!)</f>
        <v>#REF!</v>
      </c>
      <c r="AC244" s="393" t="e">
        <f>SUM(#REF!)</f>
        <v>#REF!</v>
      </c>
      <c r="AD244" s="393" t="e">
        <f>SUM(#REF!)</f>
        <v>#REF!</v>
      </c>
      <c r="AE244" s="93">
        <v>700000</v>
      </c>
      <c r="AF244" s="506">
        <v>700000</v>
      </c>
      <c r="AG244" s="378">
        <v>382012</v>
      </c>
      <c r="AH244" s="395" t="e">
        <f t="shared" si="92"/>
        <v>#REF!</v>
      </c>
      <c r="AI244" s="110" t="e">
        <f>#REF!</f>
        <v>#REF!</v>
      </c>
      <c r="AJ244" s="93" t="e">
        <f>#REF!</f>
        <v>#REF!</v>
      </c>
      <c r="AK244" s="93" t="e">
        <f>#REF!</f>
        <v>#REF!</v>
      </c>
      <c r="AL244" s="93" t="e">
        <f>#REF!</f>
        <v>#REF!</v>
      </c>
      <c r="AM244" s="93" t="e">
        <f>#REF!</f>
        <v>#REF!</v>
      </c>
      <c r="AN244" s="93" t="e">
        <f>#REF!</f>
        <v>#REF!</v>
      </c>
      <c r="AO244" s="93" t="e">
        <f>#REF!</f>
        <v>#REF!</v>
      </c>
      <c r="AP244" s="93" t="e">
        <f>#REF!</f>
        <v>#REF!</v>
      </c>
      <c r="AQ244" s="93" t="e">
        <f>#REF!</f>
        <v>#REF!</v>
      </c>
      <c r="AR244" s="93" t="e">
        <f>#REF!</f>
        <v>#REF!</v>
      </c>
      <c r="AS244" s="187" t="e">
        <f>#REF!</f>
        <v>#REF!</v>
      </c>
      <c r="AT244" s="187" t="e">
        <f>#REF!</f>
        <v>#REF!</v>
      </c>
    </row>
    <row r="245" spans="1:46">
      <c r="A245" s="519" t="s">
        <v>931</v>
      </c>
      <c r="B245" s="95">
        <v>973</v>
      </c>
      <c r="C245" s="24" t="s">
        <v>1021</v>
      </c>
      <c r="D245" s="525" t="e">
        <f t="shared" si="90"/>
        <v>#REF!</v>
      </c>
      <c r="E245" s="106" t="e">
        <f t="shared" si="91"/>
        <v>#REF!</v>
      </c>
      <c r="F245" s="428" t="e">
        <f t="shared" si="91"/>
        <v>#REF!</v>
      </c>
      <c r="G245" s="397" t="e">
        <f>SUM(#REF!)</f>
        <v>#REF!</v>
      </c>
      <c r="H245" s="396" t="e">
        <f>SUM(#REF!)</f>
        <v>#REF!</v>
      </c>
      <c r="I245" s="396" t="e">
        <f>SUM(#REF!)</f>
        <v>#REF!</v>
      </c>
      <c r="J245" s="396" t="e">
        <f>SUM(#REF!)</f>
        <v>#REF!</v>
      </c>
      <c r="K245" s="396" t="e">
        <f>SUM(#REF!)</f>
        <v>#REF!</v>
      </c>
      <c r="L245" s="396" t="e">
        <f>SUM(#REF!)</f>
        <v>#REF!</v>
      </c>
      <c r="M245" s="396" t="e">
        <f>SUM(#REF!)</f>
        <v>#REF!</v>
      </c>
      <c r="N245" s="396" t="e">
        <f>SUM(#REF!)</f>
        <v>#REF!</v>
      </c>
      <c r="O245" s="396" t="e">
        <f>SUM(#REF!)</f>
        <v>#REF!</v>
      </c>
      <c r="P245" s="396" t="e">
        <f>SUM(#REF!)</f>
        <v>#REF!</v>
      </c>
      <c r="Q245" s="396" t="e">
        <f>SUM(#REF!)</f>
        <v>#REF!</v>
      </c>
      <c r="R245" s="396" t="e">
        <f>SUM(#REF!)</f>
        <v>#REF!</v>
      </c>
      <c r="S245" s="396" t="e">
        <f>SUM(#REF!)</f>
        <v>#REF!</v>
      </c>
      <c r="T245" s="396" t="e">
        <f>SUM(#REF!)</f>
        <v>#REF!</v>
      </c>
      <c r="U245" s="396" t="e">
        <f>SUM(#REF!)</f>
        <v>#REF!</v>
      </c>
      <c r="V245" s="396" t="e">
        <f>SUM(#REF!)</f>
        <v>#REF!</v>
      </c>
      <c r="W245" s="396" t="e">
        <f>SUM(#REF!)</f>
        <v>#REF!</v>
      </c>
      <c r="X245" s="396" t="e">
        <f>SUM(#REF!)</f>
        <v>#REF!</v>
      </c>
      <c r="Y245" s="396" t="e">
        <f>SUM(#REF!)</f>
        <v>#REF!</v>
      </c>
      <c r="Z245" s="396" t="e">
        <f>SUM(#REF!)</f>
        <v>#REF!</v>
      </c>
      <c r="AA245" s="393" t="e">
        <f>SUM(#REF!)</f>
        <v>#REF!</v>
      </c>
      <c r="AB245" s="393" t="e">
        <f>SUM(#REF!)</f>
        <v>#REF!</v>
      </c>
      <c r="AC245" s="393" t="e">
        <f>SUM(#REF!)</f>
        <v>#REF!</v>
      </c>
      <c r="AD245" s="393" t="e">
        <f>SUM(#REF!)</f>
        <v>#REF!</v>
      </c>
      <c r="AE245" s="93">
        <v>150000</v>
      </c>
      <c r="AF245" s="506">
        <v>150000</v>
      </c>
      <c r="AG245" s="378">
        <v>76688</v>
      </c>
      <c r="AH245" s="395" t="e">
        <f t="shared" si="92"/>
        <v>#REF!</v>
      </c>
      <c r="AI245" s="110" t="e">
        <f>#REF!</f>
        <v>#REF!</v>
      </c>
      <c r="AJ245" s="93" t="e">
        <f>#REF!</f>
        <v>#REF!</v>
      </c>
      <c r="AK245" s="93" t="e">
        <f>#REF!</f>
        <v>#REF!</v>
      </c>
      <c r="AL245" s="93" t="e">
        <f>#REF!</f>
        <v>#REF!</v>
      </c>
      <c r="AM245" s="93" t="e">
        <f>#REF!</f>
        <v>#REF!</v>
      </c>
      <c r="AN245" s="93" t="e">
        <f>#REF!</f>
        <v>#REF!</v>
      </c>
      <c r="AO245" s="93" t="e">
        <f>#REF!</f>
        <v>#REF!</v>
      </c>
      <c r="AP245" s="93" t="e">
        <f>#REF!</f>
        <v>#REF!</v>
      </c>
      <c r="AQ245" s="93" t="e">
        <f>#REF!</f>
        <v>#REF!</v>
      </c>
      <c r="AR245" s="93" t="e">
        <f>#REF!</f>
        <v>#REF!</v>
      </c>
      <c r="AS245" s="187" t="e">
        <f>#REF!</f>
        <v>#REF!</v>
      </c>
      <c r="AT245" s="187" t="e">
        <f>#REF!</f>
        <v>#REF!</v>
      </c>
    </row>
    <row r="246" spans="1:46">
      <c r="A246" s="519" t="s">
        <v>932</v>
      </c>
      <c r="B246" s="95">
        <v>974</v>
      </c>
      <c r="C246" s="24" t="s">
        <v>1022</v>
      </c>
      <c r="D246" s="525" t="e">
        <f t="shared" si="90"/>
        <v>#REF!</v>
      </c>
      <c r="E246" s="106" t="e">
        <f t="shared" si="91"/>
        <v>#REF!</v>
      </c>
      <c r="F246" s="428" t="e">
        <f t="shared" si="91"/>
        <v>#REF!</v>
      </c>
      <c r="G246" s="397" t="e">
        <f>SUM(#REF!)</f>
        <v>#REF!</v>
      </c>
      <c r="H246" s="396" t="e">
        <f>SUM(#REF!)</f>
        <v>#REF!</v>
      </c>
      <c r="I246" s="396" t="e">
        <f>SUM(#REF!)</f>
        <v>#REF!</v>
      </c>
      <c r="J246" s="396" t="e">
        <f>SUM(#REF!)</f>
        <v>#REF!</v>
      </c>
      <c r="K246" s="396" t="e">
        <f>SUM(#REF!)</f>
        <v>#REF!</v>
      </c>
      <c r="L246" s="396" t="e">
        <f>SUM(#REF!)</f>
        <v>#REF!</v>
      </c>
      <c r="M246" s="396" t="e">
        <f>SUM(#REF!)</f>
        <v>#REF!</v>
      </c>
      <c r="N246" s="396" t="e">
        <f>SUM(#REF!)</f>
        <v>#REF!</v>
      </c>
      <c r="O246" s="396" t="e">
        <f>SUM(#REF!)</f>
        <v>#REF!</v>
      </c>
      <c r="P246" s="396" t="e">
        <f>SUM(#REF!)</f>
        <v>#REF!</v>
      </c>
      <c r="Q246" s="396" t="e">
        <f>SUM(#REF!)</f>
        <v>#REF!</v>
      </c>
      <c r="R246" s="396" t="e">
        <f>SUM(#REF!)</f>
        <v>#REF!</v>
      </c>
      <c r="S246" s="396" t="e">
        <f>SUM(#REF!)</f>
        <v>#REF!</v>
      </c>
      <c r="T246" s="396" t="e">
        <f>SUM(#REF!)</f>
        <v>#REF!</v>
      </c>
      <c r="U246" s="396" t="e">
        <f>SUM(#REF!)</f>
        <v>#REF!</v>
      </c>
      <c r="V246" s="396" t="e">
        <f>SUM(#REF!)</f>
        <v>#REF!</v>
      </c>
      <c r="W246" s="396" t="e">
        <f>SUM(#REF!)</f>
        <v>#REF!</v>
      </c>
      <c r="X246" s="396" t="e">
        <f>SUM(#REF!)</f>
        <v>#REF!</v>
      </c>
      <c r="Y246" s="396" t="e">
        <f>SUM(#REF!)</f>
        <v>#REF!</v>
      </c>
      <c r="Z246" s="396" t="e">
        <f>SUM(#REF!)</f>
        <v>#REF!</v>
      </c>
      <c r="AA246" s="393" t="e">
        <f>SUM(#REF!)</f>
        <v>#REF!</v>
      </c>
      <c r="AB246" s="393" t="e">
        <f>SUM(#REF!)</f>
        <v>#REF!</v>
      </c>
      <c r="AC246" s="393" t="e">
        <f>SUM(#REF!)</f>
        <v>#REF!</v>
      </c>
      <c r="AD246" s="393" t="e">
        <f>SUM(#REF!)</f>
        <v>#REF!</v>
      </c>
      <c r="AE246" s="93">
        <v>200000</v>
      </c>
      <c r="AF246" s="506">
        <v>200000</v>
      </c>
      <c r="AG246" s="378">
        <v>312434</v>
      </c>
      <c r="AH246" s="395" t="e">
        <f t="shared" si="92"/>
        <v>#REF!</v>
      </c>
      <c r="AI246" s="110" t="e">
        <f>#REF!</f>
        <v>#REF!</v>
      </c>
      <c r="AJ246" s="93" t="e">
        <f>#REF!</f>
        <v>#REF!</v>
      </c>
      <c r="AK246" s="93" t="e">
        <f>#REF!</f>
        <v>#REF!</v>
      </c>
      <c r="AL246" s="93" t="e">
        <f>#REF!</f>
        <v>#REF!</v>
      </c>
      <c r="AM246" s="93" t="e">
        <f>#REF!</f>
        <v>#REF!</v>
      </c>
      <c r="AN246" s="93" t="e">
        <f>#REF!</f>
        <v>#REF!</v>
      </c>
      <c r="AO246" s="93" t="e">
        <f>#REF!</f>
        <v>#REF!</v>
      </c>
      <c r="AP246" s="93" t="e">
        <f>#REF!</f>
        <v>#REF!</v>
      </c>
      <c r="AQ246" s="93" t="e">
        <f>#REF!</f>
        <v>#REF!</v>
      </c>
      <c r="AR246" s="93" t="e">
        <f>#REF!</f>
        <v>#REF!</v>
      </c>
      <c r="AS246" s="187" t="e">
        <f>#REF!</f>
        <v>#REF!</v>
      </c>
      <c r="AT246" s="187" t="e">
        <f>#REF!</f>
        <v>#REF!</v>
      </c>
    </row>
    <row r="247" spans="1:46">
      <c r="A247" s="519"/>
      <c r="B247" s="95">
        <v>975</v>
      </c>
      <c r="C247" s="24" t="s">
        <v>1023</v>
      </c>
      <c r="D247" s="526" t="e">
        <f>SUM(D248:D249)</f>
        <v>#REF!</v>
      </c>
      <c r="E247" s="429" t="e">
        <f>SUM(E248:E249)</f>
        <v>#REF!</v>
      </c>
      <c r="F247" s="430" t="e">
        <f t="shared" ref="F247:AS247" si="93">SUM(F248:F249)</f>
        <v>#REF!</v>
      </c>
      <c r="G247" s="47" t="e">
        <f t="shared" si="93"/>
        <v>#REF!</v>
      </c>
      <c r="H247" s="96" t="e">
        <f t="shared" si="93"/>
        <v>#REF!</v>
      </c>
      <c r="I247" s="96" t="e">
        <f t="shared" si="93"/>
        <v>#REF!</v>
      </c>
      <c r="J247" s="96" t="e">
        <f t="shared" si="93"/>
        <v>#REF!</v>
      </c>
      <c r="K247" s="120" t="e">
        <f t="shared" si="93"/>
        <v>#REF!</v>
      </c>
      <c r="L247" s="120" t="e">
        <f t="shared" si="93"/>
        <v>#REF!</v>
      </c>
      <c r="M247" s="120" t="e">
        <f t="shared" si="93"/>
        <v>#REF!</v>
      </c>
      <c r="N247" s="120" t="e">
        <f t="shared" si="93"/>
        <v>#REF!</v>
      </c>
      <c r="O247" s="120" t="e">
        <f t="shared" si="93"/>
        <v>#REF!</v>
      </c>
      <c r="P247" s="120" t="e">
        <f t="shared" si="93"/>
        <v>#REF!</v>
      </c>
      <c r="Q247" s="120" t="e">
        <f t="shared" si="93"/>
        <v>#REF!</v>
      </c>
      <c r="R247" s="120" t="e">
        <f t="shared" si="93"/>
        <v>#REF!</v>
      </c>
      <c r="S247" s="120" t="e">
        <f t="shared" si="93"/>
        <v>#REF!</v>
      </c>
      <c r="T247" s="120" t="e">
        <f t="shared" si="93"/>
        <v>#REF!</v>
      </c>
      <c r="U247" s="120" t="e">
        <f t="shared" si="93"/>
        <v>#REF!</v>
      </c>
      <c r="V247" s="120" t="e">
        <f t="shared" si="93"/>
        <v>#REF!</v>
      </c>
      <c r="W247" s="120" t="e">
        <f t="shared" si="93"/>
        <v>#REF!</v>
      </c>
      <c r="X247" s="120" t="e">
        <f t="shared" si="93"/>
        <v>#REF!</v>
      </c>
      <c r="Y247" s="120" t="e">
        <f t="shared" si="93"/>
        <v>#REF!</v>
      </c>
      <c r="Z247" s="120" t="e">
        <f t="shared" si="93"/>
        <v>#REF!</v>
      </c>
      <c r="AA247" s="96" t="e">
        <f t="shared" si="93"/>
        <v>#REF!</v>
      </c>
      <c r="AB247" s="96" t="e">
        <f t="shared" si="93"/>
        <v>#REF!</v>
      </c>
      <c r="AC247" s="96" t="e">
        <f t="shared" si="93"/>
        <v>#REF!</v>
      </c>
      <c r="AD247" s="96" t="e">
        <f>SUM(AD248:AD249)</f>
        <v>#REF!</v>
      </c>
      <c r="AE247" s="400">
        <f>SUM(AE248:AE249)</f>
        <v>0</v>
      </c>
      <c r="AF247" s="400">
        <f>SUM(AF248:AF249)</f>
        <v>0</v>
      </c>
      <c r="AG247" s="399">
        <f>SUM(AG248:AG249)</f>
        <v>4</v>
      </c>
      <c r="AH247" s="406" t="e">
        <f t="shared" si="93"/>
        <v>#REF!</v>
      </c>
      <c r="AI247" s="36" t="e">
        <f>SUM(AI248:AI249)</f>
        <v>#REF!</v>
      </c>
      <c r="AJ247" s="96" t="e">
        <f>SUM(AJ248:AJ249)</f>
        <v>#REF!</v>
      </c>
      <c r="AK247" s="96" t="e">
        <f>SUM(AK248:AK249)</f>
        <v>#REF!</v>
      </c>
      <c r="AL247" s="96" t="e">
        <f>SUM(AL248:AL249)</f>
        <v>#REF!</v>
      </c>
      <c r="AM247" s="96" t="e">
        <f t="shared" si="93"/>
        <v>#REF!</v>
      </c>
      <c r="AN247" s="96" t="e">
        <f t="shared" si="93"/>
        <v>#REF!</v>
      </c>
      <c r="AO247" s="96" t="e">
        <f t="shared" si="93"/>
        <v>#REF!</v>
      </c>
      <c r="AP247" s="96" t="e">
        <f t="shared" si="93"/>
        <v>#REF!</v>
      </c>
      <c r="AQ247" s="96" t="e">
        <f t="shared" si="93"/>
        <v>#REF!</v>
      </c>
      <c r="AR247" s="120" t="e">
        <f t="shared" si="93"/>
        <v>#REF!</v>
      </c>
      <c r="AS247" s="400" t="e">
        <f t="shared" si="93"/>
        <v>#REF!</v>
      </c>
      <c r="AT247" s="400" t="e">
        <f>SUM(AT248:AT249)</f>
        <v>#REF!</v>
      </c>
    </row>
    <row r="248" spans="1:46">
      <c r="A248" s="519">
        <v>4105050101600100</v>
      </c>
      <c r="B248" s="95" t="s">
        <v>1369</v>
      </c>
      <c r="C248" s="24" t="s">
        <v>1551</v>
      </c>
      <c r="D248" s="525" t="e">
        <f t="shared" ref="D248:D259" si="94">E248/9*12</f>
        <v>#REF!</v>
      </c>
      <c r="E248" s="106" t="e">
        <f t="shared" ref="E248:F259" si="95">AC248+AA248+Y248+W248+U248+S248+Q248+O248+M248+K248+I248+G248</f>
        <v>#REF!</v>
      </c>
      <c r="F248" s="428" t="e">
        <f t="shared" si="95"/>
        <v>#REF!</v>
      </c>
      <c r="G248" s="397" t="e">
        <f>SUM(#REF!)</f>
        <v>#REF!</v>
      </c>
      <c r="H248" s="396" t="e">
        <f>SUM(#REF!)</f>
        <v>#REF!</v>
      </c>
      <c r="I248" s="396" t="e">
        <f>SUM(#REF!)</f>
        <v>#REF!</v>
      </c>
      <c r="J248" s="396" t="e">
        <f>SUM(#REF!)</f>
        <v>#REF!</v>
      </c>
      <c r="K248" s="396" t="e">
        <f>SUM(#REF!)</f>
        <v>#REF!</v>
      </c>
      <c r="L248" s="396" t="e">
        <f>SUM(#REF!)</f>
        <v>#REF!</v>
      </c>
      <c r="M248" s="396" t="e">
        <f>SUM(#REF!)</f>
        <v>#REF!</v>
      </c>
      <c r="N248" s="396" t="e">
        <f>SUM(#REF!)</f>
        <v>#REF!</v>
      </c>
      <c r="O248" s="396" t="e">
        <f>SUM(#REF!)</f>
        <v>#REF!</v>
      </c>
      <c r="P248" s="396" t="e">
        <f>SUM(#REF!)</f>
        <v>#REF!</v>
      </c>
      <c r="Q248" s="396" t="e">
        <f>SUM(#REF!)</f>
        <v>#REF!</v>
      </c>
      <c r="R248" s="396" t="e">
        <f>SUM(#REF!)</f>
        <v>#REF!</v>
      </c>
      <c r="S248" s="396" t="e">
        <f>SUM(#REF!)</f>
        <v>#REF!</v>
      </c>
      <c r="T248" s="396" t="e">
        <f>SUM(#REF!)</f>
        <v>#REF!</v>
      </c>
      <c r="U248" s="396" t="e">
        <f>SUM(#REF!)</f>
        <v>#REF!</v>
      </c>
      <c r="V248" s="396" t="e">
        <f>SUM(#REF!)</f>
        <v>#REF!</v>
      </c>
      <c r="W248" s="396" t="e">
        <f>SUM(#REF!)</f>
        <v>#REF!</v>
      </c>
      <c r="X248" s="396" t="e">
        <f>SUM(#REF!)</f>
        <v>#REF!</v>
      </c>
      <c r="Y248" s="396" t="e">
        <f>SUM(#REF!)</f>
        <v>#REF!</v>
      </c>
      <c r="Z248" s="396" t="e">
        <f>SUM(#REF!)</f>
        <v>#REF!</v>
      </c>
      <c r="AA248" s="393" t="e">
        <f>SUM(#REF!)</f>
        <v>#REF!</v>
      </c>
      <c r="AB248" s="393" t="e">
        <f>SUM(#REF!)</f>
        <v>#REF!</v>
      </c>
      <c r="AC248" s="393" t="e">
        <f>SUM(#REF!)</f>
        <v>#REF!</v>
      </c>
      <c r="AD248" s="393" t="e">
        <f>SUM(#REF!)</f>
        <v>#REF!</v>
      </c>
      <c r="AE248" s="187">
        <v>0</v>
      </c>
      <c r="AF248" s="187">
        <v>0</v>
      </c>
      <c r="AG248" s="378">
        <v>4</v>
      </c>
      <c r="AH248" s="395" t="e">
        <f>SUM(AI248:AT248)</f>
        <v>#REF!</v>
      </c>
      <c r="AI248" s="110" t="e">
        <f>#REF!</f>
        <v>#REF!</v>
      </c>
      <c r="AJ248" s="93" t="e">
        <f>#REF!</f>
        <v>#REF!</v>
      </c>
      <c r="AK248" s="93" t="e">
        <f>#REF!</f>
        <v>#REF!</v>
      </c>
      <c r="AL248" s="93" t="e">
        <f>#REF!</f>
        <v>#REF!</v>
      </c>
      <c r="AM248" s="93" t="e">
        <f>#REF!</f>
        <v>#REF!</v>
      </c>
      <c r="AN248" s="93" t="e">
        <f>#REF!</f>
        <v>#REF!</v>
      </c>
      <c r="AO248" s="93" t="e">
        <f>#REF!</f>
        <v>#REF!</v>
      </c>
      <c r="AP248" s="93" t="e">
        <f>#REF!</f>
        <v>#REF!</v>
      </c>
      <c r="AQ248" s="93" t="e">
        <f>#REF!</f>
        <v>#REF!</v>
      </c>
      <c r="AR248" s="93" t="e">
        <f>#REF!</f>
        <v>#REF!</v>
      </c>
      <c r="AS248" s="187" t="e">
        <f>#REF!</f>
        <v>#REF!</v>
      </c>
      <c r="AT248" s="187" t="e">
        <f>#REF!</f>
        <v>#REF!</v>
      </c>
    </row>
    <row r="249" spans="1:46">
      <c r="A249" s="519"/>
      <c r="B249" s="95" t="s">
        <v>1370</v>
      </c>
      <c r="C249" s="24" t="s">
        <v>1552</v>
      </c>
      <c r="D249" s="525" t="e">
        <f t="shared" si="94"/>
        <v>#REF!</v>
      </c>
      <c r="E249" s="106" t="e">
        <f t="shared" si="95"/>
        <v>#REF!</v>
      </c>
      <c r="F249" s="428" t="e">
        <f t="shared" si="95"/>
        <v>#REF!</v>
      </c>
      <c r="G249" s="397" t="e">
        <f>SUM(#REF!)</f>
        <v>#REF!</v>
      </c>
      <c r="H249" s="396" t="e">
        <f>SUM(#REF!)</f>
        <v>#REF!</v>
      </c>
      <c r="I249" s="396" t="e">
        <f>SUM(#REF!)</f>
        <v>#REF!</v>
      </c>
      <c r="J249" s="396" t="e">
        <f>SUM(#REF!)</f>
        <v>#REF!</v>
      </c>
      <c r="K249" s="396" t="e">
        <f>SUM(#REF!)</f>
        <v>#REF!</v>
      </c>
      <c r="L249" s="396" t="e">
        <f>SUM(#REF!)</f>
        <v>#REF!</v>
      </c>
      <c r="M249" s="396" t="e">
        <f>SUM(#REF!)</f>
        <v>#REF!</v>
      </c>
      <c r="N249" s="396" t="e">
        <f>SUM(#REF!)</f>
        <v>#REF!</v>
      </c>
      <c r="O249" s="396" t="e">
        <f>SUM(#REF!)</f>
        <v>#REF!</v>
      </c>
      <c r="P249" s="396" t="e">
        <f>SUM(#REF!)</f>
        <v>#REF!</v>
      </c>
      <c r="Q249" s="396" t="e">
        <f>SUM(#REF!)</f>
        <v>#REF!</v>
      </c>
      <c r="R249" s="396" t="e">
        <f>SUM(#REF!)</f>
        <v>#REF!</v>
      </c>
      <c r="S249" s="396" t="e">
        <f>SUM(#REF!)</f>
        <v>#REF!</v>
      </c>
      <c r="T249" s="396" t="e">
        <f>SUM(#REF!)</f>
        <v>#REF!</v>
      </c>
      <c r="U249" s="396" t="e">
        <f>SUM(#REF!)</f>
        <v>#REF!</v>
      </c>
      <c r="V249" s="396" t="e">
        <f>SUM(#REF!)</f>
        <v>#REF!</v>
      </c>
      <c r="W249" s="396" t="e">
        <f>SUM(#REF!)</f>
        <v>#REF!</v>
      </c>
      <c r="X249" s="396" t="e">
        <f>SUM(#REF!)</f>
        <v>#REF!</v>
      </c>
      <c r="Y249" s="396" t="e">
        <f>SUM(#REF!)</f>
        <v>#REF!</v>
      </c>
      <c r="Z249" s="396" t="e">
        <f>SUM(#REF!)</f>
        <v>#REF!</v>
      </c>
      <c r="AA249" s="393" t="e">
        <f>SUM(#REF!)</f>
        <v>#REF!</v>
      </c>
      <c r="AB249" s="393" t="e">
        <f>SUM(#REF!)</f>
        <v>#REF!</v>
      </c>
      <c r="AC249" s="393" t="e">
        <f>SUM(#REF!)</f>
        <v>#REF!</v>
      </c>
      <c r="AD249" s="393" t="e">
        <f>SUM(#REF!)</f>
        <v>#REF!</v>
      </c>
      <c r="AE249" s="187">
        <v>0</v>
      </c>
      <c r="AF249" s="187">
        <v>0</v>
      </c>
      <c r="AG249" s="378">
        <v>0</v>
      </c>
      <c r="AH249" s="395" t="e">
        <f>SUM(AI249:AT249)</f>
        <v>#REF!</v>
      </c>
      <c r="AI249" s="110" t="e">
        <f>#REF!</f>
        <v>#REF!</v>
      </c>
      <c r="AJ249" s="93" t="e">
        <f>#REF!</f>
        <v>#REF!</v>
      </c>
      <c r="AK249" s="93" t="e">
        <f>#REF!</f>
        <v>#REF!</v>
      </c>
      <c r="AL249" s="93" t="e">
        <f>#REF!</f>
        <v>#REF!</v>
      </c>
      <c r="AM249" s="93" t="e">
        <f>#REF!</f>
        <v>#REF!</v>
      </c>
      <c r="AN249" s="93" t="e">
        <f>#REF!</f>
        <v>#REF!</v>
      </c>
      <c r="AO249" s="93" t="e">
        <f>#REF!</f>
        <v>#REF!</v>
      </c>
      <c r="AP249" s="93" t="e">
        <f>#REF!</f>
        <v>#REF!</v>
      </c>
      <c r="AQ249" s="93" t="e">
        <f>#REF!</f>
        <v>#REF!</v>
      </c>
      <c r="AR249" s="93" t="e">
        <f>#REF!</f>
        <v>#REF!</v>
      </c>
      <c r="AS249" s="187" t="e">
        <f>#REF!</f>
        <v>#REF!</v>
      </c>
      <c r="AT249" s="187" t="e">
        <f>#REF!</f>
        <v>#REF!</v>
      </c>
    </row>
    <row r="250" spans="1:46">
      <c r="A250" s="519" t="s">
        <v>933</v>
      </c>
      <c r="B250" s="95">
        <v>976</v>
      </c>
      <c r="C250" s="204" t="s">
        <v>1024</v>
      </c>
      <c r="D250" s="525" t="e">
        <f t="shared" si="94"/>
        <v>#REF!</v>
      </c>
      <c r="E250" s="106" t="e">
        <f t="shared" si="95"/>
        <v>#REF!</v>
      </c>
      <c r="F250" s="428" t="e">
        <f t="shared" si="95"/>
        <v>#REF!</v>
      </c>
      <c r="G250" s="397" t="e">
        <f>SUM(#REF!)</f>
        <v>#REF!</v>
      </c>
      <c r="H250" s="396" t="e">
        <f>SUM(#REF!)</f>
        <v>#REF!</v>
      </c>
      <c r="I250" s="396" t="e">
        <f>SUM(#REF!)</f>
        <v>#REF!</v>
      </c>
      <c r="J250" s="396" t="e">
        <f>SUM(#REF!)</f>
        <v>#REF!</v>
      </c>
      <c r="K250" s="396" t="e">
        <f>SUM(#REF!)</f>
        <v>#REF!</v>
      </c>
      <c r="L250" s="396" t="e">
        <f>SUM(#REF!)</f>
        <v>#REF!</v>
      </c>
      <c r="M250" s="396" t="e">
        <f>SUM(#REF!)</f>
        <v>#REF!</v>
      </c>
      <c r="N250" s="396" t="e">
        <f>SUM(#REF!)</f>
        <v>#REF!</v>
      </c>
      <c r="O250" s="396" t="e">
        <f>SUM(#REF!)</f>
        <v>#REF!</v>
      </c>
      <c r="P250" s="396" t="e">
        <f>SUM(#REF!)</f>
        <v>#REF!</v>
      </c>
      <c r="Q250" s="396" t="e">
        <f>SUM(#REF!)</f>
        <v>#REF!</v>
      </c>
      <c r="R250" s="396" t="e">
        <f>SUM(#REF!)</f>
        <v>#REF!</v>
      </c>
      <c r="S250" s="396" t="e">
        <f>SUM(#REF!)</f>
        <v>#REF!</v>
      </c>
      <c r="T250" s="396" t="e">
        <f>SUM(#REF!)</f>
        <v>#REF!</v>
      </c>
      <c r="U250" s="396" t="e">
        <f>SUM(#REF!)</f>
        <v>#REF!</v>
      </c>
      <c r="V250" s="396" t="e">
        <f>SUM(#REF!)</f>
        <v>#REF!</v>
      </c>
      <c r="W250" s="396" t="e">
        <f>SUM(#REF!)</f>
        <v>#REF!</v>
      </c>
      <c r="X250" s="396" t="e">
        <f>SUM(#REF!)</f>
        <v>#REF!</v>
      </c>
      <c r="Y250" s="396" t="e">
        <f>SUM(#REF!)</f>
        <v>#REF!</v>
      </c>
      <c r="Z250" s="396" t="e">
        <f>SUM(#REF!)</f>
        <v>#REF!</v>
      </c>
      <c r="AA250" s="393" t="e">
        <f>SUM(#REF!)</f>
        <v>#REF!</v>
      </c>
      <c r="AB250" s="393" t="e">
        <f>SUM(#REF!)</f>
        <v>#REF!</v>
      </c>
      <c r="AC250" s="393" t="e">
        <f>SUM(#REF!)</f>
        <v>#REF!</v>
      </c>
      <c r="AD250" s="393" t="e">
        <f>SUM(#REF!)</f>
        <v>#REF!</v>
      </c>
      <c r="AE250" s="187">
        <v>900000</v>
      </c>
      <c r="AF250" s="187">
        <v>900000</v>
      </c>
      <c r="AG250" s="378">
        <v>1259554</v>
      </c>
      <c r="AH250" s="395" t="e">
        <f t="shared" si="92"/>
        <v>#REF!</v>
      </c>
      <c r="AI250" s="110" t="e">
        <f>#REF!</f>
        <v>#REF!</v>
      </c>
      <c r="AJ250" s="93" t="e">
        <f>#REF!</f>
        <v>#REF!</v>
      </c>
      <c r="AK250" s="93" t="e">
        <f>#REF!</f>
        <v>#REF!</v>
      </c>
      <c r="AL250" s="93" t="e">
        <f>#REF!</f>
        <v>#REF!</v>
      </c>
      <c r="AM250" s="93" t="e">
        <f>#REF!</f>
        <v>#REF!</v>
      </c>
      <c r="AN250" s="93" t="e">
        <f>#REF!</f>
        <v>#REF!</v>
      </c>
      <c r="AO250" s="93" t="e">
        <f>#REF!</f>
        <v>#REF!</v>
      </c>
      <c r="AP250" s="93" t="e">
        <f>#REF!</f>
        <v>#REF!</v>
      </c>
      <c r="AQ250" s="93" t="e">
        <f>#REF!</f>
        <v>#REF!</v>
      </c>
      <c r="AR250" s="93" t="e">
        <f>#REF!</f>
        <v>#REF!</v>
      </c>
      <c r="AS250" s="187" t="e">
        <f>#REF!</f>
        <v>#REF!</v>
      </c>
      <c r="AT250" s="187" t="e">
        <f>#REF!</f>
        <v>#REF!</v>
      </c>
    </row>
    <row r="251" spans="1:46">
      <c r="A251" s="519"/>
      <c r="B251" s="95">
        <v>980</v>
      </c>
      <c r="C251" s="24" t="s">
        <v>1025</v>
      </c>
      <c r="D251" s="525" t="e">
        <f t="shared" si="94"/>
        <v>#REF!</v>
      </c>
      <c r="E251" s="106" t="e">
        <f t="shared" si="95"/>
        <v>#REF!</v>
      </c>
      <c r="F251" s="428" t="e">
        <f t="shared" si="95"/>
        <v>#REF!</v>
      </c>
      <c r="G251" s="397" t="e">
        <f>SUM(#REF!)</f>
        <v>#REF!</v>
      </c>
      <c r="H251" s="396" t="e">
        <f>SUM(#REF!)</f>
        <v>#REF!</v>
      </c>
      <c r="I251" s="396" t="e">
        <f>SUM(#REF!)</f>
        <v>#REF!</v>
      </c>
      <c r="J251" s="396" t="e">
        <f>SUM(#REF!)</f>
        <v>#REF!</v>
      </c>
      <c r="K251" s="396" t="e">
        <f>SUM(#REF!)</f>
        <v>#REF!</v>
      </c>
      <c r="L251" s="396" t="e">
        <f>SUM(#REF!)</f>
        <v>#REF!</v>
      </c>
      <c r="M251" s="396" t="e">
        <f>SUM(#REF!)</f>
        <v>#REF!</v>
      </c>
      <c r="N251" s="396" t="e">
        <f>SUM(#REF!)</f>
        <v>#REF!</v>
      </c>
      <c r="O251" s="396" t="e">
        <f>SUM(#REF!)</f>
        <v>#REF!</v>
      </c>
      <c r="P251" s="396" t="e">
        <f>SUM(#REF!)</f>
        <v>#REF!</v>
      </c>
      <c r="Q251" s="396" t="e">
        <f>SUM(#REF!)</f>
        <v>#REF!</v>
      </c>
      <c r="R251" s="396" t="e">
        <f>SUM(#REF!)</f>
        <v>#REF!</v>
      </c>
      <c r="S251" s="396" t="e">
        <f>SUM(#REF!)</f>
        <v>#REF!</v>
      </c>
      <c r="T251" s="396" t="e">
        <f>SUM(#REF!)</f>
        <v>#REF!</v>
      </c>
      <c r="U251" s="396" t="e">
        <f>SUM(#REF!)</f>
        <v>#REF!</v>
      </c>
      <c r="V251" s="396" t="e">
        <f>SUM(#REF!)</f>
        <v>#REF!</v>
      </c>
      <c r="W251" s="396" t="e">
        <f>SUM(#REF!)</f>
        <v>#REF!</v>
      </c>
      <c r="X251" s="396" t="e">
        <f>SUM(#REF!)</f>
        <v>#REF!</v>
      </c>
      <c r="Y251" s="396" t="e">
        <f>SUM(#REF!)</f>
        <v>#REF!</v>
      </c>
      <c r="Z251" s="396" t="e">
        <f>SUM(#REF!)</f>
        <v>#REF!</v>
      </c>
      <c r="AA251" s="393" t="e">
        <f>SUM(#REF!)</f>
        <v>#REF!</v>
      </c>
      <c r="AB251" s="393" t="e">
        <f>SUM(#REF!)</f>
        <v>#REF!</v>
      </c>
      <c r="AC251" s="393" t="e">
        <f>SUM(#REF!)</f>
        <v>#REF!</v>
      </c>
      <c r="AD251" s="393" t="e">
        <f>SUM(#REF!)</f>
        <v>#REF!</v>
      </c>
      <c r="AE251" s="187">
        <v>0</v>
      </c>
      <c r="AF251" s="187">
        <v>0</v>
      </c>
      <c r="AG251" s="378">
        <v>0</v>
      </c>
      <c r="AH251" s="395" t="e">
        <f t="shared" ref="AH251:AH259" si="96">SUM(AI251:AT251)</f>
        <v>#REF!</v>
      </c>
      <c r="AI251" s="110" t="e">
        <f>#REF!</f>
        <v>#REF!</v>
      </c>
      <c r="AJ251" s="93" t="e">
        <f>#REF!</f>
        <v>#REF!</v>
      </c>
      <c r="AK251" s="93" t="e">
        <f>#REF!</f>
        <v>#REF!</v>
      </c>
      <c r="AL251" s="93" t="e">
        <f>#REF!</f>
        <v>#REF!</v>
      </c>
      <c r="AM251" s="93" t="e">
        <f>#REF!</f>
        <v>#REF!</v>
      </c>
      <c r="AN251" s="93" t="e">
        <f>#REF!</f>
        <v>#REF!</v>
      </c>
      <c r="AO251" s="93" t="e">
        <f>#REF!</f>
        <v>#REF!</v>
      </c>
      <c r="AP251" s="93" t="e">
        <f>#REF!</f>
        <v>#REF!</v>
      </c>
      <c r="AQ251" s="93" t="e">
        <f>#REF!</f>
        <v>#REF!</v>
      </c>
      <c r="AR251" s="93" t="e">
        <f>#REF!</f>
        <v>#REF!</v>
      </c>
      <c r="AS251" s="187" t="e">
        <f>#REF!</f>
        <v>#REF!</v>
      </c>
      <c r="AT251" s="187" t="e">
        <f>#REF!</f>
        <v>#REF!</v>
      </c>
    </row>
    <row r="252" spans="1:46">
      <c r="A252" s="519" t="s">
        <v>934</v>
      </c>
      <c r="B252" s="95">
        <v>985</v>
      </c>
      <c r="C252" s="24" t="s">
        <v>1026</v>
      </c>
      <c r="D252" s="525" t="e">
        <f t="shared" si="94"/>
        <v>#REF!</v>
      </c>
      <c r="E252" s="106" t="e">
        <f t="shared" si="95"/>
        <v>#REF!</v>
      </c>
      <c r="F252" s="428" t="e">
        <f t="shared" si="95"/>
        <v>#REF!</v>
      </c>
      <c r="G252" s="397" t="e">
        <f>SUM(#REF!)</f>
        <v>#REF!</v>
      </c>
      <c r="H252" s="396" t="e">
        <f>SUM(#REF!)</f>
        <v>#REF!</v>
      </c>
      <c r="I252" s="396" t="e">
        <f>SUM(#REF!)</f>
        <v>#REF!</v>
      </c>
      <c r="J252" s="396" t="e">
        <f>SUM(#REF!)</f>
        <v>#REF!</v>
      </c>
      <c r="K252" s="396" t="e">
        <f>SUM(#REF!)</f>
        <v>#REF!</v>
      </c>
      <c r="L252" s="396" t="e">
        <f>SUM(#REF!)</f>
        <v>#REF!</v>
      </c>
      <c r="M252" s="396" t="e">
        <f>SUM(#REF!)</f>
        <v>#REF!</v>
      </c>
      <c r="N252" s="396" t="e">
        <f>SUM(#REF!)</f>
        <v>#REF!</v>
      </c>
      <c r="O252" s="396" t="e">
        <f>SUM(#REF!)</f>
        <v>#REF!</v>
      </c>
      <c r="P252" s="396" t="e">
        <f>SUM(#REF!)</f>
        <v>#REF!</v>
      </c>
      <c r="Q252" s="396" t="e">
        <f>SUM(#REF!)</f>
        <v>#REF!</v>
      </c>
      <c r="R252" s="396" t="e">
        <f>SUM(#REF!)</f>
        <v>#REF!</v>
      </c>
      <c r="S252" s="396" t="e">
        <f>SUM(#REF!)</f>
        <v>#REF!</v>
      </c>
      <c r="T252" s="396" t="e">
        <f>SUM(#REF!)</f>
        <v>#REF!</v>
      </c>
      <c r="U252" s="396" t="e">
        <f>SUM(#REF!)</f>
        <v>#REF!</v>
      </c>
      <c r="V252" s="396" t="e">
        <f>SUM(#REF!)</f>
        <v>#REF!</v>
      </c>
      <c r="W252" s="396" t="e">
        <f>SUM(#REF!)</f>
        <v>#REF!</v>
      </c>
      <c r="X252" s="396" t="e">
        <f>SUM(#REF!)</f>
        <v>#REF!</v>
      </c>
      <c r="Y252" s="396" t="e">
        <f>SUM(#REF!)</f>
        <v>#REF!</v>
      </c>
      <c r="Z252" s="396" t="e">
        <f>SUM(#REF!)</f>
        <v>#REF!</v>
      </c>
      <c r="AA252" s="393" t="e">
        <f>SUM(#REF!)</f>
        <v>#REF!</v>
      </c>
      <c r="AB252" s="393" t="e">
        <f>SUM(#REF!)</f>
        <v>#REF!</v>
      </c>
      <c r="AC252" s="393" t="e">
        <f>SUM(#REF!)</f>
        <v>#REF!</v>
      </c>
      <c r="AD252" s="393" t="e">
        <f>SUM(#REF!)</f>
        <v>#REF!</v>
      </c>
      <c r="AE252" s="187">
        <v>0</v>
      </c>
      <c r="AF252" s="187">
        <v>0</v>
      </c>
      <c r="AG252" s="378">
        <v>3807</v>
      </c>
      <c r="AH252" s="395" t="e">
        <f t="shared" si="96"/>
        <v>#REF!</v>
      </c>
      <c r="AI252" s="110" t="e">
        <f>#REF!</f>
        <v>#REF!</v>
      </c>
      <c r="AJ252" s="93" t="e">
        <f>#REF!</f>
        <v>#REF!</v>
      </c>
      <c r="AK252" s="93" t="e">
        <f>#REF!</f>
        <v>#REF!</v>
      </c>
      <c r="AL252" s="93" t="e">
        <f>#REF!</f>
        <v>#REF!</v>
      </c>
      <c r="AM252" s="93" t="e">
        <f>#REF!</f>
        <v>#REF!</v>
      </c>
      <c r="AN252" s="93" t="e">
        <f>#REF!</f>
        <v>#REF!</v>
      </c>
      <c r="AO252" s="93" t="e">
        <f>#REF!</f>
        <v>#REF!</v>
      </c>
      <c r="AP252" s="93" t="e">
        <f>#REF!</f>
        <v>#REF!</v>
      </c>
      <c r="AQ252" s="93" t="e">
        <f>#REF!</f>
        <v>#REF!</v>
      </c>
      <c r="AR252" s="93" t="e">
        <f>#REF!</f>
        <v>#REF!</v>
      </c>
      <c r="AS252" s="187" t="e">
        <f>#REF!</f>
        <v>#REF!</v>
      </c>
      <c r="AT252" s="187" t="e">
        <f>#REF!</f>
        <v>#REF!</v>
      </c>
    </row>
    <row r="253" spans="1:46">
      <c r="A253" s="519">
        <v>4105050101900100</v>
      </c>
      <c r="B253" s="95">
        <v>990</v>
      </c>
      <c r="C253" s="24" t="s">
        <v>142</v>
      </c>
      <c r="D253" s="525" t="e">
        <f t="shared" si="94"/>
        <v>#REF!</v>
      </c>
      <c r="E253" s="106" t="e">
        <f t="shared" si="95"/>
        <v>#REF!</v>
      </c>
      <c r="F253" s="428" t="e">
        <f t="shared" si="95"/>
        <v>#REF!</v>
      </c>
      <c r="G253" s="397" t="e">
        <f>SUM(#REF!)</f>
        <v>#REF!</v>
      </c>
      <c r="H253" s="396" t="e">
        <f>SUM(#REF!)</f>
        <v>#REF!</v>
      </c>
      <c r="I253" s="396" t="e">
        <f>SUM(#REF!)</f>
        <v>#REF!</v>
      </c>
      <c r="J253" s="396" t="e">
        <f>SUM(#REF!)</f>
        <v>#REF!</v>
      </c>
      <c r="K253" s="396" t="e">
        <f>SUM(#REF!)</f>
        <v>#REF!</v>
      </c>
      <c r="L253" s="396" t="e">
        <f>SUM(#REF!)</f>
        <v>#REF!</v>
      </c>
      <c r="M253" s="396" t="e">
        <f>SUM(#REF!)</f>
        <v>#REF!</v>
      </c>
      <c r="N253" s="396" t="e">
        <f>SUM(#REF!)</f>
        <v>#REF!</v>
      </c>
      <c r="O253" s="396" t="e">
        <f>SUM(#REF!)</f>
        <v>#REF!</v>
      </c>
      <c r="P253" s="396" t="e">
        <f>SUM(#REF!)</f>
        <v>#REF!</v>
      </c>
      <c r="Q253" s="396" t="e">
        <f>SUM(#REF!)</f>
        <v>#REF!</v>
      </c>
      <c r="R253" s="396" t="e">
        <f>SUM(#REF!)</f>
        <v>#REF!</v>
      </c>
      <c r="S253" s="396" t="e">
        <f>SUM(#REF!)</f>
        <v>#REF!</v>
      </c>
      <c r="T253" s="396" t="e">
        <f>SUM(#REF!)</f>
        <v>#REF!</v>
      </c>
      <c r="U253" s="396" t="e">
        <f>SUM(#REF!)</f>
        <v>#REF!</v>
      </c>
      <c r="V253" s="396" t="e">
        <f>SUM(#REF!)</f>
        <v>#REF!</v>
      </c>
      <c r="W253" s="396" t="e">
        <f>SUM(#REF!)</f>
        <v>#REF!</v>
      </c>
      <c r="X253" s="396" t="e">
        <f>SUM(#REF!)</f>
        <v>#REF!</v>
      </c>
      <c r="Y253" s="396" t="e">
        <f>SUM(#REF!)</f>
        <v>#REF!</v>
      </c>
      <c r="Z253" s="396" t="e">
        <f>SUM(#REF!)</f>
        <v>#REF!</v>
      </c>
      <c r="AA253" s="393" t="e">
        <f>SUM(#REF!)</f>
        <v>#REF!</v>
      </c>
      <c r="AB253" s="393" t="e">
        <f>SUM(#REF!)</f>
        <v>#REF!</v>
      </c>
      <c r="AC253" s="393" t="e">
        <f>SUM(#REF!)</f>
        <v>#REF!</v>
      </c>
      <c r="AD253" s="393" t="e">
        <f>SUM(#REF!)</f>
        <v>#REF!</v>
      </c>
      <c r="AE253" s="187">
        <v>2600000</v>
      </c>
      <c r="AF253" s="187">
        <v>2600000</v>
      </c>
      <c r="AG253" s="378">
        <f>5535435+1615</f>
        <v>5537050</v>
      </c>
      <c r="AH253" s="395" t="e">
        <f t="shared" si="96"/>
        <v>#REF!</v>
      </c>
      <c r="AI253" s="110" t="e">
        <f>#REF!</f>
        <v>#REF!</v>
      </c>
      <c r="AJ253" s="93" t="e">
        <f>#REF!</f>
        <v>#REF!</v>
      </c>
      <c r="AK253" s="93" t="e">
        <f>#REF!</f>
        <v>#REF!</v>
      </c>
      <c r="AL253" s="93" t="e">
        <f>#REF!</f>
        <v>#REF!</v>
      </c>
      <c r="AM253" s="93" t="e">
        <f>#REF!</f>
        <v>#REF!</v>
      </c>
      <c r="AN253" s="93" t="e">
        <f>#REF!</f>
        <v>#REF!</v>
      </c>
      <c r="AO253" s="93" t="e">
        <f>#REF!</f>
        <v>#REF!</v>
      </c>
      <c r="AP253" s="93" t="e">
        <f>#REF!</f>
        <v>#REF!</v>
      </c>
      <c r="AQ253" s="93" t="e">
        <f>#REF!</f>
        <v>#REF!</v>
      </c>
      <c r="AR253" s="93" t="e">
        <f>#REF!</f>
        <v>#REF!</v>
      </c>
      <c r="AS253" s="187" t="e">
        <f>#REF!</f>
        <v>#REF!</v>
      </c>
      <c r="AT253" s="187" t="e">
        <f>#REF!</f>
        <v>#REF!</v>
      </c>
    </row>
    <row r="254" spans="1:46">
      <c r="A254" s="519" t="s">
        <v>936</v>
      </c>
      <c r="B254" s="95">
        <v>991</v>
      </c>
      <c r="C254" s="24" t="s">
        <v>1028</v>
      </c>
      <c r="D254" s="525" t="e">
        <f t="shared" si="94"/>
        <v>#REF!</v>
      </c>
      <c r="E254" s="106" t="e">
        <f t="shared" si="95"/>
        <v>#REF!</v>
      </c>
      <c r="F254" s="428" t="e">
        <f t="shared" si="95"/>
        <v>#REF!</v>
      </c>
      <c r="G254" s="397" t="e">
        <f>SUM(#REF!)</f>
        <v>#REF!</v>
      </c>
      <c r="H254" s="396" t="e">
        <f>SUM(#REF!)</f>
        <v>#REF!</v>
      </c>
      <c r="I254" s="396" t="e">
        <f>SUM(#REF!)</f>
        <v>#REF!</v>
      </c>
      <c r="J254" s="396" t="e">
        <f>SUM(#REF!)</f>
        <v>#REF!</v>
      </c>
      <c r="K254" s="396" t="e">
        <f>SUM(#REF!)</f>
        <v>#REF!</v>
      </c>
      <c r="L254" s="396" t="e">
        <f>SUM(#REF!)</f>
        <v>#REF!</v>
      </c>
      <c r="M254" s="396" t="e">
        <f>SUM(#REF!)</f>
        <v>#REF!</v>
      </c>
      <c r="N254" s="396" t="e">
        <f>SUM(#REF!)</f>
        <v>#REF!</v>
      </c>
      <c r="O254" s="396" t="e">
        <f>SUM(#REF!)</f>
        <v>#REF!</v>
      </c>
      <c r="P254" s="396" t="e">
        <f>SUM(#REF!)</f>
        <v>#REF!</v>
      </c>
      <c r="Q254" s="396" t="e">
        <f>SUM(#REF!)</f>
        <v>#REF!</v>
      </c>
      <c r="R254" s="396" t="e">
        <f>SUM(#REF!)</f>
        <v>#REF!</v>
      </c>
      <c r="S254" s="396" t="e">
        <f>SUM(#REF!)</f>
        <v>#REF!</v>
      </c>
      <c r="T254" s="396" t="e">
        <f>SUM(#REF!)</f>
        <v>#REF!</v>
      </c>
      <c r="U254" s="396" t="e">
        <f>SUM(#REF!)</f>
        <v>#REF!</v>
      </c>
      <c r="V254" s="396" t="e">
        <f>SUM(#REF!)</f>
        <v>#REF!</v>
      </c>
      <c r="W254" s="396" t="e">
        <f>SUM(#REF!)</f>
        <v>#REF!</v>
      </c>
      <c r="X254" s="396" t="e">
        <f>SUM(#REF!)</f>
        <v>#REF!</v>
      </c>
      <c r="Y254" s="396" t="e">
        <f>SUM(#REF!)</f>
        <v>#REF!</v>
      </c>
      <c r="Z254" s="396" t="e">
        <f>SUM(#REF!)</f>
        <v>#REF!</v>
      </c>
      <c r="AA254" s="393" t="e">
        <f>SUM(#REF!)</f>
        <v>#REF!</v>
      </c>
      <c r="AB254" s="393" t="e">
        <f>SUM(#REF!)</f>
        <v>#REF!</v>
      </c>
      <c r="AC254" s="393" t="e">
        <f>SUM(#REF!)</f>
        <v>#REF!</v>
      </c>
      <c r="AD254" s="393" t="e">
        <f>SUM(#REF!)</f>
        <v>#REF!</v>
      </c>
      <c r="AE254" s="187">
        <v>0</v>
      </c>
      <c r="AF254" s="187">
        <v>0</v>
      </c>
      <c r="AG254" s="378">
        <v>0</v>
      </c>
      <c r="AH254" s="395" t="e">
        <f t="shared" si="96"/>
        <v>#REF!</v>
      </c>
      <c r="AI254" s="110" t="e">
        <f>#REF!</f>
        <v>#REF!</v>
      </c>
      <c r="AJ254" s="93" t="e">
        <f>#REF!</f>
        <v>#REF!</v>
      </c>
      <c r="AK254" s="93" t="e">
        <f>#REF!</f>
        <v>#REF!</v>
      </c>
      <c r="AL254" s="93" t="e">
        <f>#REF!</f>
        <v>#REF!</v>
      </c>
      <c r="AM254" s="93" t="e">
        <f>#REF!</f>
        <v>#REF!</v>
      </c>
      <c r="AN254" s="93" t="e">
        <f>#REF!</f>
        <v>#REF!</v>
      </c>
      <c r="AO254" s="93" t="e">
        <f>#REF!</f>
        <v>#REF!</v>
      </c>
      <c r="AP254" s="93" t="e">
        <f>#REF!</f>
        <v>#REF!</v>
      </c>
      <c r="AQ254" s="93" t="e">
        <f>#REF!</f>
        <v>#REF!</v>
      </c>
      <c r="AR254" s="93" t="e">
        <f>#REF!</f>
        <v>#REF!</v>
      </c>
      <c r="AS254" s="187" t="e">
        <f>#REF!</f>
        <v>#REF!</v>
      </c>
      <c r="AT254" s="187" t="e">
        <f>#REF!</f>
        <v>#REF!</v>
      </c>
    </row>
    <row r="255" spans="1:46">
      <c r="A255" s="519" t="s">
        <v>937</v>
      </c>
      <c r="B255" s="95">
        <v>992</v>
      </c>
      <c r="C255" s="24" t="s">
        <v>1027</v>
      </c>
      <c r="D255" s="525" t="e">
        <f t="shared" si="94"/>
        <v>#REF!</v>
      </c>
      <c r="E255" s="106" t="e">
        <f t="shared" si="95"/>
        <v>#REF!</v>
      </c>
      <c r="F255" s="428" t="e">
        <f t="shared" si="95"/>
        <v>#REF!</v>
      </c>
      <c r="G255" s="104" t="e">
        <f>SUM(#REF!)</f>
        <v>#REF!</v>
      </c>
      <c r="H255" s="129" t="e">
        <f>SUM(#REF!)</f>
        <v>#REF!</v>
      </c>
      <c r="I255" s="129" t="e">
        <f>SUM(#REF!)</f>
        <v>#REF!</v>
      </c>
      <c r="J255" s="129" t="e">
        <f>SUM(#REF!)</f>
        <v>#REF!</v>
      </c>
      <c r="K255" s="93" t="e">
        <f>SUM(#REF!)</f>
        <v>#REF!</v>
      </c>
      <c r="L255" s="93" t="e">
        <f>SUM(#REF!)</f>
        <v>#REF!</v>
      </c>
      <c r="M255" s="93" t="e">
        <f>SUM(#REF!)</f>
        <v>#REF!</v>
      </c>
      <c r="N255" s="93" t="e">
        <f>SUM(#REF!)</f>
        <v>#REF!</v>
      </c>
      <c r="O255" s="93" t="e">
        <f>SUM(#REF!)</f>
        <v>#REF!</v>
      </c>
      <c r="P255" s="93" t="e">
        <f>SUM(#REF!)</f>
        <v>#REF!</v>
      </c>
      <c r="Q255" s="93" t="e">
        <f>SUM(#REF!)</f>
        <v>#REF!</v>
      </c>
      <c r="R255" s="93" t="e">
        <f>SUM(#REF!)</f>
        <v>#REF!</v>
      </c>
      <c r="S255" s="93" t="e">
        <f>SUM(#REF!)</f>
        <v>#REF!</v>
      </c>
      <c r="T255" s="93" t="e">
        <f>SUM(#REF!)</f>
        <v>#REF!</v>
      </c>
      <c r="U255" s="93" t="e">
        <f>SUM(#REF!)</f>
        <v>#REF!</v>
      </c>
      <c r="V255" s="93" t="e">
        <f>SUM(#REF!)</f>
        <v>#REF!</v>
      </c>
      <c r="W255" s="93" t="e">
        <f>SUM(#REF!)</f>
        <v>#REF!</v>
      </c>
      <c r="X255" s="93" t="e">
        <f>SUM(#REF!)</f>
        <v>#REF!</v>
      </c>
      <c r="Y255" s="99" t="e">
        <f>SUM(#REF!)</f>
        <v>#REF!</v>
      </c>
      <c r="Z255" s="99" t="e">
        <f>SUM(#REF!)</f>
        <v>#REF!</v>
      </c>
      <c r="AA255" s="99" t="e">
        <f>SUM(#REF!)</f>
        <v>#REF!</v>
      </c>
      <c r="AB255" s="99" t="e">
        <f>SUM(#REF!)</f>
        <v>#REF!</v>
      </c>
      <c r="AC255" s="393" t="e">
        <f>SUM(#REF!)</f>
        <v>#REF!</v>
      </c>
      <c r="AD255" s="393" t="e">
        <f>SUM(#REF!)</f>
        <v>#REF!</v>
      </c>
      <c r="AE255" s="187">
        <v>200000</v>
      </c>
      <c r="AF255" s="187">
        <v>200000</v>
      </c>
      <c r="AG255" s="378">
        <v>74</v>
      </c>
      <c r="AH255" s="395" t="e">
        <f t="shared" si="96"/>
        <v>#REF!</v>
      </c>
      <c r="AI255" s="104" t="e">
        <f>#REF!</f>
        <v>#REF!</v>
      </c>
      <c r="AJ255" s="129" t="e">
        <f>#REF!</f>
        <v>#REF!</v>
      </c>
      <c r="AK255" s="129" t="e">
        <f>#REF!</f>
        <v>#REF!</v>
      </c>
      <c r="AL255" s="129" t="e">
        <f>#REF!</f>
        <v>#REF!</v>
      </c>
      <c r="AM255" s="129" t="e">
        <f>#REF!</f>
        <v>#REF!</v>
      </c>
      <c r="AN255" s="93" t="e">
        <f>#REF!</f>
        <v>#REF!</v>
      </c>
      <c r="AO255" s="93" t="e">
        <f>#REF!</f>
        <v>#REF!</v>
      </c>
      <c r="AP255" s="93" t="e">
        <f>#REF!</f>
        <v>#REF!</v>
      </c>
      <c r="AQ255" s="93" t="e">
        <f>#REF!</f>
        <v>#REF!</v>
      </c>
      <c r="AR255" s="93" t="e">
        <f>#REF!</f>
        <v>#REF!</v>
      </c>
      <c r="AS255" s="187" t="e">
        <f>#REF!</f>
        <v>#REF!</v>
      </c>
      <c r="AT255" s="187" t="e">
        <f>#REF!</f>
        <v>#REF!</v>
      </c>
    </row>
    <row r="256" spans="1:46">
      <c r="A256" s="519" t="s">
        <v>926</v>
      </c>
      <c r="C256" s="24" t="s">
        <v>808</v>
      </c>
      <c r="D256" s="525" t="e">
        <f t="shared" si="94"/>
        <v>#REF!</v>
      </c>
      <c r="E256" s="106" t="e">
        <f t="shared" si="95"/>
        <v>#REF!</v>
      </c>
      <c r="F256" s="428" t="e">
        <f t="shared" si="95"/>
        <v>#REF!</v>
      </c>
      <c r="G256" s="104" t="e">
        <f>SUM(#REF!)</f>
        <v>#REF!</v>
      </c>
      <c r="H256" s="129" t="e">
        <f>SUM(#REF!)</f>
        <v>#REF!</v>
      </c>
      <c r="I256" s="129" t="e">
        <f>SUM(#REF!)</f>
        <v>#REF!</v>
      </c>
      <c r="J256" s="129" t="e">
        <f>SUM(#REF!)</f>
        <v>#REF!</v>
      </c>
      <c r="K256" s="93" t="e">
        <f>SUM(#REF!)</f>
        <v>#REF!</v>
      </c>
      <c r="L256" s="93" t="e">
        <f>SUM(#REF!)</f>
        <v>#REF!</v>
      </c>
      <c r="M256" s="93" t="e">
        <f>SUM(#REF!)</f>
        <v>#REF!</v>
      </c>
      <c r="N256" s="93" t="e">
        <f>SUM(#REF!)</f>
        <v>#REF!</v>
      </c>
      <c r="O256" s="93" t="e">
        <f>SUM(#REF!)</f>
        <v>#REF!</v>
      </c>
      <c r="P256" s="93" t="e">
        <f>SUM(#REF!)</f>
        <v>#REF!</v>
      </c>
      <c r="Q256" s="93" t="e">
        <f>SUM(#REF!)</f>
        <v>#REF!</v>
      </c>
      <c r="R256" s="93" t="e">
        <f>SUM(#REF!)</f>
        <v>#REF!</v>
      </c>
      <c r="S256" s="93" t="e">
        <f>SUM(#REF!)</f>
        <v>#REF!</v>
      </c>
      <c r="T256" s="93" t="e">
        <f>SUM(#REF!)</f>
        <v>#REF!</v>
      </c>
      <c r="U256" s="93" t="e">
        <f>SUM(#REF!)</f>
        <v>#REF!</v>
      </c>
      <c r="V256" s="93" t="e">
        <f>SUM(#REF!)</f>
        <v>#REF!</v>
      </c>
      <c r="W256" s="93" t="e">
        <f>SUM(#REF!)</f>
        <v>#REF!</v>
      </c>
      <c r="X256" s="93" t="e">
        <f>SUM(#REF!)</f>
        <v>#REF!</v>
      </c>
      <c r="Y256" s="99" t="e">
        <f>SUM(#REF!)</f>
        <v>#REF!</v>
      </c>
      <c r="Z256" s="99" t="e">
        <f>SUM(#REF!)</f>
        <v>#REF!</v>
      </c>
      <c r="AA256" s="99" t="e">
        <f>SUM(#REF!)</f>
        <v>#REF!</v>
      </c>
      <c r="AB256" s="99" t="e">
        <f>SUM(#REF!)</f>
        <v>#REF!</v>
      </c>
      <c r="AC256" s="393" t="e">
        <f>SUM(#REF!)</f>
        <v>#REF!</v>
      </c>
      <c r="AD256" s="393" t="e">
        <f>SUM(#REF!)</f>
        <v>#REF!</v>
      </c>
      <c r="AE256" s="187">
        <v>0</v>
      </c>
      <c r="AF256" s="187">
        <v>0</v>
      </c>
      <c r="AG256" s="378">
        <v>61220</v>
      </c>
      <c r="AH256" s="395" t="e">
        <f t="shared" si="96"/>
        <v>#REF!</v>
      </c>
      <c r="AI256" s="104" t="e">
        <f>#REF!</f>
        <v>#REF!</v>
      </c>
      <c r="AJ256" s="129" t="e">
        <f>#REF!</f>
        <v>#REF!</v>
      </c>
      <c r="AK256" s="129" t="e">
        <f>#REF!</f>
        <v>#REF!</v>
      </c>
      <c r="AL256" s="129" t="e">
        <f>#REF!</f>
        <v>#REF!</v>
      </c>
      <c r="AM256" s="129" t="e">
        <f>#REF!</f>
        <v>#REF!</v>
      </c>
      <c r="AN256" s="93" t="e">
        <f>#REF!</f>
        <v>#REF!</v>
      </c>
      <c r="AO256" s="93" t="e">
        <f>#REF!</f>
        <v>#REF!</v>
      </c>
      <c r="AP256" s="93" t="e">
        <f>#REF!</f>
        <v>#REF!</v>
      </c>
      <c r="AQ256" s="93" t="e">
        <f>#REF!</f>
        <v>#REF!</v>
      </c>
      <c r="AR256" s="93" t="e">
        <f>#REF!</f>
        <v>#REF!</v>
      </c>
      <c r="AS256" s="187" t="e">
        <f>#REF!</f>
        <v>#REF!</v>
      </c>
      <c r="AT256" s="187" t="e">
        <f>#REF!</f>
        <v>#REF!</v>
      </c>
    </row>
    <row r="257" spans="1:48">
      <c r="A257" s="519">
        <v>4105050101900400</v>
      </c>
      <c r="C257" s="24" t="s">
        <v>1725</v>
      </c>
      <c r="D257" s="525" t="e">
        <f>E257/9*12</f>
        <v>#REF!</v>
      </c>
      <c r="E257" s="106" t="e">
        <f t="shared" si="95"/>
        <v>#REF!</v>
      </c>
      <c r="F257" s="428" t="e">
        <f t="shared" si="95"/>
        <v>#REF!</v>
      </c>
      <c r="G257" s="104" t="e">
        <f>SUM(#REF!)</f>
        <v>#REF!</v>
      </c>
      <c r="H257" s="129" t="e">
        <f>SUM(#REF!)</f>
        <v>#REF!</v>
      </c>
      <c r="I257" s="129" t="e">
        <f>SUM(#REF!)</f>
        <v>#REF!</v>
      </c>
      <c r="J257" s="129" t="e">
        <f>SUM(#REF!)</f>
        <v>#REF!</v>
      </c>
      <c r="K257" s="93" t="e">
        <f>SUM(#REF!)</f>
        <v>#REF!</v>
      </c>
      <c r="L257" s="93" t="e">
        <f>SUM(#REF!)</f>
        <v>#REF!</v>
      </c>
      <c r="M257" s="93" t="e">
        <f>SUM(#REF!)</f>
        <v>#REF!</v>
      </c>
      <c r="N257" s="93" t="e">
        <f>SUM(#REF!)</f>
        <v>#REF!</v>
      </c>
      <c r="O257" s="93" t="e">
        <f>SUM(#REF!)</f>
        <v>#REF!</v>
      </c>
      <c r="P257" s="93" t="e">
        <f>SUM(#REF!)</f>
        <v>#REF!</v>
      </c>
      <c r="Q257" s="93" t="e">
        <f>SUM(#REF!)</f>
        <v>#REF!</v>
      </c>
      <c r="R257" s="93" t="e">
        <f>SUM(#REF!)</f>
        <v>#REF!</v>
      </c>
      <c r="S257" s="93" t="e">
        <f>SUM(#REF!)</f>
        <v>#REF!</v>
      </c>
      <c r="T257" s="93" t="e">
        <f>SUM(#REF!)</f>
        <v>#REF!</v>
      </c>
      <c r="U257" s="93" t="e">
        <f>SUM(#REF!)</f>
        <v>#REF!</v>
      </c>
      <c r="V257" s="93" t="e">
        <f>SUM(#REF!)</f>
        <v>#REF!</v>
      </c>
      <c r="W257" s="93" t="e">
        <f>SUM(#REF!)</f>
        <v>#REF!</v>
      </c>
      <c r="X257" s="93" t="e">
        <f>SUM(#REF!)</f>
        <v>#REF!</v>
      </c>
      <c r="Y257" s="99" t="e">
        <f>SUM(#REF!)</f>
        <v>#REF!</v>
      </c>
      <c r="Z257" s="99" t="e">
        <f>SUM(#REF!)</f>
        <v>#REF!</v>
      </c>
      <c r="AA257" s="99" t="e">
        <f>SUM(#REF!)</f>
        <v>#REF!</v>
      </c>
      <c r="AB257" s="99" t="e">
        <f>SUM(#REF!)</f>
        <v>#REF!</v>
      </c>
      <c r="AC257" s="393" t="e">
        <f>SUM(#REF!)</f>
        <v>#REF!</v>
      </c>
      <c r="AD257" s="393" t="e">
        <f>SUM(#REF!)</f>
        <v>#REF!</v>
      </c>
      <c r="AE257" s="187">
        <v>0</v>
      </c>
      <c r="AF257" s="187">
        <v>0</v>
      </c>
      <c r="AG257" s="378">
        <v>0</v>
      </c>
      <c r="AH257" s="395" t="e">
        <f t="shared" si="96"/>
        <v>#REF!</v>
      </c>
      <c r="AI257" s="104" t="e">
        <f>#REF!</f>
        <v>#REF!</v>
      </c>
      <c r="AJ257" s="129" t="e">
        <f>#REF!</f>
        <v>#REF!</v>
      </c>
      <c r="AK257" s="129" t="e">
        <f>#REF!</f>
        <v>#REF!</v>
      </c>
      <c r="AL257" s="129" t="e">
        <f>#REF!</f>
        <v>#REF!</v>
      </c>
      <c r="AM257" s="129" t="e">
        <f>#REF!</f>
        <v>#REF!</v>
      </c>
      <c r="AN257" s="93" t="e">
        <f>#REF!</f>
        <v>#REF!</v>
      </c>
      <c r="AO257" s="93" t="e">
        <f>#REF!</f>
        <v>#REF!</v>
      </c>
      <c r="AP257" s="93" t="e">
        <f>#REF!</f>
        <v>#REF!</v>
      </c>
      <c r="AQ257" s="93" t="e">
        <f>#REF!</f>
        <v>#REF!</v>
      </c>
      <c r="AR257" s="93" t="e">
        <f>#REF!</f>
        <v>#REF!</v>
      </c>
      <c r="AS257" s="187" t="e">
        <f>#REF!</f>
        <v>#REF!</v>
      </c>
      <c r="AT257" s="187" t="e">
        <f>#REF!</f>
        <v>#REF!</v>
      </c>
    </row>
    <row r="258" spans="1:48">
      <c r="A258" s="519">
        <v>4105050101900600</v>
      </c>
      <c r="C258" s="24" t="s">
        <v>1726</v>
      </c>
      <c r="D258" s="525" t="e">
        <f t="shared" si="94"/>
        <v>#REF!</v>
      </c>
      <c r="E258" s="106" t="e">
        <f t="shared" si="95"/>
        <v>#REF!</v>
      </c>
      <c r="F258" s="428" t="e">
        <f t="shared" si="95"/>
        <v>#REF!</v>
      </c>
      <c r="G258" s="104" t="e">
        <f>SUM(#REF!)</f>
        <v>#REF!</v>
      </c>
      <c r="H258" s="129" t="e">
        <f>SUM(#REF!)</f>
        <v>#REF!</v>
      </c>
      <c r="I258" s="129" t="e">
        <f>SUM(#REF!)</f>
        <v>#REF!</v>
      </c>
      <c r="J258" s="129" t="e">
        <f>SUM(#REF!)</f>
        <v>#REF!</v>
      </c>
      <c r="K258" s="93" t="e">
        <f>SUM(#REF!)</f>
        <v>#REF!</v>
      </c>
      <c r="L258" s="93" t="e">
        <f>SUM(#REF!)</f>
        <v>#REF!</v>
      </c>
      <c r="M258" s="93" t="e">
        <f>SUM(#REF!)</f>
        <v>#REF!</v>
      </c>
      <c r="N258" s="93" t="e">
        <f>SUM(#REF!)</f>
        <v>#REF!</v>
      </c>
      <c r="O258" s="93" t="e">
        <f>SUM(#REF!)</f>
        <v>#REF!</v>
      </c>
      <c r="P258" s="93" t="e">
        <f>SUM(#REF!)</f>
        <v>#REF!</v>
      </c>
      <c r="Q258" s="93" t="e">
        <f>SUM(#REF!)</f>
        <v>#REF!</v>
      </c>
      <c r="R258" s="93" t="e">
        <f>SUM(#REF!)</f>
        <v>#REF!</v>
      </c>
      <c r="S258" s="93" t="e">
        <f>SUM(#REF!)</f>
        <v>#REF!</v>
      </c>
      <c r="T258" s="93" t="e">
        <f>SUM(#REF!)</f>
        <v>#REF!</v>
      </c>
      <c r="U258" s="93" t="e">
        <f>SUM(#REF!)</f>
        <v>#REF!</v>
      </c>
      <c r="V258" s="93" t="e">
        <f>SUM(#REF!)</f>
        <v>#REF!</v>
      </c>
      <c r="W258" s="93" t="e">
        <f>SUM(#REF!)</f>
        <v>#REF!</v>
      </c>
      <c r="X258" s="93" t="e">
        <f>SUM(#REF!)</f>
        <v>#REF!</v>
      </c>
      <c r="Y258" s="99" t="e">
        <f>SUM(#REF!)</f>
        <v>#REF!</v>
      </c>
      <c r="Z258" s="99" t="e">
        <f>SUM(#REF!)</f>
        <v>#REF!</v>
      </c>
      <c r="AA258" s="99" t="e">
        <f>SUM(#REF!)</f>
        <v>#REF!</v>
      </c>
      <c r="AB258" s="99" t="e">
        <f>SUM(#REF!)</f>
        <v>#REF!</v>
      </c>
      <c r="AC258" s="393" t="e">
        <f>SUM(#REF!)</f>
        <v>#REF!</v>
      </c>
      <c r="AD258" s="393" t="e">
        <f>SUM(#REF!)</f>
        <v>#REF!</v>
      </c>
      <c r="AE258" s="187">
        <v>0</v>
      </c>
      <c r="AF258" s="187">
        <v>0</v>
      </c>
      <c r="AG258" s="378">
        <v>0</v>
      </c>
      <c r="AH258" s="395" t="e">
        <f t="shared" si="96"/>
        <v>#REF!</v>
      </c>
      <c r="AI258" s="104" t="e">
        <f>#REF!</f>
        <v>#REF!</v>
      </c>
      <c r="AJ258" s="129" t="e">
        <f>#REF!</f>
        <v>#REF!</v>
      </c>
      <c r="AK258" s="129" t="e">
        <f>#REF!</f>
        <v>#REF!</v>
      </c>
      <c r="AL258" s="129" t="e">
        <f>#REF!</f>
        <v>#REF!</v>
      </c>
      <c r="AM258" s="129" t="e">
        <f>#REF!</f>
        <v>#REF!</v>
      </c>
      <c r="AN258" s="93" t="e">
        <f>#REF!</f>
        <v>#REF!</v>
      </c>
      <c r="AO258" s="93" t="e">
        <f>#REF!</f>
        <v>#REF!</v>
      </c>
      <c r="AP258" s="93" t="e">
        <f>#REF!</f>
        <v>#REF!</v>
      </c>
      <c r="AQ258" s="93" t="e">
        <f>#REF!</f>
        <v>#REF!</v>
      </c>
      <c r="AR258" s="93" t="e">
        <f>#REF!</f>
        <v>#REF!</v>
      </c>
      <c r="AS258" s="187" t="e">
        <f>#REF!</f>
        <v>#REF!</v>
      </c>
      <c r="AT258" s="187" t="e">
        <f>#REF!</f>
        <v>#REF!</v>
      </c>
    </row>
    <row r="259" spans="1:48">
      <c r="A259" s="519">
        <v>4105050100400400</v>
      </c>
      <c r="C259" s="24" t="s">
        <v>954</v>
      </c>
      <c r="D259" s="525" t="e">
        <f t="shared" si="94"/>
        <v>#REF!</v>
      </c>
      <c r="E259" s="106" t="e">
        <f t="shared" si="95"/>
        <v>#REF!</v>
      </c>
      <c r="F259" s="428" t="e">
        <f t="shared" si="95"/>
        <v>#REF!</v>
      </c>
      <c r="G259" s="104" t="e">
        <f>SUM(#REF!)</f>
        <v>#REF!</v>
      </c>
      <c r="H259" s="129" t="e">
        <f>SUM(#REF!)</f>
        <v>#REF!</v>
      </c>
      <c r="I259" s="129" t="e">
        <f>SUM(#REF!)</f>
        <v>#REF!</v>
      </c>
      <c r="J259" s="129" t="e">
        <f>SUM(#REF!)</f>
        <v>#REF!</v>
      </c>
      <c r="K259" s="93" t="e">
        <f>SUM(#REF!)</f>
        <v>#REF!</v>
      </c>
      <c r="L259" s="93" t="e">
        <f>SUM(#REF!)</f>
        <v>#REF!</v>
      </c>
      <c r="M259" s="93" t="e">
        <f>SUM(#REF!)</f>
        <v>#REF!</v>
      </c>
      <c r="N259" s="93" t="e">
        <f>SUM(#REF!)</f>
        <v>#REF!</v>
      </c>
      <c r="O259" s="93" t="e">
        <f>SUM(#REF!)</f>
        <v>#REF!</v>
      </c>
      <c r="P259" s="93" t="e">
        <f>SUM(#REF!)</f>
        <v>#REF!</v>
      </c>
      <c r="Q259" s="93" t="e">
        <f>SUM(#REF!)</f>
        <v>#REF!</v>
      </c>
      <c r="R259" s="93" t="e">
        <f>SUM(#REF!)</f>
        <v>#REF!</v>
      </c>
      <c r="S259" s="93" t="e">
        <f>SUM(#REF!)</f>
        <v>#REF!</v>
      </c>
      <c r="T259" s="93" t="e">
        <f>SUM(#REF!)</f>
        <v>#REF!</v>
      </c>
      <c r="U259" s="93" t="e">
        <f>SUM(#REF!)</f>
        <v>#REF!</v>
      </c>
      <c r="V259" s="93" t="e">
        <f>SUM(#REF!)</f>
        <v>#REF!</v>
      </c>
      <c r="W259" s="93" t="e">
        <f>SUM(#REF!)</f>
        <v>#REF!</v>
      </c>
      <c r="X259" s="93" t="e">
        <f>SUM(#REF!)</f>
        <v>#REF!</v>
      </c>
      <c r="Y259" s="99" t="e">
        <f>SUM(#REF!)</f>
        <v>#REF!</v>
      </c>
      <c r="Z259" s="99" t="e">
        <f>SUM(#REF!)</f>
        <v>#REF!</v>
      </c>
      <c r="AA259" s="99" t="e">
        <f>SUM(#REF!)</f>
        <v>#REF!</v>
      </c>
      <c r="AB259" s="99" t="e">
        <f>SUM(#REF!)</f>
        <v>#REF!</v>
      </c>
      <c r="AC259" s="393" t="e">
        <f>SUM(#REF!)</f>
        <v>#REF!</v>
      </c>
      <c r="AD259" s="393" t="e">
        <f>SUM(#REF!)</f>
        <v>#REF!</v>
      </c>
      <c r="AE259" s="187">
        <v>0</v>
      </c>
      <c r="AF259" s="187">
        <v>0</v>
      </c>
      <c r="AG259" s="378">
        <v>9901</v>
      </c>
      <c r="AH259" s="395" t="e">
        <f t="shared" si="96"/>
        <v>#REF!</v>
      </c>
      <c r="AI259" s="104" t="e">
        <f>#REF!</f>
        <v>#REF!</v>
      </c>
      <c r="AJ259" s="129" t="e">
        <f>#REF!</f>
        <v>#REF!</v>
      </c>
      <c r="AK259" s="129" t="e">
        <f>#REF!</f>
        <v>#REF!</v>
      </c>
      <c r="AL259" s="129" t="e">
        <f>#REF!</f>
        <v>#REF!</v>
      </c>
      <c r="AM259" s="129" t="e">
        <f>#REF!</f>
        <v>#REF!</v>
      </c>
      <c r="AN259" s="93" t="e">
        <f>#REF!</f>
        <v>#REF!</v>
      </c>
      <c r="AO259" s="93" t="e">
        <f>#REF!</f>
        <v>#REF!</v>
      </c>
      <c r="AP259" s="93" t="e">
        <f>#REF!</f>
        <v>#REF!</v>
      </c>
      <c r="AQ259" s="93" t="e">
        <f>#REF!</f>
        <v>#REF!</v>
      </c>
      <c r="AR259" s="93" t="e">
        <f>#REF!</f>
        <v>#REF!</v>
      </c>
      <c r="AS259" s="187" t="e">
        <f>#REF!</f>
        <v>#REF!</v>
      </c>
      <c r="AT259" s="187" t="e">
        <f>#REF!</f>
        <v>#REF!</v>
      </c>
    </row>
    <row r="260" spans="1:48">
      <c r="A260" s="471"/>
      <c r="C260" s="24"/>
      <c r="D260" s="527"/>
      <c r="E260" s="106"/>
      <c r="F260" s="428"/>
      <c r="G260" s="104"/>
      <c r="H260" s="129"/>
      <c r="I260" s="129"/>
      <c r="J260" s="129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9"/>
      <c r="Z260" s="99"/>
      <c r="AA260" s="99"/>
      <c r="AB260" s="99"/>
      <c r="AC260" s="393"/>
      <c r="AD260" s="393"/>
      <c r="AE260" s="187"/>
      <c r="AF260" s="187"/>
      <c r="AG260" s="378"/>
      <c r="AH260" s="395"/>
      <c r="AI260" s="104"/>
      <c r="AJ260" s="129"/>
      <c r="AK260" s="129"/>
      <c r="AL260" s="129"/>
      <c r="AM260" s="129"/>
      <c r="AN260" s="93"/>
      <c r="AO260" s="93"/>
      <c r="AP260" s="93"/>
      <c r="AQ260" s="93"/>
      <c r="AR260" s="93"/>
      <c r="AS260" s="187"/>
      <c r="AT260" s="187"/>
    </row>
    <row r="261" spans="1:48">
      <c r="A261" s="471"/>
      <c r="C261" s="29" t="s">
        <v>122</v>
      </c>
      <c r="D261" s="546" t="e">
        <f t="shared" ref="D261:AT261" si="97">SUM(D263+D329+D363+D444+D517+D544+D596)</f>
        <v>#REF!</v>
      </c>
      <c r="E261" s="426" t="e">
        <f t="shared" si="97"/>
        <v>#REF!</v>
      </c>
      <c r="F261" s="426" t="e">
        <f t="shared" si="97"/>
        <v>#REF!</v>
      </c>
      <c r="G261" s="426" t="e">
        <f t="shared" si="97"/>
        <v>#REF!</v>
      </c>
      <c r="H261" s="426" t="e">
        <f t="shared" si="97"/>
        <v>#REF!</v>
      </c>
      <c r="I261" s="426" t="e">
        <f t="shared" si="97"/>
        <v>#REF!</v>
      </c>
      <c r="J261" s="426" t="e">
        <f t="shared" si="97"/>
        <v>#REF!</v>
      </c>
      <c r="K261" s="426" t="e">
        <f t="shared" si="97"/>
        <v>#REF!</v>
      </c>
      <c r="L261" s="426" t="e">
        <f t="shared" si="97"/>
        <v>#REF!</v>
      </c>
      <c r="M261" s="426" t="e">
        <f t="shared" si="97"/>
        <v>#REF!</v>
      </c>
      <c r="N261" s="426" t="e">
        <f t="shared" si="97"/>
        <v>#REF!</v>
      </c>
      <c r="O261" s="426" t="e">
        <f t="shared" si="97"/>
        <v>#REF!</v>
      </c>
      <c r="P261" s="426" t="e">
        <f t="shared" si="97"/>
        <v>#REF!</v>
      </c>
      <c r="Q261" s="426" t="e">
        <f t="shared" si="97"/>
        <v>#REF!</v>
      </c>
      <c r="R261" s="426" t="e">
        <f t="shared" si="97"/>
        <v>#REF!</v>
      </c>
      <c r="S261" s="426" t="e">
        <f t="shared" si="97"/>
        <v>#REF!</v>
      </c>
      <c r="T261" s="426" t="e">
        <f t="shared" si="97"/>
        <v>#REF!</v>
      </c>
      <c r="U261" s="426" t="e">
        <f t="shared" si="97"/>
        <v>#REF!</v>
      </c>
      <c r="V261" s="426" t="e">
        <f t="shared" si="97"/>
        <v>#REF!</v>
      </c>
      <c r="W261" s="426" t="e">
        <f t="shared" si="97"/>
        <v>#REF!</v>
      </c>
      <c r="X261" s="426" t="e">
        <f t="shared" si="97"/>
        <v>#REF!</v>
      </c>
      <c r="Y261" s="426" t="e">
        <f t="shared" si="97"/>
        <v>#REF!</v>
      </c>
      <c r="Z261" s="426" t="e">
        <f t="shared" si="97"/>
        <v>#REF!</v>
      </c>
      <c r="AA261" s="426" t="e">
        <f t="shared" si="97"/>
        <v>#REF!</v>
      </c>
      <c r="AB261" s="426" t="e">
        <f t="shared" si="97"/>
        <v>#REF!</v>
      </c>
      <c r="AC261" s="426" t="e">
        <f t="shared" si="97"/>
        <v>#REF!</v>
      </c>
      <c r="AD261" s="426" t="e">
        <f t="shared" si="97"/>
        <v>#REF!</v>
      </c>
      <c r="AE261" s="426">
        <f t="shared" si="97"/>
        <v>210135000</v>
      </c>
      <c r="AF261" s="426">
        <f t="shared" si="97"/>
        <v>210135000</v>
      </c>
      <c r="AG261" s="426">
        <f t="shared" si="97"/>
        <v>213506640</v>
      </c>
      <c r="AH261" s="426" t="e">
        <f t="shared" si="97"/>
        <v>#REF!</v>
      </c>
      <c r="AI261" s="426" t="e">
        <f t="shared" si="97"/>
        <v>#REF!</v>
      </c>
      <c r="AJ261" s="426" t="e">
        <f t="shared" si="97"/>
        <v>#REF!</v>
      </c>
      <c r="AK261" s="426" t="e">
        <f t="shared" si="97"/>
        <v>#REF!</v>
      </c>
      <c r="AL261" s="426" t="e">
        <f t="shared" si="97"/>
        <v>#REF!</v>
      </c>
      <c r="AM261" s="426" t="e">
        <f t="shared" si="97"/>
        <v>#REF!</v>
      </c>
      <c r="AN261" s="426" t="e">
        <f t="shared" si="97"/>
        <v>#REF!</v>
      </c>
      <c r="AO261" s="426" t="e">
        <f t="shared" si="97"/>
        <v>#REF!</v>
      </c>
      <c r="AP261" s="426" t="e">
        <f t="shared" si="97"/>
        <v>#REF!</v>
      </c>
      <c r="AQ261" s="426" t="e">
        <f t="shared" si="97"/>
        <v>#REF!</v>
      </c>
      <c r="AR261" s="426" t="e">
        <f t="shared" si="97"/>
        <v>#REF!</v>
      </c>
      <c r="AS261" s="426" t="e">
        <f t="shared" si="97"/>
        <v>#REF!</v>
      </c>
      <c r="AT261" s="426" t="e">
        <f t="shared" si="97"/>
        <v>#REF!</v>
      </c>
      <c r="AU261" s="17"/>
    </row>
    <row r="262" spans="1:48">
      <c r="A262" s="471"/>
      <c r="C262" s="24"/>
      <c r="D262" s="527"/>
      <c r="E262" s="106"/>
      <c r="F262" s="428"/>
      <c r="G262" s="87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393"/>
      <c r="AD262" s="393"/>
      <c r="AE262" s="470"/>
      <c r="AF262" s="470"/>
      <c r="AG262" s="403"/>
      <c r="AH262" s="408"/>
      <c r="AI262" s="110"/>
      <c r="AJ262" s="93"/>
      <c r="AK262" s="93"/>
      <c r="AL262" s="93"/>
      <c r="AM262" s="93"/>
      <c r="AN262" s="407"/>
      <c r="AO262" s="407"/>
      <c r="AP262" s="407"/>
      <c r="AQ262" s="407"/>
      <c r="AR262" s="407"/>
      <c r="AS262" s="477"/>
      <c r="AT262" s="470"/>
      <c r="AU262" s="17"/>
    </row>
    <row r="263" spans="1:48">
      <c r="A263" s="471"/>
      <c r="C263" s="31" t="s">
        <v>123</v>
      </c>
      <c r="D263" s="546" t="e">
        <f>SUM(D264+D265+D266+D267+D268+D271+D272+D273+D276+D277+D281+D284+D289+D292+D293+D294+D295+D296+D297+D298+D287+D288+D299+D300+D309+D317+D325)</f>
        <v>#REF!</v>
      </c>
      <c r="E263" s="426" t="e">
        <f>SUM(E264+E265+E266+E267+E268+E271+E272+E273+E276+E277+E281+E284+E289+E292+E293+E294+E295+E296+E297+E298+E287+E288+E299+E300+E309+E317+E325)</f>
        <v>#REF!</v>
      </c>
      <c r="F263" s="426" t="e">
        <f t="shared" ref="F263:AD263" si="98">SUM(F264+F265+F266+F267+F268+F271+F272+F273+F276+F277+F281+F284+F289+F292+F293+F294+F295+F296+F297+F298+F287+F288+F299+F300+F309+F317+F325)</f>
        <v>#REF!</v>
      </c>
      <c r="G263" s="426" t="e">
        <f t="shared" si="98"/>
        <v>#REF!</v>
      </c>
      <c r="H263" s="426" t="e">
        <f t="shared" si="98"/>
        <v>#REF!</v>
      </c>
      <c r="I263" s="426" t="e">
        <f t="shared" si="98"/>
        <v>#REF!</v>
      </c>
      <c r="J263" s="426" t="e">
        <f t="shared" si="98"/>
        <v>#REF!</v>
      </c>
      <c r="K263" s="426" t="e">
        <f t="shared" si="98"/>
        <v>#REF!</v>
      </c>
      <c r="L263" s="426" t="e">
        <f t="shared" si="98"/>
        <v>#REF!</v>
      </c>
      <c r="M263" s="426" t="e">
        <f t="shared" si="98"/>
        <v>#REF!</v>
      </c>
      <c r="N263" s="426" t="e">
        <f t="shared" si="98"/>
        <v>#REF!</v>
      </c>
      <c r="O263" s="426" t="e">
        <f t="shared" si="98"/>
        <v>#REF!</v>
      </c>
      <c r="P263" s="426" t="e">
        <f t="shared" si="98"/>
        <v>#REF!</v>
      </c>
      <c r="Q263" s="426" t="e">
        <f t="shared" si="98"/>
        <v>#REF!</v>
      </c>
      <c r="R263" s="426" t="e">
        <f t="shared" si="98"/>
        <v>#REF!</v>
      </c>
      <c r="S263" s="426" t="e">
        <f t="shared" si="98"/>
        <v>#REF!</v>
      </c>
      <c r="T263" s="426" t="e">
        <f t="shared" si="98"/>
        <v>#REF!</v>
      </c>
      <c r="U263" s="426" t="e">
        <f t="shared" si="98"/>
        <v>#REF!</v>
      </c>
      <c r="V263" s="426" t="e">
        <f>SUM(V264+V265+V266+V267+V268+V271+V272+V273+V276+V277+V281+V284+V289+V292+V293+V294+V295+V296+V297+V298+V287+V288+V299+V300+V309+V317+V325)</f>
        <v>#REF!</v>
      </c>
      <c r="W263" s="426" t="e">
        <f t="shared" si="98"/>
        <v>#REF!</v>
      </c>
      <c r="X263" s="426" t="e">
        <f t="shared" si="98"/>
        <v>#REF!</v>
      </c>
      <c r="Y263" s="426" t="e">
        <f t="shared" si="98"/>
        <v>#REF!</v>
      </c>
      <c r="Z263" s="426" t="e">
        <f t="shared" si="98"/>
        <v>#REF!</v>
      </c>
      <c r="AA263" s="426" t="e">
        <f t="shared" si="98"/>
        <v>#REF!</v>
      </c>
      <c r="AB263" s="426" t="e">
        <f t="shared" si="98"/>
        <v>#REF!</v>
      </c>
      <c r="AC263" s="426" t="e">
        <f t="shared" si="98"/>
        <v>#REF!</v>
      </c>
      <c r="AD263" s="426" t="e">
        <f t="shared" si="98"/>
        <v>#REF!</v>
      </c>
      <c r="AE263" s="426">
        <f>SUM(AE264+AE265+AE266+AE267+AE268+AE271+AE272+AE273+AE276+AE277+AE281+AE284+AE289+AE292+AE293+AE294+AE295+AE296+AE297+AE298+AE287+AE288+AE299+AE300+AE309+AE317+AE325)</f>
        <v>82861552</v>
      </c>
      <c r="AF263" s="426">
        <f t="shared" ref="AF263:AT263" si="99">SUM(AF264+AF265+AF266+AF267+AF268+AF271+AF272+AF273+AF276+AF277+AF281+AF284+AF289+AF292+AF293+AF294+AF295+AF296+AF297+AF298+AF287+AF288+AF299+AF300+AF309+AF317+AF325)</f>
        <v>83378200</v>
      </c>
      <c r="AG263" s="426">
        <f t="shared" si="99"/>
        <v>71485430</v>
      </c>
      <c r="AH263" s="426" t="e">
        <f t="shared" si="99"/>
        <v>#REF!</v>
      </c>
      <c r="AI263" s="426" t="e">
        <f t="shared" si="99"/>
        <v>#REF!</v>
      </c>
      <c r="AJ263" s="426" t="e">
        <f t="shared" si="99"/>
        <v>#REF!</v>
      </c>
      <c r="AK263" s="426" t="e">
        <f t="shared" si="99"/>
        <v>#REF!</v>
      </c>
      <c r="AL263" s="426" t="e">
        <f t="shared" si="99"/>
        <v>#REF!</v>
      </c>
      <c r="AM263" s="426" t="e">
        <f t="shared" si="99"/>
        <v>#REF!</v>
      </c>
      <c r="AN263" s="426" t="e">
        <f t="shared" si="99"/>
        <v>#REF!</v>
      </c>
      <c r="AO263" s="426" t="e">
        <f t="shared" si="99"/>
        <v>#REF!</v>
      </c>
      <c r="AP263" s="426" t="e">
        <f t="shared" si="99"/>
        <v>#REF!</v>
      </c>
      <c r="AQ263" s="426" t="e">
        <f t="shared" si="99"/>
        <v>#REF!</v>
      </c>
      <c r="AR263" s="426" t="e">
        <f t="shared" si="99"/>
        <v>#REF!</v>
      </c>
      <c r="AS263" s="426" t="e">
        <f t="shared" si="99"/>
        <v>#REF!</v>
      </c>
      <c r="AT263" s="426" t="e">
        <f t="shared" si="99"/>
        <v>#REF!</v>
      </c>
      <c r="AU263" s="17"/>
      <c r="AV263" s="17"/>
    </row>
    <row r="264" spans="1:48">
      <c r="A264" s="519">
        <v>5101010110100300</v>
      </c>
      <c r="B264" s="95">
        <v>101</v>
      </c>
      <c r="C264" s="24" t="s">
        <v>1029</v>
      </c>
      <c r="D264" s="525" t="e">
        <f>E264/9*12</f>
        <v>#REF!</v>
      </c>
      <c r="E264" s="106" t="e">
        <f t="shared" ref="E264:F275" si="100">AC264+AA264+Y264+W264+U264+S264+Q264+O264+M264+K264+I264+G264</f>
        <v>#REF!</v>
      </c>
      <c r="F264" s="428" t="e">
        <f t="shared" si="100"/>
        <v>#REF!</v>
      </c>
      <c r="G264" s="397" t="e">
        <f>SUM(#REF!)</f>
        <v>#REF!</v>
      </c>
      <c r="H264" s="396" t="e">
        <f>SUM(#REF!)</f>
        <v>#REF!</v>
      </c>
      <c r="I264" s="396" t="e">
        <f>SUM(#REF!)</f>
        <v>#REF!</v>
      </c>
      <c r="J264" s="396" t="e">
        <f>SUM(#REF!)</f>
        <v>#REF!</v>
      </c>
      <c r="K264" s="396" t="e">
        <f>SUM(#REF!)</f>
        <v>#REF!</v>
      </c>
      <c r="L264" s="396" t="e">
        <f>SUM(#REF!)</f>
        <v>#REF!</v>
      </c>
      <c r="M264" s="396" t="e">
        <f>SUM(#REF!)</f>
        <v>#REF!</v>
      </c>
      <c r="N264" s="396" t="e">
        <f>SUM(#REF!)</f>
        <v>#REF!</v>
      </c>
      <c r="O264" s="396" t="e">
        <f>SUM(#REF!)</f>
        <v>#REF!</v>
      </c>
      <c r="P264" s="396" t="e">
        <f>SUM(#REF!)</f>
        <v>#REF!</v>
      </c>
      <c r="Q264" s="396" t="e">
        <f>SUM(#REF!)</f>
        <v>#REF!</v>
      </c>
      <c r="R264" s="396" t="e">
        <f>SUM(#REF!)</f>
        <v>#REF!</v>
      </c>
      <c r="S264" s="396" t="e">
        <f>SUM(#REF!)</f>
        <v>#REF!</v>
      </c>
      <c r="T264" s="396" t="e">
        <f>SUM(#REF!)</f>
        <v>#REF!</v>
      </c>
      <c r="U264" s="396" t="e">
        <f>SUM(#REF!)</f>
        <v>#REF!</v>
      </c>
      <c r="V264" s="396" t="e">
        <f>SUM(#REF!)</f>
        <v>#REF!</v>
      </c>
      <c r="W264" s="396" t="e">
        <f>SUM(#REF!)</f>
        <v>#REF!</v>
      </c>
      <c r="X264" s="396" t="e">
        <f>SUM(#REF!)</f>
        <v>#REF!</v>
      </c>
      <c r="Y264" s="396" t="e">
        <f>SUM(#REF!)</f>
        <v>#REF!</v>
      </c>
      <c r="Z264" s="396" t="e">
        <f>SUM(#REF!)</f>
        <v>#REF!</v>
      </c>
      <c r="AA264" s="393" t="e">
        <f>SUM(#REF!)</f>
        <v>#REF!</v>
      </c>
      <c r="AB264" s="393" t="e">
        <f>SUM(#REF!)</f>
        <v>#REF!</v>
      </c>
      <c r="AC264" s="393" t="e">
        <f>SUM(#REF!)</f>
        <v>#REF!</v>
      </c>
      <c r="AD264" s="393" t="e">
        <f>SUM(#REF!)</f>
        <v>#REF!</v>
      </c>
      <c r="AE264" s="561">
        <f>165000+55000</f>
        <v>220000</v>
      </c>
      <c r="AF264" s="414">
        <v>165000</v>
      </c>
      <c r="AG264" s="410">
        <v>175584</v>
      </c>
      <c r="AH264" s="395" t="e">
        <f t="shared" ref="AH264:AH272" si="101">SUM(AI264:AT264)</f>
        <v>#REF!</v>
      </c>
      <c r="AI264" s="110" t="e">
        <f>#REF!</f>
        <v>#REF!</v>
      </c>
      <c r="AJ264" s="93" t="e">
        <f>#REF!</f>
        <v>#REF!</v>
      </c>
      <c r="AK264" s="93" t="e">
        <f>#REF!</f>
        <v>#REF!</v>
      </c>
      <c r="AL264" s="93" t="e">
        <f>#REF!</f>
        <v>#REF!</v>
      </c>
      <c r="AM264" s="93" t="e">
        <f>#REF!</f>
        <v>#REF!</v>
      </c>
      <c r="AN264" s="93" t="e">
        <f>#REF!</f>
        <v>#REF!</v>
      </c>
      <c r="AO264" s="93" t="e">
        <f>#REF!</f>
        <v>#REF!</v>
      </c>
      <c r="AP264" s="93" t="e">
        <f>#REF!</f>
        <v>#REF!</v>
      </c>
      <c r="AQ264" s="93" t="e">
        <f>#REF!</f>
        <v>#REF!</v>
      </c>
      <c r="AR264" s="93" t="e">
        <f>#REF!</f>
        <v>#REF!</v>
      </c>
      <c r="AS264" s="187" t="e">
        <f>#REF!</f>
        <v>#REF!</v>
      </c>
      <c r="AT264" s="187" t="e">
        <f>#REF!</f>
        <v>#REF!</v>
      </c>
      <c r="AU264" s="17"/>
      <c r="AV264" s="17"/>
    </row>
    <row r="265" spans="1:48">
      <c r="A265" s="519">
        <v>5101010110100100</v>
      </c>
      <c r="B265" s="95">
        <v>102</v>
      </c>
      <c r="C265" s="24" t="s">
        <v>1030</v>
      </c>
      <c r="D265" s="525" t="e">
        <f>E265/9*12</f>
        <v>#REF!</v>
      </c>
      <c r="E265" s="106" t="e">
        <f t="shared" si="100"/>
        <v>#REF!</v>
      </c>
      <c r="F265" s="428" t="e">
        <f t="shared" si="100"/>
        <v>#REF!</v>
      </c>
      <c r="G265" s="397" t="e">
        <f>SUM(#REF!)</f>
        <v>#REF!</v>
      </c>
      <c r="H265" s="396" t="e">
        <f>SUM(#REF!)</f>
        <v>#REF!</v>
      </c>
      <c r="I265" s="396" t="e">
        <f>SUM(#REF!)</f>
        <v>#REF!</v>
      </c>
      <c r="J265" s="396" t="e">
        <f>SUM(#REF!)</f>
        <v>#REF!</v>
      </c>
      <c r="K265" s="396" t="e">
        <f>SUM(#REF!)</f>
        <v>#REF!</v>
      </c>
      <c r="L265" s="396" t="e">
        <f>SUM(#REF!)</f>
        <v>#REF!</v>
      </c>
      <c r="M265" s="396" t="e">
        <f>SUM(#REF!)</f>
        <v>#REF!</v>
      </c>
      <c r="N265" s="396" t="e">
        <f>SUM(#REF!)</f>
        <v>#REF!</v>
      </c>
      <c r="O265" s="396" t="e">
        <f>SUM(#REF!)</f>
        <v>#REF!</v>
      </c>
      <c r="P265" s="396" t="e">
        <f>SUM(#REF!)</f>
        <v>#REF!</v>
      </c>
      <c r="Q265" s="396" t="e">
        <f>SUM(#REF!)</f>
        <v>#REF!</v>
      </c>
      <c r="R265" s="396" t="e">
        <f>SUM(#REF!)</f>
        <v>#REF!</v>
      </c>
      <c r="S265" s="396" t="e">
        <f>SUM(#REF!)</f>
        <v>#REF!</v>
      </c>
      <c r="T265" s="396" t="e">
        <f>SUM(#REF!)</f>
        <v>#REF!</v>
      </c>
      <c r="U265" s="396" t="e">
        <f>SUM(#REF!)</f>
        <v>#REF!</v>
      </c>
      <c r="V265" s="396" t="e">
        <f>SUM(#REF!)</f>
        <v>#REF!</v>
      </c>
      <c r="W265" s="396" t="e">
        <f>SUM(#REF!)</f>
        <v>#REF!</v>
      </c>
      <c r="X265" s="396" t="e">
        <f>SUM(#REF!)</f>
        <v>#REF!</v>
      </c>
      <c r="Y265" s="396" t="e">
        <f>SUM(#REF!)</f>
        <v>#REF!</v>
      </c>
      <c r="Z265" s="396" t="e">
        <f>SUM(#REF!)</f>
        <v>#REF!</v>
      </c>
      <c r="AA265" s="393" t="e">
        <f>SUM(#REF!)</f>
        <v>#REF!</v>
      </c>
      <c r="AB265" s="393" t="e">
        <f>SUM(#REF!)</f>
        <v>#REF!</v>
      </c>
      <c r="AC265" s="393" t="e">
        <f>SUM(#REF!)</f>
        <v>#REF!</v>
      </c>
      <c r="AD265" s="393" t="e">
        <f>SUM(#REF!)</f>
        <v>#REF!</v>
      </c>
      <c r="AE265" s="529">
        <f>47243600-55000</f>
        <v>47188600</v>
      </c>
      <c r="AF265" s="183">
        <v>47243600</v>
      </c>
      <c r="AG265" s="410">
        <v>38503273</v>
      </c>
      <c r="AH265" s="395" t="e">
        <f t="shared" si="101"/>
        <v>#REF!</v>
      </c>
      <c r="AI265" s="110" t="e">
        <f>#REF!</f>
        <v>#REF!</v>
      </c>
      <c r="AJ265" s="93" t="e">
        <f>#REF!</f>
        <v>#REF!</v>
      </c>
      <c r="AK265" s="93" t="e">
        <f>#REF!</f>
        <v>#REF!</v>
      </c>
      <c r="AL265" s="93" t="e">
        <f>#REF!</f>
        <v>#REF!</v>
      </c>
      <c r="AM265" s="93" t="e">
        <f>#REF!</f>
        <v>#REF!</v>
      </c>
      <c r="AN265" s="93" t="e">
        <f>#REF!</f>
        <v>#REF!</v>
      </c>
      <c r="AO265" s="93" t="e">
        <f>#REF!</f>
        <v>#REF!</v>
      </c>
      <c r="AP265" s="93" t="e">
        <f>#REF!</f>
        <v>#REF!</v>
      </c>
      <c r="AQ265" s="93" t="e">
        <f>#REF!</f>
        <v>#REF!</v>
      </c>
      <c r="AR265" s="93" t="e">
        <f>#REF!</f>
        <v>#REF!</v>
      </c>
      <c r="AS265" s="187" t="e">
        <f>#REF!</f>
        <v>#REF!</v>
      </c>
      <c r="AT265" s="187" t="e">
        <f>#REF!</f>
        <v>#REF!</v>
      </c>
      <c r="AU265" s="17"/>
      <c r="AV265" s="17"/>
    </row>
    <row r="266" spans="1:48">
      <c r="A266" s="519">
        <v>5101010610100100</v>
      </c>
      <c r="B266" s="95">
        <v>103</v>
      </c>
      <c r="C266" s="24" t="s">
        <v>71</v>
      </c>
      <c r="D266" s="525" t="e">
        <f>E266/9*12</f>
        <v>#REF!</v>
      </c>
      <c r="E266" s="106" t="e">
        <f t="shared" si="100"/>
        <v>#REF!</v>
      </c>
      <c r="F266" s="428" t="e">
        <f t="shared" si="100"/>
        <v>#REF!</v>
      </c>
      <c r="G266" s="397" t="e">
        <f>SUM(#REF!)</f>
        <v>#REF!</v>
      </c>
      <c r="H266" s="396" t="e">
        <f>SUM(#REF!)</f>
        <v>#REF!</v>
      </c>
      <c r="I266" s="396" t="e">
        <f>SUM(#REF!)</f>
        <v>#REF!</v>
      </c>
      <c r="J266" s="396" t="e">
        <f>SUM(#REF!)</f>
        <v>#REF!</v>
      </c>
      <c r="K266" s="396" t="e">
        <f>SUM(#REF!)</f>
        <v>#REF!</v>
      </c>
      <c r="L266" s="396" t="e">
        <f>SUM(#REF!)</f>
        <v>#REF!</v>
      </c>
      <c r="M266" s="396" t="e">
        <f>SUM(#REF!)</f>
        <v>#REF!</v>
      </c>
      <c r="N266" s="396" t="e">
        <f>SUM(#REF!)</f>
        <v>#REF!</v>
      </c>
      <c r="O266" s="396" t="e">
        <f>SUM(#REF!)</f>
        <v>#REF!</v>
      </c>
      <c r="P266" s="396" t="e">
        <f>SUM(#REF!)</f>
        <v>#REF!</v>
      </c>
      <c r="Q266" s="396" t="e">
        <f>SUM(#REF!)</f>
        <v>#REF!</v>
      </c>
      <c r="R266" s="396" t="e">
        <f>SUM(#REF!)</f>
        <v>#REF!</v>
      </c>
      <c r="S266" s="396" t="e">
        <f>SUM(#REF!)</f>
        <v>#REF!</v>
      </c>
      <c r="T266" s="396" t="e">
        <f>SUM(#REF!)</f>
        <v>#REF!</v>
      </c>
      <c r="U266" s="396" t="e">
        <f>SUM(#REF!)</f>
        <v>#REF!</v>
      </c>
      <c r="V266" s="396" t="e">
        <f>SUM(#REF!)</f>
        <v>#REF!</v>
      </c>
      <c r="W266" s="396" t="e">
        <f>SUM(#REF!)</f>
        <v>#REF!</v>
      </c>
      <c r="X266" s="396" t="e">
        <f>SUM(#REF!)</f>
        <v>#REF!</v>
      </c>
      <c r="Y266" s="396" t="e">
        <f>SUM(#REF!)</f>
        <v>#REF!</v>
      </c>
      <c r="Z266" s="396" t="e">
        <f>SUM(#REF!)</f>
        <v>#REF!</v>
      </c>
      <c r="AA266" s="393" t="e">
        <f>SUM(#REF!)</f>
        <v>#REF!</v>
      </c>
      <c r="AB266" s="393" t="e">
        <f>SUM(#REF!)</f>
        <v>#REF!</v>
      </c>
      <c r="AC266" s="393" t="e">
        <f>SUM(#REF!)</f>
        <v>#REF!</v>
      </c>
      <c r="AD266" s="393" t="e">
        <f>SUM(#REF!)</f>
        <v>#REF!</v>
      </c>
      <c r="AE266" s="183">
        <v>4294900</v>
      </c>
      <c r="AF266" s="183">
        <v>4294900</v>
      </c>
      <c r="AG266" s="410">
        <v>6333992</v>
      </c>
      <c r="AH266" s="395" t="e">
        <f t="shared" si="101"/>
        <v>#REF!</v>
      </c>
      <c r="AI266" s="110" t="e">
        <f>#REF!</f>
        <v>#REF!</v>
      </c>
      <c r="AJ266" s="93" t="e">
        <f>#REF!</f>
        <v>#REF!</v>
      </c>
      <c r="AK266" s="93" t="e">
        <f>#REF!</f>
        <v>#REF!</v>
      </c>
      <c r="AL266" s="93" t="e">
        <f>#REF!</f>
        <v>#REF!</v>
      </c>
      <c r="AM266" s="93" t="e">
        <f>#REF!</f>
        <v>#REF!</v>
      </c>
      <c r="AN266" s="93" t="e">
        <f>#REF!</f>
        <v>#REF!</v>
      </c>
      <c r="AO266" s="93" t="e">
        <f>#REF!</f>
        <v>#REF!</v>
      </c>
      <c r="AP266" s="93" t="e">
        <f>#REF!</f>
        <v>#REF!</v>
      </c>
      <c r="AQ266" s="93" t="e">
        <f>#REF!</f>
        <v>#REF!</v>
      </c>
      <c r="AR266" s="93" t="e">
        <f>#REF!</f>
        <v>#REF!</v>
      </c>
      <c r="AS266" s="187" t="e">
        <f>#REF!</f>
        <v>#REF!</v>
      </c>
      <c r="AT266" s="187" t="e">
        <f>#REF!</f>
        <v>#REF!</v>
      </c>
      <c r="AU266" s="17"/>
      <c r="AV266" s="17"/>
    </row>
    <row r="267" spans="1:48">
      <c r="A267" s="519">
        <v>5101011110100200</v>
      </c>
      <c r="B267" s="95">
        <v>104</v>
      </c>
      <c r="C267" s="24" t="s">
        <v>1327</v>
      </c>
      <c r="D267" s="525" t="e">
        <f>E267/9*12</f>
        <v>#REF!</v>
      </c>
      <c r="E267" s="106" t="e">
        <f t="shared" si="100"/>
        <v>#REF!</v>
      </c>
      <c r="F267" s="428" t="e">
        <f t="shared" si="100"/>
        <v>#REF!</v>
      </c>
      <c r="G267" s="397" t="e">
        <f>SUM(#REF!)</f>
        <v>#REF!</v>
      </c>
      <c r="H267" s="396" t="e">
        <f>SUM(#REF!)</f>
        <v>#REF!</v>
      </c>
      <c r="I267" s="396" t="e">
        <f>SUM(#REF!)</f>
        <v>#REF!</v>
      </c>
      <c r="J267" s="396" t="e">
        <f>SUM(#REF!)</f>
        <v>#REF!</v>
      </c>
      <c r="K267" s="396" t="e">
        <f>SUM(#REF!)</f>
        <v>#REF!</v>
      </c>
      <c r="L267" s="396" t="e">
        <f>SUM(#REF!)</f>
        <v>#REF!</v>
      </c>
      <c r="M267" s="396" t="e">
        <f>SUM(#REF!)</f>
        <v>#REF!</v>
      </c>
      <c r="N267" s="396" t="e">
        <f>SUM(#REF!)</f>
        <v>#REF!</v>
      </c>
      <c r="O267" s="396" t="e">
        <f>SUM(#REF!)</f>
        <v>#REF!</v>
      </c>
      <c r="P267" s="396" t="e">
        <f>SUM(#REF!)</f>
        <v>#REF!</v>
      </c>
      <c r="Q267" s="396" t="e">
        <f>SUM(#REF!)</f>
        <v>#REF!</v>
      </c>
      <c r="R267" s="396" t="e">
        <f>SUM(#REF!)</f>
        <v>#REF!</v>
      </c>
      <c r="S267" s="396" t="e">
        <f>SUM(#REF!)</f>
        <v>#REF!</v>
      </c>
      <c r="T267" s="396" t="e">
        <f>SUM(#REF!)</f>
        <v>#REF!</v>
      </c>
      <c r="U267" s="396" t="e">
        <f>SUM(#REF!)</f>
        <v>#REF!</v>
      </c>
      <c r="V267" s="396" t="e">
        <f>SUM(#REF!)</f>
        <v>#REF!</v>
      </c>
      <c r="W267" s="396" t="e">
        <f>SUM(#REF!)</f>
        <v>#REF!</v>
      </c>
      <c r="X267" s="396" t="e">
        <f>SUM(#REF!)</f>
        <v>#REF!</v>
      </c>
      <c r="Y267" s="396" t="e">
        <f>SUM(#REF!)</f>
        <v>#REF!</v>
      </c>
      <c r="Z267" s="396" t="e">
        <f>SUM(#REF!)</f>
        <v>#REF!</v>
      </c>
      <c r="AA267" s="393" t="e">
        <f>SUM(#REF!)</f>
        <v>#REF!</v>
      </c>
      <c r="AB267" s="393" t="e">
        <f>SUM(#REF!)</f>
        <v>#REF!</v>
      </c>
      <c r="AC267" s="393" t="e">
        <f>SUM(#REF!)</f>
        <v>#REF!</v>
      </c>
      <c r="AD267" s="393" t="e">
        <f>SUM(#REF!)</f>
        <v>#REF!</v>
      </c>
      <c r="AE267" s="183">
        <v>998200</v>
      </c>
      <c r="AF267" s="183">
        <v>998200</v>
      </c>
      <c r="AG267" s="410">
        <v>640460</v>
      </c>
      <c r="AH267" s="395" t="e">
        <f t="shared" si="101"/>
        <v>#REF!</v>
      </c>
      <c r="AI267" s="110" t="e">
        <f>#REF!</f>
        <v>#REF!</v>
      </c>
      <c r="AJ267" s="93" t="e">
        <f>#REF!</f>
        <v>#REF!</v>
      </c>
      <c r="AK267" s="93" t="e">
        <f>#REF!</f>
        <v>#REF!</v>
      </c>
      <c r="AL267" s="93" t="e">
        <f>#REF!</f>
        <v>#REF!</v>
      </c>
      <c r="AM267" s="93" t="e">
        <f>#REF!</f>
        <v>#REF!</v>
      </c>
      <c r="AN267" s="93" t="e">
        <f>#REF!</f>
        <v>#REF!</v>
      </c>
      <c r="AO267" s="93" t="e">
        <f>#REF!</f>
        <v>#REF!</v>
      </c>
      <c r="AP267" s="93" t="e">
        <f>#REF!</f>
        <v>#REF!</v>
      </c>
      <c r="AQ267" s="93" t="e">
        <f>#REF!</f>
        <v>#REF!</v>
      </c>
      <c r="AR267" s="93" t="e">
        <f>#REF!</f>
        <v>#REF!</v>
      </c>
      <c r="AS267" s="187" t="e">
        <f>#REF!</f>
        <v>#REF!</v>
      </c>
      <c r="AT267" s="187" t="e">
        <f>#REF!</f>
        <v>#REF!</v>
      </c>
      <c r="AU267" s="17"/>
      <c r="AV267" s="17"/>
    </row>
    <row r="268" spans="1:48">
      <c r="A268" s="519"/>
      <c r="C268" s="24"/>
      <c r="D268" s="526" t="e">
        <f>SUM(D269:D270)</f>
        <v>#REF!</v>
      </c>
      <c r="E268" s="429" t="e">
        <f>SUM(E269:E270)</f>
        <v>#REF!</v>
      </c>
      <c r="F268" s="430" t="e">
        <f>SUM(F269:F270)</f>
        <v>#REF!</v>
      </c>
      <c r="G268" s="111" t="e">
        <f>SUM(G269:G270)</f>
        <v>#REF!</v>
      </c>
      <c r="H268" s="120" t="e">
        <f>SUM(H269:H270)</f>
        <v>#REF!</v>
      </c>
      <c r="I268" s="120" t="e">
        <f t="shared" ref="I268:AD268" si="102">SUM(I269:I270)</f>
        <v>#REF!</v>
      </c>
      <c r="J268" s="120" t="e">
        <f t="shared" si="102"/>
        <v>#REF!</v>
      </c>
      <c r="K268" s="120" t="e">
        <f t="shared" si="102"/>
        <v>#REF!</v>
      </c>
      <c r="L268" s="120" t="e">
        <f t="shared" si="102"/>
        <v>#REF!</v>
      </c>
      <c r="M268" s="120" t="e">
        <f t="shared" si="102"/>
        <v>#REF!</v>
      </c>
      <c r="N268" s="120" t="e">
        <f t="shared" si="102"/>
        <v>#REF!</v>
      </c>
      <c r="O268" s="120" t="e">
        <f t="shared" si="102"/>
        <v>#REF!</v>
      </c>
      <c r="P268" s="120" t="e">
        <f t="shared" si="102"/>
        <v>#REF!</v>
      </c>
      <c r="Q268" s="120" t="e">
        <f t="shared" si="102"/>
        <v>#REF!</v>
      </c>
      <c r="R268" s="120" t="e">
        <f t="shared" si="102"/>
        <v>#REF!</v>
      </c>
      <c r="S268" s="120" t="e">
        <f t="shared" si="102"/>
        <v>#REF!</v>
      </c>
      <c r="T268" s="120" t="e">
        <f t="shared" si="102"/>
        <v>#REF!</v>
      </c>
      <c r="U268" s="120" t="e">
        <f t="shared" si="102"/>
        <v>#REF!</v>
      </c>
      <c r="V268" s="120" t="e">
        <f t="shared" si="102"/>
        <v>#REF!</v>
      </c>
      <c r="W268" s="120" t="e">
        <f t="shared" si="102"/>
        <v>#REF!</v>
      </c>
      <c r="X268" s="120" t="e">
        <f t="shared" si="102"/>
        <v>#REF!</v>
      </c>
      <c r="Y268" s="120" t="e">
        <f t="shared" si="102"/>
        <v>#REF!</v>
      </c>
      <c r="Z268" s="120" t="e">
        <f t="shared" si="102"/>
        <v>#REF!</v>
      </c>
      <c r="AA268" s="120" t="e">
        <f t="shared" si="102"/>
        <v>#REF!</v>
      </c>
      <c r="AB268" s="120" t="e">
        <f t="shared" si="102"/>
        <v>#REF!</v>
      </c>
      <c r="AC268" s="120" t="e">
        <f t="shared" si="102"/>
        <v>#REF!</v>
      </c>
      <c r="AD268" s="120" t="e">
        <f t="shared" si="102"/>
        <v>#REF!</v>
      </c>
      <c r="AE268" s="120">
        <f>SUM(AE269:AE270)</f>
        <v>8350900</v>
      </c>
      <c r="AF268" s="120">
        <f t="shared" ref="AF268:AT268" si="103">SUM(AF269:AF270)</f>
        <v>8361900</v>
      </c>
      <c r="AG268" s="120">
        <f t="shared" si="103"/>
        <v>6109122</v>
      </c>
      <c r="AH268" s="120" t="e">
        <f t="shared" si="103"/>
        <v>#REF!</v>
      </c>
      <c r="AI268" s="120" t="e">
        <f t="shared" si="103"/>
        <v>#REF!</v>
      </c>
      <c r="AJ268" s="120" t="e">
        <f t="shared" si="103"/>
        <v>#REF!</v>
      </c>
      <c r="AK268" s="120" t="e">
        <f t="shared" si="103"/>
        <v>#REF!</v>
      </c>
      <c r="AL268" s="120" t="e">
        <f t="shared" si="103"/>
        <v>#REF!</v>
      </c>
      <c r="AM268" s="120" t="e">
        <f t="shared" si="103"/>
        <v>#REF!</v>
      </c>
      <c r="AN268" s="120" t="e">
        <f t="shared" si="103"/>
        <v>#REF!</v>
      </c>
      <c r="AO268" s="120" t="e">
        <f t="shared" si="103"/>
        <v>#REF!</v>
      </c>
      <c r="AP268" s="120" t="e">
        <f t="shared" si="103"/>
        <v>#REF!</v>
      </c>
      <c r="AQ268" s="120" t="e">
        <f t="shared" si="103"/>
        <v>#REF!</v>
      </c>
      <c r="AR268" s="120" t="e">
        <f t="shared" si="103"/>
        <v>#REF!</v>
      </c>
      <c r="AS268" s="120" t="e">
        <f t="shared" si="103"/>
        <v>#REF!</v>
      </c>
      <c r="AT268" s="120" t="e">
        <f t="shared" si="103"/>
        <v>#REF!</v>
      </c>
      <c r="AU268" s="17"/>
      <c r="AV268" s="17"/>
    </row>
    <row r="269" spans="1:48">
      <c r="A269" s="519">
        <v>5101011110100100</v>
      </c>
      <c r="B269" s="95">
        <v>105</v>
      </c>
      <c r="C269" s="24" t="s">
        <v>1328</v>
      </c>
      <c r="D269" s="525" t="e">
        <f>E269/9*12</f>
        <v>#REF!</v>
      </c>
      <c r="E269" s="106" t="e">
        <f t="shared" si="100"/>
        <v>#REF!</v>
      </c>
      <c r="F269" s="428" t="e">
        <f t="shared" si="100"/>
        <v>#REF!</v>
      </c>
      <c r="G269" s="397" t="e">
        <f>SUM(#REF!)</f>
        <v>#REF!</v>
      </c>
      <c r="H269" s="396" t="e">
        <f>SUM(#REF!)</f>
        <v>#REF!</v>
      </c>
      <c r="I269" s="396" t="e">
        <f>SUM(#REF!)</f>
        <v>#REF!</v>
      </c>
      <c r="J269" s="396" t="e">
        <f>SUM(#REF!)</f>
        <v>#REF!</v>
      </c>
      <c r="K269" s="396" t="e">
        <f>SUM(#REF!)</f>
        <v>#REF!</v>
      </c>
      <c r="L269" s="396" t="e">
        <f>SUM(#REF!)</f>
        <v>#REF!</v>
      </c>
      <c r="M269" s="396" t="e">
        <f>SUM(#REF!)</f>
        <v>#REF!</v>
      </c>
      <c r="N269" s="396" t="e">
        <f>SUM(#REF!)</f>
        <v>#REF!</v>
      </c>
      <c r="O269" s="396" t="e">
        <f>SUM(#REF!)</f>
        <v>#REF!</v>
      </c>
      <c r="P269" s="396" t="e">
        <f>SUM(#REF!)</f>
        <v>#REF!</v>
      </c>
      <c r="Q269" s="396" t="e">
        <f>SUM(#REF!)</f>
        <v>#REF!</v>
      </c>
      <c r="R269" s="396" t="e">
        <f>SUM(#REF!)</f>
        <v>#REF!</v>
      </c>
      <c r="S269" s="396" t="e">
        <f>SUM(#REF!)</f>
        <v>#REF!</v>
      </c>
      <c r="T269" s="396" t="e">
        <f>SUM(#REF!)</f>
        <v>#REF!</v>
      </c>
      <c r="U269" s="396" t="e">
        <f>SUM(#REF!)</f>
        <v>#REF!</v>
      </c>
      <c r="V269" s="396" t="e">
        <f>SUM(#REF!)</f>
        <v>#REF!</v>
      </c>
      <c r="W269" s="396" t="e">
        <f>SUM(#REF!)</f>
        <v>#REF!</v>
      </c>
      <c r="X269" s="396" t="e">
        <f>SUM(#REF!)</f>
        <v>#REF!</v>
      </c>
      <c r="Y269" s="396" t="e">
        <f>SUM(#REF!)</f>
        <v>#REF!</v>
      </c>
      <c r="Z269" s="396" t="e">
        <f>SUM(#REF!)</f>
        <v>#REF!</v>
      </c>
      <c r="AA269" s="393" t="e">
        <f>SUM(#REF!)</f>
        <v>#REF!</v>
      </c>
      <c r="AB269" s="393" t="e">
        <f>SUM(#REF!)</f>
        <v>#REF!</v>
      </c>
      <c r="AC269" s="393" t="e">
        <f>SUM(#REF!)</f>
        <v>#REF!</v>
      </c>
      <c r="AD269" s="393" t="e">
        <f>SUM(#REF!)</f>
        <v>#REF!</v>
      </c>
      <c r="AE269" s="529">
        <f>8361900-11000</f>
        <v>8350900</v>
      </c>
      <c r="AF269" s="183">
        <v>8361900</v>
      </c>
      <c r="AG269" s="410">
        <v>5810776</v>
      </c>
      <c r="AH269" s="395" t="e">
        <f t="shared" si="101"/>
        <v>#REF!</v>
      </c>
      <c r="AI269" s="110" t="e">
        <f>#REF!</f>
        <v>#REF!</v>
      </c>
      <c r="AJ269" s="93" t="e">
        <f>#REF!</f>
        <v>#REF!</v>
      </c>
      <c r="AK269" s="93" t="e">
        <f>#REF!</f>
        <v>#REF!</v>
      </c>
      <c r="AL269" s="93" t="e">
        <f>#REF!</f>
        <v>#REF!</v>
      </c>
      <c r="AM269" s="93" t="e">
        <f>#REF!</f>
        <v>#REF!</v>
      </c>
      <c r="AN269" s="93" t="e">
        <f>#REF!</f>
        <v>#REF!</v>
      </c>
      <c r="AO269" s="93" t="e">
        <f>#REF!</f>
        <v>#REF!</v>
      </c>
      <c r="AP269" s="93" t="e">
        <f>#REF!</f>
        <v>#REF!</v>
      </c>
      <c r="AQ269" s="93" t="e">
        <f>#REF!</f>
        <v>#REF!</v>
      </c>
      <c r="AR269" s="93" t="e">
        <f>#REF!</f>
        <v>#REF!</v>
      </c>
      <c r="AS269" s="187" t="e">
        <f>#REF!</f>
        <v>#REF!</v>
      </c>
      <c r="AT269" s="187" t="e">
        <f>#REF!</f>
        <v>#REF!</v>
      </c>
      <c r="AU269" s="17"/>
      <c r="AV269" s="17"/>
    </row>
    <row r="270" spans="1:48">
      <c r="A270" s="519">
        <v>5101011110100500</v>
      </c>
      <c r="B270" s="95" t="s">
        <v>1379</v>
      </c>
      <c r="C270" s="24" t="s">
        <v>1439</v>
      </c>
      <c r="D270" s="525" t="e">
        <f>E270/9*12</f>
        <v>#REF!</v>
      </c>
      <c r="E270" s="106" t="e">
        <f>AC270+AA270+Y270+W270+U270+S270+Q270+O270+M270+K270+I270+G270</f>
        <v>#REF!</v>
      </c>
      <c r="F270" s="428" t="e">
        <f>AD270+AB270+Z270+X270+V270+T270+R270+P270+N270+L270+J270+H270</f>
        <v>#REF!</v>
      </c>
      <c r="G270" s="397" t="e">
        <f>SUM(#REF!)</f>
        <v>#REF!</v>
      </c>
      <c r="H270" s="396" t="e">
        <f>SUM(#REF!)</f>
        <v>#REF!</v>
      </c>
      <c r="I270" s="396" t="e">
        <f>SUM(#REF!)</f>
        <v>#REF!</v>
      </c>
      <c r="J270" s="396" t="e">
        <f>SUM(#REF!)</f>
        <v>#REF!</v>
      </c>
      <c r="K270" s="396" t="e">
        <f>SUM(#REF!)</f>
        <v>#REF!</v>
      </c>
      <c r="L270" s="396" t="e">
        <f>SUM(#REF!)</f>
        <v>#REF!</v>
      </c>
      <c r="M270" s="396" t="e">
        <f>SUM(#REF!)</f>
        <v>#REF!</v>
      </c>
      <c r="N270" s="396" t="e">
        <f>SUM(#REF!)</f>
        <v>#REF!</v>
      </c>
      <c r="O270" s="396" t="e">
        <f>SUM(#REF!)</f>
        <v>#REF!</v>
      </c>
      <c r="P270" s="396" t="e">
        <f>SUM(#REF!)</f>
        <v>#REF!</v>
      </c>
      <c r="Q270" s="396" t="e">
        <f>SUM(#REF!)</f>
        <v>#REF!</v>
      </c>
      <c r="R270" s="396" t="e">
        <f>SUM(#REF!)</f>
        <v>#REF!</v>
      </c>
      <c r="S270" s="396" t="e">
        <f>SUM(#REF!)</f>
        <v>#REF!</v>
      </c>
      <c r="T270" s="396" t="e">
        <f>SUM(#REF!)</f>
        <v>#REF!</v>
      </c>
      <c r="U270" s="396" t="e">
        <f>SUM(#REF!)</f>
        <v>#REF!</v>
      </c>
      <c r="V270" s="396" t="e">
        <f>SUM(#REF!)</f>
        <v>#REF!</v>
      </c>
      <c r="W270" s="396" t="e">
        <f>SUM(#REF!)</f>
        <v>#REF!</v>
      </c>
      <c r="X270" s="396" t="e">
        <f>SUM(#REF!)</f>
        <v>#REF!</v>
      </c>
      <c r="Y270" s="396" t="e">
        <f>SUM(#REF!)</f>
        <v>#REF!</v>
      </c>
      <c r="Z270" s="396" t="e">
        <f>SUM(#REF!)</f>
        <v>#REF!</v>
      </c>
      <c r="AA270" s="393" t="e">
        <f>SUM(#REF!)</f>
        <v>#REF!</v>
      </c>
      <c r="AB270" s="393" t="e">
        <f>SUM(#REF!)</f>
        <v>#REF!</v>
      </c>
      <c r="AC270" s="393" t="e">
        <f>SUM(#REF!)</f>
        <v>#REF!</v>
      </c>
      <c r="AD270" s="393" t="e">
        <f>SUM(#REF!)</f>
        <v>#REF!</v>
      </c>
      <c r="AE270" s="183">
        <v>0</v>
      </c>
      <c r="AF270" s="183">
        <v>0</v>
      </c>
      <c r="AG270" s="410">
        <v>298346</v>
      </c>
      <c r="AH270" s="395" t="e">
        <f>SUM(AI270:AT270)</f>
        <v>#REF!</v>
      </c>
      <c r="AI270" s="110" t="e">
        <f>#REF!</f>
        <v>#REF!</v>
      </c>
      <c r="AJ270" s="93" t="e">
        <f>#REF!</f>
        <v>#REF!</v>
      </c>
      <c r="AK270" s="93" t="e">
        <f>#REF!</f>
        <v>#REF!</v>
      </c>
      <c r="AL270" s="93" t="e">
        <f>#REF!</f>
        <v>#REF!</v>
      </c>
      <c r="AM270" s="93" t="e">
        <f>#REF!</f>
        <v>#REF!</v>
      </c>
      <c r="AN270" s="93" t="e">
        <f>#REF!</f>
        <v>#REF!</v>
      </c>
      <c r="AO270" s="93" t="e">
        <f>#REF!</f>
        <v>#REF!</v>
      </c>
      <c r="AP270" s="93" t="e">
        <f>#REF!</f>
        <v>#REF!</v>
      </c>
      <c r="AQ270" s="93" t="e">
        <f>#REF!</f>
        <v>#REF!</v>
      </c>
      <c r="AR270" s="93" t="e">
        <f>#REF!</f>
        <v>#REF!</v>
      </c>
      <c r="AS270" s="187" t="e">
        <f>#REF!</f>
        <v>#REF!</v>
      </c>
      <c r="AT270" s="187" t="e">
        <f>#REF!</f>
        <v>#REF!</v>
      </c>
      <c r="AU270" s="17"/>
      <c r="AV270" s="17"/>
    </row>
    <row r="271" spans="1:48">
      <c r="A271" s="519">
        <v>5101011110100400</v>
      </c>
      <c r="B271" s="95">
        <v>106</v>
      </c>
      <c r="C271" s="24" t="s">
        <v>1329</v>
      </c>
      <c r="D271" s="525" t="e">
        <f>E271/9*12</f>
        <v>#REF!</v>
      </c>
      <c r="E271" s="106" t="e">
        <f t="shared" si="100"/>
        <v>#REF!</v>
      </c>
      <c r="F271" s="428" t="e">
        <f t="shared" si="100"/>
        <v>#REF!</v>
      </c>
      <c r="G271" s="397" t="e">
        <f>SUM(#REF!)</f>
        <v>#REF!</v>
      </c>
      <c r="H271" s="396" t="e">
        <f>SUM(#REF!)</f>
        <v>#REF!</v>
      </c>
      <c r="I271" s="396" t="e">
        <f>SUM(#REF!)</f>
        <v>#REF!</v>
      </c>
      <c r="J271" s="396" t="e">
        <f>SUM(#REF!)</f>
        <v>#REF!</v>
      </c>
      <c r="K271" s="396" t="e">
        <f>SUM(#REF!)</f>
        <v>#REF!</v>
      </c>
      <c r="L271" s="396" t="e">
        <f>SUM(#REF!)</f>
        <v>#REF!</v>
      </c>
      <c r="M271" s="396" t="e">
        <f>SUM(#REF!)</f>
        <v>#REF!</v>
      </c>
      <c r="N271" s="396" t="e">
        <f>SUM(#REF!)</f>
        <v>#REF!</v>
      </c>
      <c r="O271" s="396" t="e">
        <f>SUM(#REF!)</f>
        <v>#REF!</v>
      </c>
      <c r="P271" s="396" t="e">
        <f>SUM(#REF!)</f>
        <v>#REF!</v>
      </c>
      <c r="Q271" s="396" t="e">
        <f>SUM(#REF!)</f>
        <v>#REF!</v>
      </c>
      <c r="R271" s="396" t="e">
        <f>SUM(#REF!)</f>
        <v>#REF!</v>
      </c>
      <c r="S271" s="396" t="e">
        <f>SUM(#REF!)</f>
        <v>#REF!</v>
      </c>
      <c r="T271" s="396" t="e">
        <f>SUM(#REF!)</f>
        <v>#REF!</v>
      </c>
      <c r="U271" s="396" t="e">
        <f>SUM(#REF!)</f>
        <v>#REF!</v>
      </c>
      <c r="V271" s="396" t="e">
        <f>SUM(#REF!)</f>
        <v>#REF!</v>
      </c>
      <c r="W271" s="396" t="e">
        <f>SUM(#REF!)</f>
        <v>#REF!</v>
      </c>
      <c r="X271" s="396" t="e">
        <f>SUM(#REF!)</f>
        <v>#REF!</v>
      </c>
      <c r="Y271" s="396" t="e">
        <f>SUM(#REF!)</f>
        <v>#REF!</v>
      </c>
      <c r="Z271" s="396" t="e">
        <f>SUM(#REF!)</f>
        <v>#REF!</v>
      </c>
      <c r="AA271" s="393" t="e">
        <f>SUM(#REF!)</f>
        <v>#REF!</v>
      </c>
      <c r="AB271" s="393" t="e">
        <f>SUM(#REF!)</f>
        <v>#REF!</v>
      </c>
      <c r="AC271" s="393" t="e">
        <f>SUM(#REF!)</f>
        <v>#REF!</v>
      </c>
      <c r="AD271" s="393" t="e">
        <f>SUM(#REF!)</f>
        <v>#REF!</v>
      </c>
      <c r="AE271" s="529">
        <f>75000+11000</f>
        <v>86000</v>
      </c>
      <c r="AF271" s="183">
        <v>75000</v>
      </c>
      <c r="AG271" s="410">
        <v>72952</v>
      </c>
      <c r="AH271" s="395" t="e">
        <f t="shared" si="101"/>
        <v>#REF!</v>
      </c>
      <c r="AI271" s="110" t="e">
        <f>#REF!</f>
        <v>#REF!</v>
      </c>
      <c r="AJ271" s="93" t="e">
        <f>#REF!</f>
        <v>#REF!</v>
      </c>
      <c r="AK271" s="93" t="e">
        <f>#REF!</f>
        <v>#REF!</v>
      </c>
      <c r="AL271" s="93" t="e">
        <f>#REF!</f>
        <v>#REF!</v>
      </c>
      <c r="AM271" s="93" t="e">
        <f>#REF!</f>
        <v>#REF!</v>
      </c>
      <c r="AN271" s="93" t="e">
        <f>#REF!</f>
        <v>#REF!</v>
      </c>
      <c r="AO271" s="93" t="e">
        <f>#REF!</f>
        <v>#REF!</v>
      </c>
      <c r="AP271" s="93" t="e">
        <f>#REF!</f>
        <v>#REF!</v>
      </c>
      <c r="AQ271" s="93" t="e">
        <f>#REF!</f>
        <v>#REF!</v>
      </c>
      <c r="AR271" s="93" t="e">
        <f>#REF!</f>
        <v>#REF!</v>
      </c>
      <c r="AS271" s="187" t="e">
        <f>#REF!</f>
        <v>#REF!</v>
      </c>
      <c r="AT271" s="187" t="e">
        <f>#REF!</f>
        <v>#REF!</v>
      </c>
      <c r="AU271" s="17"/>
      <c r="AV271" s="17"/>
    </row>
    <row r="272" spans="1:48">
      <c r="A272" s="519">
        <v>5101011110100300</v>
      </c>
      <c r="B272" s="95">
        <v>107</v>
      </c>
      <c r="C272" s="24" t="s">
        <v>1330</v>
      </c>
      <c r="D272" s="525" t="e">
        <f>E272/9*12</f>
        <v>#REF!</v>
      </c>
      <c r="E272" s="106" t="e">
        <f t="shared" si="100"/>
        <v>#REF!</v>
      </c>
      <c r="F272" s="428" t="e">
        <f t="shared" si="100"/>
        <v>#REF!</v>
      </c>
      <c r="G272" s="397" t="e">
        <f>SUM(#REF!)</f>
        <v>#REF!</v>
      </c>
      <c r="H272" s="396" t="e">
        <f>SUM(#REF!)</f>
        <v>#REF!</v>
      </c>
      <c r="I272" s="396" t="e">
        <f>SUM(#REF!)</f>
        <v>#REF!</v>
      </c>
      <c r="J272" s="396" t="e">
        <f>SUM(#REF!)</f>
        <v>#REF!</v>
      </c>
      <c r="K272" s="396" t="e">
        <f>SUM(#REF!)</f>
        <v>#REF!</v>
      </c>
      <c r="L272" s="396" t="e">
        <f>SUM(#REF!)</f>
        <v>#REF!</v>
      </c>
      <c r="M272" s="396" t="e">
        <f>SUM(#REF!)</f>
        <v>#REF!</v>
      </c>
      <c r="N272" s="396" t="e">
        <f>SUM(#REF!)</f>
        <v>#REF!</v>
      </c>
      <c r="O272" s="396" t="e">
        <f>SUM(#REF!)</f>
        <v>#REF!</v>
      </c>
      <c r="P272" s="396" t="e">
        <f>SUM(#REF!)</f>
        <v>#REF!</v>
      </c>
      <c r="Q272" s="396" t="e">
        <f>SUM(#REF!)</f>
        <v>#REF!</v>
      </c>
      <c r="R272" s="396" t="e">
        <f>SUM(#REF!)</f>
        <v>#REF!</v>
      </c>
      <c r="S272" s="396" t="e">
        <f>SUM(#REF!)</f>
        <v>#REF!</v>
      </c>
      <c r="T272" s="396" t="e">
        <f>SUM(#REF!)</f>
        <v>#REF!</v>
      </c>
      <c r="U272" s="396" t="e">
        <f>SUM(#REF!)</f>
        <v>#REF!</v>
      </c>
      <c r="V272" s="396" t="e">
        <f>SUM(#REF!)</f>
        <v>#REF!</v>
      </c>
      <c r="W272" s="396" t="e">
        <f>SUM(#REF!)</f>
        <v>#REF!</v>
      </c>
      <c r="X272" s="396" t="e">
        <f>SUM(#REF!)</f>
        <v>#REF!</v>
      </c>
      <c r="Y272" s="396" t="e">
        <f>SUM(#REF!)</f>
        <v>#REF!</v>
      </c>
      <c r="Z272" s="396" t="e">
        <f>SUM(#REF!)</f>
        <v>#REF!</v>
      </c>
      <c r="AA272" s="393" t="e">
        <f>SUM(#REF!)</f>
        <v>#REF!</v>
      </c>
      <c r="AB272" s="393" t="e">
        <f>SUM(#REF!)</f>
        <v>#REF!</v>
      </c>
      <c r="AC272" s="393" t="e">
        <f>SUM(#REF!)</f>
        <v>#REF!</v>
      </c>
      <c r="AD272" s="393" t="e">
        <f>SUM(#REF!)</f>
        <v>#REF!</v>
      </c>
      <c r="AE272" s="183">
        <v>838500</v>
      </c>
      <c r="AF272" s="183">
        <v>838500</v>
      </c>
      <c r="AG272" s="410">
        <v>556842</v>
      </c>
      <c r="AH272" s="395" t="e">
        <f t="shared" si="101"/>
        <v>#REF!</v>
      </c>
      <c r="AI272" s="110" t="e">
        <f>#REF!</f>
        <v>#REF!</v>
      </c>
      <c r="AJ272" s="93" t="e">
        <f>#REF!</f>
        <v>#REF!</v>
      </c>
      <c r="AK272" s="93" t="e">
        <f>#REF!</f>
        <v>#REF!</v>
      </c>
      <c r="AL272" s="93" t="e">
        <f>#REF!</f>
        <v>#REF!</v>
      </c>
      <c r="AM272" s="93" t="e">
        <f>#REF!</f>
        <v>#REF!</v>
      </c>
      <c r="AN272" s="93" t="e">
        <f>#REF!</f>
        <v>#REF!</v>
      </c>
      <c r="AO272" s="93" t="e">
        <f>#REF!</f>
        <v>#REF!</v>
      </c>
      <c r="AP272" s="93" t="e">
        <f>#REF!</f>
        <v>#REF!</v>
      </c>
      <c r="AQ272" s="93" t="e">
        <f>#REF!</f>
        <v>#REF!</v>
      </c>
      <c r="AR272" s="93" t="e">
        <f>#REF!</f>
        <v>#REF!</v>
      </c>
      <c r="AS272" s="187" t="e">
        <f>#REF!</f>
        <v>#REF!</v>
      </c>
      <c r="AT272" s="187" t="e">
        <f>#REF!</f>
        <v>#REF!</v>
      </c>
      <c r="AU272" s="17"/>
      <c r="AV272" s="17"/>
    </row>
    <row r="273" spans="1:48">
      <c r="A273" s="519"/>
      <c r="B273" s="95">
        <v>108</v>
      </c>
      <c r="C273" s="24" t="s">
        <v>1031</v>
      </c>
      <c r="D273" s="526" t="e">
        <f t="shared" ref="D273:AT273" si="104">SUM(D274:D275)</f>
        <v>#REF!</v>
      </c>
      <c r="E273" s="429" t="e">
        <f t="shared" si="104"/>
        <v>#REF!</v>
      </c>
      <c r="F273" s="430" t="e">
        <f t="shared" si="104"/>
        <v>#REF!</v>
      </c>
      <c r="G273" s="47" t="e">
        <f t="shared" si="104"/>
        <v>#REF!</v>
      </c>
      <c r="H273" s="96" t="e">
        <f t="shared" si="104"/>
        <v>#REF!</v>
      </c>
      <c r="I273" s="96" t="e">
        <f t="shared" si="104"/>
        <v>#REF!</v>
      </c>
      <c r="J273" s="96" t="e">
        <f t="shared" si="104"/>
        <v>#REF!</v>
      </c>
      <c r="K273" s="96" t="e">
        <f t="shared" si="104"/>
        <v>#REF!</v>
      </c>
      <c r="L273" s="96" t="e">
        <f t="shared" si="104"/>
        <v>#REF!</v>
      </c>
      <c r="M273" s="96" t="e">
        <f t="shared" si="104"/>
        <v>#REF!</v>
      </c>
      <c r="N273" s="96" t="e">
        <f t="shared" si="104"/>
        <v>#REF!</v>
      </c>
      <c r="O273" s="96" t="e">
        <f t="shared" si="104"/>
        <v>#REF!</v>
      </c>
      <c r="P273" s="96" t="e">
        <f t="shared" si="104"/>
        <v>#REF!</v>
      </c>
      <c r="Q273" s="96" t="e">
        <f t="shared" si="104"/>
        <v>#REF!</v>
      </c>
      <c r="R273" s="96" t="e">
        <f t="shared" si="104"/>
        <v>#REF!</v>
      </c>
      <c r="S273" s="96" t="e">
        <f t="shared" si="104"/>
        <v>#REF!</v>
      </c>
      <c r="T273" s="96" t="e">
        <f t="shared" si="104"/>
        <v>#REF!</v>
      </c>
      <c r="U273" s="96" t="e">
        <f t="shared" si="104"/>
        <v>#REF!</v>
      </c>
      <c r="V273" s="96" t="e">
        <f t="shared" si="104"/>
        <v>#REF!</v>
      </c>
      <c r="W273" s="96" t="e">
        <f t="shared" si="104"/>
        <v>#REF!</v>
      </c>
      <c r="X273" s="96" t="e">
        <f t="shared" si="104"/>
        <v>#REF!</v>
      </c>
      <c r="Y273" s="96" t="e">
        <f t="shared" si="104"/>
        <v>#REF!</v>
      </c>
      <c r="Z273" s="96" t="e">
        <f t="shared" si="104"/>
        <v>#REF!</v>
      </c>
      <c r="AA273" s="96" t="e">
        <f t="shared" si="104"/>
        <v>#REF!</v>
      </c>
      <c r="AB273" s="96" t="e">
        <f t="shared" si="104"/>
        <v>#REF!</v>
      </c>
      <c r="AC273" s="96" t="e">
        <f t="shared" si="104"/>
        <v>#REF!</v>
      </c>
      <c r="AD273" s="96" t="e">
        <f t="shared" si="104"/>
        <v>#REF!</v>
      </c>
      <c r="AE273" s="400">
        <f t="shared" si="104"/>
        <v>8589800</v>
      </c>
      <c r="AF273" s="400">
        <f t="shared" si="104"/>
        <v>8589800</v>
      </c>
      <c r="AG273" s="400">
        <f t="shared" si="104"/>
        <v>7290221</v>
      </c>
      <c r="AH273" s="400" t="e">
        <f t="shared" si="104"/>
        <v>#REF!</v>
      </c>
      <c r="AI273" s="400" t="e">
        <f t="shared" si="104"/>
        <v>#REF!</v>
      </c>
      <c r="AJ273" s="400" t="e">
        <f t="shared" si="104"/>
        <v>#REF!</v>
      </c>
      <c r="AK273" s="400" t="e">
        <f t="shared" si="104"/>
        <v>#REF!</v>
      </c>
      <c r="AL273" s="400" t="e">
        <f t="shared" si="104"/>
        <v>#REF!</v>
      </c>
      <c r="AM273" s="400" t="e">
        <f t="shared" si="104"/>
        <v>#REF!</v>
      </c>
      <c r="AN273" s="400" t="e">
        <f t="shared" si="104"/>
        <v>#REF!</v>
      </c>
      <c r="AO273" s="400" t="e">
        <f t="shared" si="104"/>
        <v>#REF!</v>
      </c>
      <c r="AP273" s="400" t="e">
        <f t="shared" si="104"/>
        <v>#REF!</v>
      </c>
      <c r="AQ273" s="400" t="e">
        <f t="shared" si="104"/>
        <v>#REF!</v>
      </c>
      <c r="AR273" s="400" t="e">
        <f t="shared" si="104"/>
        <v>#REF!</v>
      </c>
      <c r="AS273" s="400" t="e">
        <f t="shared" si="104"/>
        <v>#REF!</v>
      </c>
      <c r="AT273" s="400" t="e">
        <f t="shared" si="104"/>
        <v>#REF!</v>
      </c>
      <c r="AU273" s="17"/>
      <c r="AV273" s="17"/>
    </row>
    <row r="274" spans="1:48">
      <c r="A274" s="519">
        <v>5101010310100100</v>
      </c>
      <c r="B274" s="95" t="s">
        <v>1378</v>
      </c>
      <c r="C274" s="24" t="s">
        <v>1553</v>
      </c>
      <c r="D274" s="525" t="e">
        <f>E274/9*12</f>
        <v>#REF!</v>
      </c>
      <c r="E274" s="106" t="e">
        <f t="shared" si="100"/>
        <v>#REF!</v>
      </c>
      <c r="F274" s="428" t="e">
        <f>AD274+AB274+Z274+X274+V274+T274+R274+P274+N274+L274+J274+H274</f>
        <v>#REF!</v>
      </c>
      <c r="G274" s="397" t="e">
        <f>SUM(#REF!)</f>
        <v>#REF!</v>
      </c>
      <c r="H274" s="396" t="e">
        <f>SUM(#REF!)</f>
        <v>#REF!</v>
      </c>
      <c r="I274" s="396" t="e">
        <f>SUM(#REF!)</f>
        <v>#REF!</v>
      </c>
      <c r="J274" s="396" t="e">
        <f>SUM(#REF!)</f>
        <v>#REF!</v>
      </c>
      <c r="K274" s="396" t="e">
        <f>SUM(#REF!)</f>
        <v>#REF!</v>
      </c>
      <c r="L274" s="396" t="e">
        <f>SUM(#REF!)</f>
        <v>#REF!</v>
      </c>
      <c r="M274" s="396" t="e">
        <f>SUM(#REF!)</f>
        <v>#REF!</v>
      </c>
      <c r="N274" s="396" t="e">
        <f>SUM(#REF!)</f>
        <v>#REF!</v>
      </c>
      <c r="O274" s="396" t="e">
        <f>SUM(#REF!)</f>
        <v>#REF!</v>
      </c>
      <c r="P274" s="396" t="e">
        <f>SUM(#REF!)</f>
        <v>#REF!</v>
      </c>
      <c r="Q274" s="396" t="e">
        <f>SUM(#REF!)</f>
        <v>#REF!</v>
      </c>
      <c r="R274" s="396" t="e">
        <f>SUM(#REF!)</f>
        <v>#REF!</v>
      </c>
      <c r="S274" s="396" t="e">
        <f>SUM(#REF!)</f>
        <v>#REF!</v>
      </c>
      <c r="T274" s="396" t="e">
        <f>SUM(#REF!)</f>
        <v>#REF!</v>
      </c>
      <c r="U274" s="396" t="e">
        <f>SUM(#REF!)</f>
        <v>#REF!</v>
      </c>
      <c r="V274" s="396" t="e">
        <f>SUM(#REF!)</f>
        <v>#REF!</v>
      </c>
      <c r="W274" s="396" t="e">
        <f>SUM(#REF!)</f>
        <v>#REF!</v>
      </c>
      <c r="X274" s="396" t="e">
        <f>SUM(#REF!)</f>
        <v>#REF!</v>
      </c>
      <c r="Y274" s="396" t="e">
        <f>SUM(#REF!)</f>
        <v>#REF!</v>
      </c>
      <c r="Z274" s="396" t="e">
        <f>SUM(#REF!)</f>
        <v>#REF!</v>
      </c>
      <c r="AA274" s="393" t="e">
        <f>SUM(#REF!)</f>
        <v>#REF!</v>
      </c>
      <c r="AB274" s="393" t="e">
        <f>SUM(#REF!)</f>
        <v>#REF!</v>
      </c>
      <c r="AC274" s="393" t="e">
        <f>SUM(#REF!)</f>
        <v>#REF!</v>
      </c>
      <c r="AD274" s="393" t="e">
        <f>SUM(#REF!)</f>
        <v>#REF!</v>
      </c>
      <c r="AE274" s="183">
        <v>4294900</v>
      </c>
      <c r="AF274" s="183">
        <v>4294900</v>
      </c>
      <c r="AG274" s="410">
        <v>3717814</v>
      </c>
      <c r="AH274" s="395" t="e">
        <f>SUM(AI274:AT274)</f>
        <v>#REF!</v>
      </c>
      <c r="AI274" s="110" t="e">
        <f>#REF!</f>
        <v>#REF!</v>
      </c>
      <c r="AJ274" s="93" t="e">
        <f>#REF!</f>
        <v>#REF!</v>
      </c>
      <c r="AK274" s="93" t="e">
        <f>#REF!</f>
        <v>#REF!</v>
      </c>
      <c r="AL274" s="93" t="e">
        <f>#REF!</f>
        <v>#REF!</v>
      </c>
      <c r="AM274" s="93" t="e">
        <f>#REF!</f>
        <v>#REF!</v>
      </c>
      <c r="AN274" s="93" t="e">
        <f>#REF!</f>
        <v>#REF!</v>
      </c>
      <c r="AO274" s="93" t="e">
        <f>#REF!</f>
        <v>#REF!</v>
      </c>
      <c r="AP274" s="93" t="e">
        <f>#REF!</f>
        <v>#REF!</v>
      </c>
      <c r="AQ274" s="93" t="e">
        <f>#REF!</f>
        <v>#REF!</v>
      </c>
      <c r="AR274" s="93" t="e">
        <f>#REF!</f>
        <v>#REF!</v>
      </c>
      <c r="AS274" s="187" t="e">
        <f>#REF!</f>
        <v>#REF!</v>
      </c>
      <c r="AT274" s="187" t="e">
        <f>#REF!</f>
        <v>#REF!</v>
      </c>
      <c r="AU274" s="17"/>
      <c r="AV274" s="17"/>
    </row>
    <row r="275" spans="1:48">
      <c r="A275" s="519">
        <v>5101010510100200</v>
      </c>
      <c r="B275" s="95" t="s">
        <v>1032</v>
      </c>
      <c r="C275" s="24" t="s">
        <v>1554</v>
      </c>
      <c r="D275" s="525" t="e">
        <f>E275/9*12</f>
        <v>#REF!</v>
      </c>
      <c r="E275" s="106" t="e">
        <f t="shared" si="100"/>
        <v>#REF!</v>
      </c>
      <c r="F275" s="428" t="e">
        <f>AD275+AB275+Z275+X275+V275+T275+R275+P275+N275+L275+J275+H275</f>
        <v>#REF!</v>
      </c>
      <c r="G275" s="397" t="e">
        <f>SUM(#REF!)</f>
        <v>#REF!</v>
      </c>
      <c r="H275" s="396" t="e">
        <f>SUM(#REF!)</f>
        <v>#REF!</v>
      </c>
      <c r="I275" s="396" t="e">
        <f>SUM(#REF!)</f>
        <v>#REF!</v>
      </c>
      <c r="J275" s="396" t="e">
        <f>SUM(#REF!)</f>
        <v>#REF!</v>
      </c>
      <c r="K275" s="396" t="e">
        <f>SUM(#REF!)</f>
        <v>#REF!</v>
      </c>
      <c r="L275" s="396" t="e">
        <f>SUM(#REF!)</f>
        <v>#REF!</v>
      </c>
      <c r="M275" s="396" t="e">
        <f>SUM(#REF!)</f>
        <v>#REF!</v>
      </c>
      <c r="N275" s="396" t="e">
        <f>SUM(#REF!)</f>
        <v>#REF!</v>
      </c>
      <c r="O275" s="396" t="e">
        <f>SUM(#REF!)</f>
        <v>#REF!</v>
      </c>
      <c r="P275" s="396" t="e">
        <f>SUM(#REF!)</f>
        <v>#REF!</v>
      </c>
      <c r="Q275" s="396" t="e">
        <f>SUM(#REF!)</f>
        <v>#REF!</v>
      </c>
      <c r="R275" s="396" t="e">
        <f>SUM(#REF!)</f>
        <v>#REF!</v>
      </c>
      <c r="S275" s="396" t="e">
        <f>SUM(#REF!)</f>
        <v>#REF!</v>
      </c>
      <c r="T275" s="396" t="e">
        <f>SUM(#REF!)</f>
        <v>#REF!</v>
      </c>
      <c r="U275" s="396" t="e">
        <f>SUM(#REF!)</f>
        <v>#REF!</v>
      </c>
      <c r="V275" s="396" t="e">
        <f>SUM(#REF!)</f>
        <v>#REF!</v>
      </c>
      <c r="W275" s="396" t="e">
        <f>SUM(#REF!)</f>
        <v>#REF!</v>
      </c>
      <c r="X275" s="396" t="e">
        <f>SUM(#REF!)</f>
        <v>#REF!</v>
      </c>
      <c r="Y275" s="396" t="e">
        <f>SUM(#REF!)</f>
        <v>#REF!</v>
      </c>
      <c r="Z275" s="396" t="e">
        <f>SUM(#REF!)</f>
        <v>#REF!</v>
      </c>
      <c r="AA275" s="393" t="e">
        <f>SUM(#REF!)</f>
        <v>#REF!</v>
      </c>
      <c r="AB275" s="393" t="e">
        <f>SUM(#REF!)</f>
        <v>#REF!</v>
      </c>
      <c r="AC275" s="393" t="e">
        <f>SUM(#REF!)</f>
        <v>#REF!</v>
      </c>
      <c r="AD275" s="393" t="e">
        <f>SUM(#REF!)</f>
        <v>#REF!</v>
      </c>
      <c r="AE275" s="183">
        <v>4294900</v>
      </c>
      <c r="AF275" s="183">
        <v>4294900</v>
      </c>
      <c r="AG275" s="410">
        <v>3572407</v>
      </c>
      <c r="AH275" s="395" t="e">
        <f>SUM(AI275:AT275)</f>
        <v>#REF!</v>
      </c>
      <c r="AI275" s="110" t="e">
        <f>#REF!</f>
        <v>#REF!</v>
      </c>
      <c r="AJ275" s="93" t="e">
        <f>#REF!</f>
        <v>#REF!</v>
      </c>
      <c r="AK275" s="93" t="e">
        <f>#REF!</f>
        <v>#REF!</v>
      </c>
      <c r="AL275" s="93" t="e">
        <f>#REF!</f>
        <v>#REF!</v>
      </c>
      <c r="AM275" s="93" t="e">
        <f>#REF!</f>
        <v>#REF!</v>
      </c>
      <c r="AN275" s="93" t="e">
        <f>#REF!</f>
        <v>#REF!</v>
      </c>
      <c r="AO275" s="93" t="e">
        <f>#REF!</f>
        <v>#REF!</v>
      </c>
      <c r="AP275" s="93" t="e">
        <f>#REF!</f>
        <v>#REF!</v>
      </c>
      <c r="AQ275" s="93" t="e">
        <f>#REF!</f>
        <v>#REF!</v>
      </c>
      <c r="AR275" s="93" t="e">
        <f>#REF!</f>
        <v>#REF!</v>
      </c>
      <c r="AS275" s="187" t="e">
        <f>#REF!</f>
        <v>#REF!</v>
      </c>
      <c r="AT275" s="187" t="e">
        <f>#REF!</f>
        <v>#REF!</v>
      </c>
      <c r="AU275" s="17"/>
      <c r="AV275" s="17"/>
    </row>
    <row r="276" spans="1:48">
      <c r="A276" s="519">
        <v>5101010410100100</v>
      </c>
      <c r="B276" s="95">
        <v>109</v>
      </c>
      <c r="C276" s="24" t="s">
        <v>1033</v>
      </c>
      <c r="D276" s="525" t="e">
        <f>E276/9*12</f>
        <v>#REF!</v>
      </c>
      <c r="E276" s="106" t="e">
        <f>AC276+AA276+Y276+W276+U276+S276+Q276+O276+M276+K276+I276+G276</f>
        <v>#REF!</v>
      </c>
      <c r="F276" s="428" t="e">
        <f>AD276+AB276+Z276+X276+V276+T276+R276+P276+N276+L276+J276+H276</f>
        <v>#REF!</v>
      </c>
      <c r="G276" s="397" t="e">
        <f>SUM(#REF!)</f>
        <v>#REF!</v>
      </c>
      <c r="H276" s="396" t="e">
        <f>SUM(#REF!)</f>
        <v>#REF!</v>
      </c>
      <c r="I276" s="396" t="e">
        <f>SUM(#REF!)</f>
        <v>#REF!</v>
      </c>
      <c r="J276" s="396" t="e">
        <f>SUM(#REF!)</f>
        <v>#REF!</v>
      </c>
      <c r="K276" s="396" t="e">
        <f>SUM(#REF!)</f>
        <v>#REF!</v>
      </c>
      <c r="L276" s="396" t="e">
        <f>SUM(#REF!)</f>
        <v>#REF!</v>
      </c>
      <c r="M276" s="396" t="e">
        <f>SUM(#REF!)</f>
        <v>#REF!</v>
      </c>
      <c r="N276" s="396" t="e">
        <f>SUM(#REF!)</f>
        <v>#REF!</v>
      </c>
      <c r="O276" s="396" t="e">
        <f>SUM(#REF!)</f>
        <v>#REF!</v>
      </c>
      <c r="P276" s="396" t="e">
        <f>SUM(#REF!)</f>
        <v>#REF!</v>
      </c>
      <c r="Q276" s="396" t="e">
        <f>SUM(#REF!)</f>
        <v>#REF!</v>
      </c>
      <c r="R276" s="396" t="e">
        <f>SUM(#REF!)</f>
        <v>#REF!</v>
      </c>
      <c r="S276" s="396" t="e">
        <f>SUM(#REF!)</f>
        <v>#REF!</v>
      </c>
      <c r="T276" s="396" t="e">
        <f>SUM(#REF!)</f>
        <v>#REF!</v>
      </c>
      <c r="U276" s="396" t="e">
        <f>SUM(#REF!)</f>
        <v>#REF!</v>
      </c>
      <c r="V276" s="396" t="e">
        <f>SUM(#REF!)</f>
        <v>#REF!</v>
      </c>
      <c r="W276" s="396" t="e">
        <f>SUM(#REF!)</f>
        <v>#REF!</v>
      </c>
      <c r="X276" s="396" t="e">
        <f>SUM(#REF!)</f>
        <v>#REF!</v>
      </c>
      <c r="Y276" s="396" t="e">
        <f>SUM(#REF!)</f>
        <v>#REF!</v>
      </c>
      <c r="Z276" s="396" t="e">
        <f>SUM(#REF!)</f>
        <v>#REF!</v>
      </c>
      <c r="AA276" s="393" t="e">
        <f>SUM(#REF!)</f>
        <v>#REF!</v>
      </c>
      <c r="AB276" s="393" t="e">
        <f>SUM(#REF!)</f>
        <v>#REF!</v>
      </c>
      <c r="AC276" s="393" t="e">
        <f>SUM(#REF!)</f>
        <v>#REF!</v>
      </c>
      <c r="AD276" s="393" t="e">
        <f>SUM(#REF!)</f>
        <v>#REF!</v>
      </c>
      <c r="AE276" s="183">
        <v>1700000</v>
      </c>
      <c r="AF276" s="183">
        <v>1700000</v>
      </c>
      <c r="AG276" s="410">
        <v>1431078</v>
      </c>
      <c r="AH276" s="395" t="e">
        <f>SUM(AI276:AT276)</f>
        <v>#REF!</v>
      </c>
      <c r="AI276" s="110" t="e">
        <f>#REF!</f>
        <v>#REF!</v>
      </c>
      <c r="AJ276" s="93" t="e">
        <f>#REF!</f>
        <v>#REF!</v>
      </c>
      <c r="AK276" s="93" t="e">
        <f>#REF!</f>
        <v>#REF!</v>
      </c>
      <c r="AL276" s="93" t="e">
        <f>#REF!</f>
        <v>#REF!</v>
      </c>
      <c r="AM276" s="93" t="e">
        <f>#REF!</f>
        <v>#REF!</v>
      </c>
      <c r="AN276" s="93" t="e">
        <f>#REF!</f>
        <v>#REF!</v>
      </c>
      <c r="AO276" s="93" t="e">
        <f>#REF!</f>
        <v>#REF!</v>
      </c>
      <c r="AP276" s="93" t="e">
        <f>#REF!</f>
        <v>#REF!</v>
      </c>
      <c r="AQ276" s="93" t="e">
        <f>#REF!</f>
        <v>#REF!</v>
      </c>
      <c r="AR276" s="93" t="e">
        <f>#REF!</f>
        <v>#REF!</v>
      </c>
      <c r="AS276" s="187" t="e">
        <f>#REF!</f>
        <v>#REF!</v>
      </c>
      <c r="AT276" s="187" t="e">
        <f>#REF!</f>
        <v>#REF!</v>
      </c>
      <c r="AU276" s="17"/>
      <c r="AV276" s="17"/>
    </row>
    <row r="277" spans="1:48">
      <c r="A277" s="519"/>
      <c r="B277" s="95">
        <v>110</v>
      </c>
      <c r="C277" s="24" t="s">
        <v>1331</v>
      </c>
      <c r="D277" s="526" t="e">
        <f t="shared" ref="D277:AC277" si="105">SUM(D278:D280)</f>
        <v>#REF!</v>
      </c>
      <c r="E277" s="429" t="e">
        <f t="shared" si="105"/>
        <v>#REF!</v>
      </c>
      <c r="F277" s="430" t="e">
        <f t="shared" si="105"/>
        <v>#REF!</v>
      </c>
      <c r="G277" s="46" t="e">
        <f t="shared" ref="G277:L277" si="106">SUM(G278:G280)</f>
        <v>#REF!</v>
      </c>
      <c r="H277" s="94" t="e">
        <f t="shared" si="106"/>
        <v>#REF!</v>
      </c>
      <c r="I277" s="94" t="e">
        <f t="shared" si="106"/>
        <v>#REF!</v>
      </c>
      <c r="J277" s="94" t="e">
        <f t="shared" si="106"/>
        <v>#REF!</v>
      </c>
      <c r="K277" s="94" t="e">
        <f t="shared" si="106"/>
        <v>#REF!</v>
      </c>
      <c r="L277" s="94" t="e">
        <f t="shared" si="106"/>
        <v>#REF!</v>
      </c>
      <c r="M277" s="94" t="e">
        <f t="shared" si="105"/>
        <v>#REF!</v>
      </c>
      <c r="N277" s="94" t="e">
        <f t="shared" si="105"/>
        <v>#REF!</v>
      </c>
      <c r="O277" s="94" t="e">
        <f t="shared" si="105"/>
        <v>#REF!</v>
      </c>
      <c r="P277" s="94" t="e">
        <f t="shared" si="105"/>
        <v>#REF!</v>
      </c>
      <c r="Q277" s="94" t="e">
        <f t="shared" si="105"/>
        <v>#REF!</v>
      </c>
      <c r="R277" s="94" t="e">
        <f t="shared" si="105"/>
        <v>#REF!</v>
      </c>
      <c r="S277" s="94" t="e">
        <f t="shared" si="105"/>
        <v>#REF!</v>
      </c>
      <c r="T277" s="94" t="e">
        <f t="shared" si="105"/>
        <v>#REF!</v>
      </c>
      <c r="U277" s="94" t="e">
        <f t="shared" si="105"/>
        <v>#REF!</v>
      </c>
      <c r="V277" s="94" t="e">
        <f t="shared" si="105"/>
        <v>#REF!</v>
      </c>
      <c r="W277" s="94" t="e">
        <f t="shared" si="105"/>
        <v>#REF!</v>
      </c>
      <c r="X277" s="94" t="e">
        <f t="shared" si="105"/>
        <v>#REF!</v>
      </c>
      <c r="Y277" s="94" t="e">
        <f t="shared" si="105"/>
        <v>#REF!</v>
      </c>
      <c r="Z277" s="94" t="e">
        <f t="shared" si="105"/>
        <v>#REF!</v>
      </c>
      <c r="AA277" s="94" t="e">
        <f t="shared" si="105"/>
        <v>#REF!</v>
      </c>
      <c r="AB277" s="94" t="e">
        <f t="shared" si="105"/>
        <v>#REF!</v>
      </c>
      <c r="AC277" s="94" t="e">
        <f t="shared" si="105"/>
        <v>#REF!</v>
      </c>
      <c r="AD277" s="94" t="e">
        <f>SUM(AD278:AD280)</f>
        <v>#REF!</v>
      </c>
      <c r="AE277" s="182">
        <f>SUM(AE278:AE280)</f>
        <v>655000</v>
      </c>
      <c r="AF277" s="182">
        <f t="shared" ref="AF277:AT277" si="107">SUM(AF278:AF280)</f>
        <v>655000</v>
      </c>
      <c r="AG277" s="182">
        <f t="shared" si="107"/>
        <v>613008</v>
      </c>
      <c r="AH277" s="182" t="e">
        <f t="shared" si="107"/>
        <v>#REF!</v>
      </c>
      <c r="AI277" s="182" t="e">
        <f t="shared" si="107"/>
        <v>#REF!</v>
      </c>
      <c r="AJ277" s="182" t="e">
        <f t="shared" si="107"/>
        <v>#REF!</v>
      </c>
      <c r="AK277" s="182" t="e">
        <f t="shared" si="107"/>
        <v>#REF!</v>
      </c>
      <c r="AL277" s="182" t="e">
        <f t="shared" si="107"/>
        <v>#REF!</v>
      </c>
      <c r="AM277" s="182" t="e">
        <f t="shared" si="107"/>
        <v>#REF!</v>
      </c>
      <c r="AN277" s="182" t="e">
        <f t="shared" si="107"/>
        <v>#REF!</v>
      </c>
      <c r="AO277" s="182" t="e">
        <f t="shared" si="107"/>
        <v>#REF!</v>
      </c>
      <c r="AP277" s="182" t="e">
        <f t="shared" si="107"/>
        <v>#REF!</v>
      </c>
      <c r="AQ277" s="182" t="e">
        <f t="shared" si="107"/>
        <v>#REF!</v>
      </c>
      <c r="AR277" s="182" t="e">
        <f t="shared" si="107"/>
        <v>#REF!</v>
      </c>
      <c r="AS277" s="182" t="e">
        <f t="shared" si="107"/>
        <v>#REF!</v>
      </c>
      <c r="AT277" s="182" t="e">
        <f t="shared" si="107"/>
        <v>#REF!</v>
      </c>
      <c r="AU277" s="17"/>
      <c r="AV277" s="17"/>
    </row>
    <row r="278" spans="1:48">
      <c r="A278" s="519">
        <v>5101010710100100</v>
      </c>
      <c r="B278" s="95" t="s">
        <v>1396</v>
      </c>
      <c r="C278" s="24" t="s">
        <v>1555</v>
      </c>
      <c r="D278" s="525" t="e">
        <f>E278/9*12</f>
        <v>#REF!</v>
      </c>
      <c r="E278" s="106" t="e">
        <f t="shared" ref="E278:F280" si="108">AC278+AA278+Y278+W278+U278+S278+Q278+O278+M278+K278+I278+G278</f>
        <v>#REF!</v>
      </c>
      <c r="F278" s="428" t="e">
        <f t="shared" si="108"/>
        <v>#REF!</v>
      </c>
      <c r="G278" s="397" t="e">
        <f>SUM(#REF!)</f>
        <v>#REF!</v>
      </c>
      <c r="H278" s="396" t="e">
        <f>SUM(#REF!)</f>
        <v>#REF!</v>
      </c>
      <c r="I278" s="396" t="e">
        <f>SUM(#REF!)</f>
        <v>#REF!</v>
      </c>
      <c r="J278" s="396" t="e">
        <f>SUM(#REF!)</f>
        <v>#REF!</v>
      </c>
      <c r="K278" s="396" t="e">
        <f>SUM(#REF!)</f>
        <v>#REF!</v>
      </c>
      <c r="L278" s="396" t="e">
        <f>SUM(#REF!)</f>
        <v>#REF!</v>
      </c>
      <c r="M278" s="396" t="e">
        <f>SUM(#REF!)</f>
        <v>#REF!</v>
      </c>
      <c r="N278" s="396" t="e">
        <f>SUM(#REF!)</f>
        <v>#REF!</v>
      </c>
      <c r="O278" s="396" t="e">
        <f>SUM(#REF!)</f>
        <v>#REF!</v>
      </c>
      <c r="P278" s="396" t="e">
        <f>SUM(#REF!)</f>
        <v>#REF!</v>
      </c>
      <c r="Q278" s="396" t="e">
        <f>SUM(#REF!)</f>
        <v>#REF!</v>
      </c>
      <c r="R278" s="396" t="e">
        <f>SUM(#REF!)</f>
        <v>#REF!</v>
      </c>
      <c r="S278" s="396" t="e">
        <f>SUM(#REF!)</f>
        <v>#REF!</v>
      </c>
      <c r="T278" s="396" t="e">
        <f>SUM(#REF!)</f>
        <v>#REF!</v>
      </c>
      <c r="U278" s="396" t="e">
        <f>SUM(#REF!)</f>
        <v>#REF!</v>
      </c>
      <c r="V278" s="396" t="e">
        <f>SUM(#REF!)</f>
        <v>#REF!</v>
      </c>
      <c r="W278" s="396" t="e">
        <f>SUM(#REF!)</f>
        <v>#REF!</v>
      </c>
      <c r="X278" s="396" t="e">
        <f>SUM(#REF!)</f>
        <v>#REF!</v>
      </c>
      <c r="Y278" s="396" t="e">
        <f>SUM(#REF!)</f>
        <v>#REF!</v>
      </c>
      <c r="Z278" s="396" t="e">
        <f>SUM(#REF!)</f>
        <v>#REF!</v>
      </c>
      <c r="AA278" s="393" t="e">
        <f>SUM(#REF!)</f>
        <v>#REF!</v>
      </c>
      <c r="AB278" s="393" t="e">
        <f>SUM(#REF!)</f>
        <v>#REF!</v>
      </c>
      <c r="AC278" s="393" t="e">
        <f>SUM(#REF!)</f>
        <v>#REF!</v>
      </c>
      <c r="AD278" s="393" t="e">
        <f>SUM(#REF!)</f>
        <v>#REF!</v>
      </c>
      <c r="AE278" s="183">
        <v>30000</v>
      </c>
      <c r="AF278" s="183">
        <v>30000</v>
      </c>
      <c r="AG278" s="410">
        <v>19079</v>
      </c>
      <c r="AH278" s="395" t="e">
        <f>SUM(AI278:AT278)</f>
        <v>#REF!</v>
      </c>
      <c r="AI278" s="110" t="e">
        <f>#REF!</f>
        <v>#REF!</v>
      </c>
      <c r="AJ278" s="93" t="e">
        <f>#REF!</f>
        <v>#REF!</v>
      </c>
      <c r="AK278" s="93" t="e">
        <f>#REF!</f>
        <v>#REF!</v>
      </c>
      <c r="AL278" s="93" t="e">
        <f>#REF!</f>
        <v>#REF!</v>
      </c>
      <c r="AM278" s="93" t="e">
        <f>#REF!</f>
        <v>#REF!</v>
      </c>
      <c r="AN278" s="93" t="e">
        <f>#REF!</f>
        <v>#REF!</v>
      </c>
      <c r="AO278" s="93" t="e">
        <f>#REF!</f>
        <v>#REF!</v>
      </c>
      <c r="AP278" s="93" t="e">
        <f>#REF!</f>
        <v>#REF!</v>
      </c>
      <c r="AQ278" s="93" t="e">
        <f>#REF!</f>
        <v>#REF!</v>
      </c>
      <c r="AR278" s="93" t="e">
        <f>#REF!</f>
        <v>#REF!</v>
      </c>
      <c r="AS278" s="187" t="e">
        <f>#REF!</f>
        <v>#REF!</v>
      </c>
      <c r="AT278" s="187" t="e">
        <f>#REF!</f>
        <v>#REF!</v>
      </c>
      <c r="AU278" s="17"/>
      <c r="AV278" s="17"/>
    </row>
    <row r="279" spans="1:48">
      <c r="A279" s="519">
        <v>5101010810100100</v>
      </c>
      <c r="B279" s="95" t="s">
        <v>1397</v>
      </c>
      <c r="C279" s="24" t="s">
        <v>1556</v>
      </c>
      <c r="D279" s="525" t="e">
        <f>E279/9*12</f>
        <v>#REF!</v>
      </c>
      <c r="E279" s="106" t="e">
        <f t="shared" si="108"/>
        <v>#REF!</v>
      </c>
      <c r="F279" s="428" t="e">
        <f t="shared" si="108"/>
        <v>#REF!</v>
      </c>
      <c r="G279" s="397" t="e">
        <f>SUM(#REF!)</f>
        <v>#REF!</v>
      </c>
      <c r="H279" s="396" t="e">
        <f>SUM(#REF!)</f>
        <v>#REF!</v>
      </c>
      <c r="I279" s="396" t="e">
        <f>SUM(#REF!)</f>
        <v>#REF!</v>
      </c>
      <c r="J279" s="396" t="e">
        <f>SUM(#REF!)</f>
        <v>#REF!</v>
      </c>
      <c r="K279" s="396" t="e">
        <f>SUM(#REF!)</f>
        <v>#REF!</v>
      </c>
      <c r="L279" s="396" t="e">
        <f>SUM(#REF!)</f>
        <v>#REF!</v>
      </c>
      <c r="M279" s="396" t="e">
        <f>SUM(#REF!)</f>
        <v>#REF!</v>
      </c>
      <c r="N279" s="396" t="e">
        <f>SUM(#REF!)</f>
        <v>#REF!</v>
      </c>
      <c r="O279" s="396" t="e">
        <f>SUM(#REF!)</f>
        <v>#REF!</v>
      </c>
      <c r="P279" s="396" t="e">
        <f>SUM(#REF!)</f>
        <v>#REF!</v>
      </c>
      <c r="Q279" s="396" t="e">
        <f>SUM(#REF!)</f>
        <v>#REF!</v>
      </c>
      <c r="R279" s="396" t="e">
        <f>SUM(#REF!)</f>
        <v>#REF!</v>
      </c>
      <c r="S279" s="396" t="e">
        <f>SUM(#REF!)</f>
        <v>#REF!</v>
      </c>
      <c r="T279" s="396" t="e">
        <f>SUM(#REF!)</f>
        <v>#REF!</v>
      </c>
      <c r="U279" s="396" t="e">
        <f>SUM(#REF!)</f>
        <v>#REF!</v>
      </c>
      <c r="V279" s="396" t="e">
        <f>SUM(#REF!)</f>
        <v>#REF!</v>
      </c>
      <c r="W279" s="396" t="e">
        <f>SUM(#REF!)</f>
        <v>#REF!</v>
      </c>
      <c r="X279" s="396" t="e">
        <f>SUM(#REF!)</f>
        <v>#REF!</v>
      </c>
      <c r="Y279" s="396" t="e">
        <f>SUM(#REF!)</f>
        <v>#REF!</v>
      </c>
      <c r="Z279" s="396" t="e">
        <f>SUM(#REF!)</f>
        <v>#REF!</v>
      </c>
      <c r="AA279" s="393" t="e">
        <f>SUM(#REF!)</f>
        <v>#REF!</v>
      </c>
      <c r="AB279" s="393" t="e">
        <f>SUM(#REF!)</f>
        <v>#REF!</v>
      </c>
      <c r="AC279" s="393" t="e">
        <f>SUM(#REF!)</f>
        <v>#REF!</v>
      </c>
      <c r="AD279" s="393" t="e">
        <f>SUM(#REF!)</f>
        <v>#REF!</v>
      </c>
      <c r="AE279" s="183">
        <v>600000</v>
      </c>
      <c r="AF279" s="183">
        <v>600000</v>
      </c>
      <c r="AG279" s="410">
        <v>587227</v>
      </c>
      <c r="AH279" s="395" t="e">
        <f>SUM(AI279:AT279)</f>
        <v>#REF!</v>
      </c>
      <c r="AI279" s="110" t="e">
        <f>#REF!</f>
        <v>#REF!</v>
      </c>
      <c r="AJ279" s="93" t="e">
        <f>#REF!</f>
        <v>#REF!</v>
      </c>
      <c r="AK279" s="93" t="e">
        <f>#REF!</f>
        <v>#REF!</v>
      </c>
      <c r="AL279" s="93" t="e">
        <f>#REF!</f>
        <v>#REF!</v>
      </c>
      <c r="AM279" s="93" t="e">
        <f>#REF!</f>
        <v>#REF!</v>
      </c>
      <c r="AN279" s="93" t="e">
        <f>#REF!</f>
        <v>#REF!</v>
      </c>
      <c r="AO279" s="93" t="e">
        <f>#REF!</f>
        <v>#REF!</v>
      </c>
      <c r="AP279" s="93" t="e">
        <f>#REF!</f>
        <v>#REF!</v>
      </c>
      <c r="AQ279" s="93" t="e">
        <f>#REF!</f>
        <v>#REF!</v>
      </c>
      <c r="AR279" s="93" t="e">
        <f>#REF!</f>
        <v>#REF!</v>
      </c>
      <c r="AS279" s="187" t="e">
        <f>#REF!</f>
        <v>#REF!</v>
      </c>
      <c r="AT279" s="187" t="e">
        <f>#REF!</f>
        <v>#REF!</v>
      </c>
      <c r="AU279" s="17"/>
      <c r="AV279" s="17"/>
    </row>
    <row r="280" spans="1:48">
      <c r="A280" s="519">
        <v>5101010510100100</v>
      </c>
      <c r="B280" s="95" t="s">
        <v>1398</v>
      </c>
      <c r="C280" s="24" t="s">
        <v>1557</v>
      </c>
      <c r="D280" s="525" t="e">
        <f>E280/9*12</f>
        <v>#REF!</v>
      </c>
      <c r="E280" s="106" t="e">
        <f t="shared" si="108"/>
        <v>#REF!</v>
      </c>
      <c r="F280" s="428" t="e">
        <f t="shared" si="108"/>
        <v>#REF!</v>
      </c>
      <c r="G280" s="397" t="e">
        <f>SUM(#REF!)</f>
        <v>#REF!</v>
      </c>
      <c r="H280" s="396" t="e">
        <f>SUM(#REF!)</f>
        <v>#REF!</v>
      </c>
      <c r="I280" s="396" t="e">
        <f>SUM(#REF!)</f>
        <v>#REF!</v>
      </c>
      <c r="J280" s="396" t="e">
        <f>SUM(#REF!)</f>
        <v>#REF!</v>
      </c>
      <c r="K280" s="396" t="e">
        <f>SUM(#REF!)</f>
        <v>#REF!</v>
      </c>
      <c r="L280" s="396" t="e">
        <f>SUM(#REF!)</f>
        <v>#REF!</v>
      </c>
      <c r="M280" s="396" t="e">
        <f>SUM(#REF!)</f>
        <v>#REF!</v>
      </c>
      <c r="N280" s="396" t="e">
        <f>SUM(#REF!)</f>
        <v>#REF!</v>
      </c>
      <c r="O280" s="396" t="e">
        <f>SUM(#REF!)</f>
        <v>#REF!</v>
      </c>
      <c r="P280" s="396" t="e">
        <f>SUM(#REF!)</f>
        <v>#REF!</v>
      </c>
      <c r="Q280" s="396" t="e">
        <f>SUM(#REF!)</f>
        <v>#REF!</v>
      </c>
      <c r="R280" s="396" t="e">
        <f>SUM(#REF!)</f>
        <v>#REF!</v>
      </c>
      <c r="S280" s="396" t="e">
        <f>SUM(#REF!)</f>
        <v>#REF!</v>
      </c>
      <c r="T280" s="396" t="e">
        <f>SUM(#REF!)</f>
        <v>#REF!</v>
      </c>
      <c r="U280" s="396" t="e">
        <f>SUM(#REF!)</f>
        <v>#REF!</v>
      </c>
      <c r="V280" s="396" t="e">
        <f>SUM(#REF!)</f>
        <v>#REF!</v>
      </c>
      <c r="W280" s="396" t="e">
        <f>SUM(#REF!)</f>
        <v>#REF!</v>
      </c>
      <c r="X280" s="396" t="e">
        <f>SUM(#REF!)</f>
        <v>#REF!</v>
      </c>
      <c r="Y280" s="396" t="e">
        <f>SUM(#REF!)</f>
        <v>#REF!</v>
      </c>
      <c r="Z280" s="396" t="e">
        <f>SUM(#REF!)</f>
        <v>#REF!</v>
      </c>
      <c r="AA280" s="393" t="e">
        <f>SUM(#REF!)</f>
        <v>#REF!</v>
      </c>
      <c r="AB280" s="393" t="e">
        <f>SUM(#REF!)</f>
        <v>#REF!</v>
      </c>
      <c r="AC280" s="393" t="e">
        <f>SUM(#REF!)</f>
        <v>#REF!</v>
      </c>
      <c r="AD280" s="393" t="e">
        <f>SUM(#REF!)</f>
        <v>#REF!</v>
      </c>
      <c r="AE280" s="183">
        <v>25000</v>
      </c>
      <c r="AF280" s="183">
        <v>25000</v>
      </c>
      <c r="AG280" s="410">
        <v>6702</v>
      </c>
      <c r="AH280" s="395" t="e">
        <f>SUM(AI280:AT280)</f>
        <v>#REF!</v>
      </c>
      <c r="AI280" s="110" t="e">
        <f>#REF!</f>
        <v>#REF!</v>
      </c>
      <c r="AJ280" s="93" t="e">
        <f>#REF!</f>
        <v>#REF!</v>
      </c>
      <c r="AK280" s="93" t="e">
        <f>#REF!</f>
        <v>#REF!</v>
      </c>
      <c r="AL280" s="93" t="e">
        <f>#REF!</f>
        <v>#REF!</v>
      </c>
      <c r="AM280" s="93" t="e">
        <f>#REF!</f>
        <v>#REF!</v>
      </c>
      <c r="AN280" s="93" t="e">
        <f>#REF!</f>
        <v>#REF!</v>
      </c>
      <c r="AO280" s="93" t="e">
        <f>#REF!</f>
        <v>#REF!</v>
      </c>
      <c r="AP280" s="93" t="e">
        <f>#REF!</f>
        <v>#REF!</v>
      </c>
      <c r="AQ280" s="93" t="e">
        <f>#REF!</f>
        <v>#REF!</v>
      </c>
      <c r="AR280" s="93" t="e">
        <f>#REF!</f>
        <v>#REF!</v>
      </c>
      <c r="AS280" s="187" t="e">
        <f>#REF!</f>
        <v>#REF!</v>
      </c>
      <c r="AT280" s="187" t="e">
        <f>#REF!</f>
        <v>#REF!</v>
      </c>
      <c r="AU280" s="17"/>
      <c r="AV280" s="17"/>
    </row>
    <row r="281" spans="1:48">
      <c r="A281" s="519"/>
      <c r="B281" s="95">
        <v>111</v>
      </c>
      <c r="C281" s="24" t="s">
        <v>1034</v>
      </c>
      <c r="D281" s="526" t="e">
        <f>SUM(D282:D283)</f>
        <v>#REF!</v>
      </c>
      <c r="E281" s="429" t="e">
        <f>SUM(E282:E283)</f>
        <v>#REF!</v>
      </c>
      <c r="F281" s="430" t="e">
        <f>SUM(F282:F283)</f>
        <v>#REF!</v>
      </c>
      <c r="G281" s="47" t="e">
        <f t="shared" ref="G281:N281" si="109">SUM(G282:G283)</f>
        <v>#REF!</v>
      </c>
      <c r="H281" s="96" t="e">
        <f t="shared" si="109"/>
        <v>#REF!</v>
      </c>
      <c r="I281" s="96" t="e">
        <f t="shared" si="109"/>
        <v>#REF!</v>
      </c>
      <c r="J281" s="96" t="e">
        <f t="shared" si="109"/>
        <v>#REF!</v>
      </c>
      <c r="K281" s="120" t="e">
        <f t="shared" si="109"/>
        <v>#REF!</v>
      </c>
      <c r="L281" s="120" t="e">
        <f t="shared" si="109"/>
        <v>#REF!</v>
      </c>
      <c r="M281" s="120" t="e">
        <f t="shared" si="109"/>
        <v>#REF!</v>
      </c>
      <c r="N281" s="120" t="e">
        <f t="shared" si="109"/>
        <v>#REF!</v>
      </c>
      <c r="O281" s="120" t="e">
        <f t="shared" ref="O281:T281" si="110">SUM(O282:O283)</f>
        <v>#REF!</v>
      </c>
      <c r="P281" s="120" t="e">
        <f t="shared" si="110"/>
        <v>#REF!</v>
      </c>
      <c r="Q281" s="120" t="e">
        <f t="shared" si="110"/>
        <v>#REF!</v>
      </c>
      <c r="R281" s="120" t="e">
        <f t="shared" si="110"/>
        <v>#REF!</v>
      </c>
      <c r="S281" s="120" t="e">
        <f t="shared" si="110"/>
        <v>#REF!</v>
      </c>
      <c r="T281" s="120" t="e">
        <f t="shared" si="110"/>
        <v>#REF!</v>
      </c>
      <c r="U281" s="120" t="e">
        <f t="shared" ref="U281:AD281" si="111">SUM(U282:U283)</f>
        <v>#REF!</v>
      </c>
      <c r="V281" s="120" t="e">
        <f t="shared" si="111"/>
        <v>#REF!</v>
      </c>
      <c r="W281" s="120" t="e">
        <f t="shared" si="111"/>
        <v>#REF!</v>
      </c>
      <c r="X281" s="120" t="e">
        <f t="shared" si="111"/>
        <v>#REF!</v>
      </c>
      <c r="Y281" s="120" t="e">
        <f t="shared" si="111"/>
        <v>#REF!</v>
      </c>
      <c r="Z281" s="120" t="e">
        <f t="shared" si="111"/>
        <v>#REF!</v>
      </c>
      <c r="AA281" s="96" t="e">
        <f t="shared" si="111"/>
        <v>#REF!</v>
      </c>
      <c r="AB281" s="96" t="e">
        <f t="shared" si="111"/>
        <v>#REF!</v>
      </c>
      <c r="AC281" s="96" t="e">
        <f t="shared" si="111"/>
        <v>#REF!</v>
      </c>
      <c r="AD281" s="96" t="e">
        <f t="shared" si="111"/>
        <v>#REF!</v>
      </c>
      <c r="AE281" s="186">
        <f>SUM(AE282:AE283)</f>
        <v>784500</v>
      </c>
      <c r="AF281" s="186">
        <f t="shared" ref="AF281:AT281" si="112">SUM(AF282:AF283)</f>
        <v>784500</v>
      </c>
      <c r="AG281" s="186">
        <f t="shared" si="112"/>
        <v>1281253</v>
      </c>
      <c r="AH281" s="186" t="e">
        <f t="shared" si="112"/>
        <v>#REF!</v>
      </c>
      <c r="AI281" s="186" t="e">
        <f t="shared" si="112"/>
        <v>#REF!</v>
      </c>
      <c r="AJ281" s="186" t="e">
        <f t="shared" si="112"/>
        <v>#REF!</v>
      </c>
      <c r="AK281" s="186" t="e">
        <f t="shared" si="112"/>
        <v>#REF!</v>
      </c>
      <c r="AL281" s="186" t="e">
        <f t="shared" si="112"/>
        <v>#REF!</v>
      </c>
      <c r="AM281" s="186" t="e">
        <f t="shared" si="112"/>
        <v>#REF!</v>
      </c>
      <c r="AN281" s="186" t="e">
        <f t="shared" si="112"/>
        <v>#REF!</v>
      </c>
      <c r="AO281" s="186" t="e">
        <f t="shared" si="112"/>
        <v>#REF!</v>
      </c>
      <c r="AP281" s="186" t="e">
        <f t="shared" si="112"/>
        <v>#REF!</v>
      </c>
      <c r="AQ281" s="186" t="e">
        <f t="shared" si="112"/>
        <v>#REF!</v>
      </c>
      <c r="AR281" s="186" t="e">
        <f t="shared" si="112"/>
        <v>#REF!</v>
      </c>
      <c r="AS281" s="186" t="e">
        <f t="shared" si="112"/>
        <v>#REF!</v>
      </c>
      <c r="AT281" s="186" t="e">
        <f t="shared" si="112"/>
        <v>#REF!</v>
      </c>
      <c r="AU281" s="17"/>
      <c r="AV281" s="17"/>
    </row>
    <row r="282" spans="1:48">
      <c r="A282" s="541">
        <v>5101030210200100</v>
      </c>
      <c r="B282" s="542" t="s">
        <v>1430</v>
      </c>
      <c r="C282" s="543" t="s">
        <v>1558</v>
      </c>
      <c r="D282" s="525" t="e">
        <f>E282/9*12</f>
        <v>#REF!</v>
      </c>
      <c r="E282" s="106" t="e">
        <f>AC282+AA282+Y282+W282+U282+S282+Q282+O282+M282+K282+I282+G282</f>
        <v>#REF!</v>
      </c>
      <c r="F282" s="428" t="e">
        <f>AD282+AB282+Z282+X282+V282+T282+R282+P282+N282+L282+J282+H282</f>
        <v>#REF!</v>
      </c>
      <c r="G282" s="397" t="e">
        <f>SUM(#REF!)</f>
        <v>#REF!</v>
      </c>
      <c r="H282" s="396" t="e">
        <f>SUM(#REF!)</f>
        <v>#REF!</v>
      </c>
      <c r="I282" s="396" t="e">
        <f>SUM(#REF!)</f>
        <v>#REF!</v>
      </c>
      <c r="J282" s="396" t="e">
        <f>SUM(#REF!)</f>
        <v>#REF!</v>
      </c>
      <c r="K282" s="396" t="e">
        <f>SUM(#REF!)</f>
        <v>#REF!</v>
      </c>
      <c r="L282" s="396" t="e">
        <f>SUM(#REF!)</f>
        <v>#REF!</v>
      </c>
      <c r="M282" s="396" t="e">
        <f>SUM(#REF!)</f>
        <v>#REF!</v>
      </c>
      <c r="N282" s="396" t="e">
        <f>SUM(#REF!)</f>
        <v>#REF!</v>
      </c>
      <c r="O282" s="396" t="e">
        <f>SUM(#REF!)</f>
        <v>#REF!</v>
      </c>
      <c r="P282" s="396" t="e">
        <f>SUM(#REF!)</f>
        <v>#REF!</v>
      </c>
      <c r="Q282" s="396" t="e">
        <f>SUM(#REF!)</f>
        <v>#REF!</v>
      </c>
      <c r="R282" s="396" t="e">
        <f>SUM(#REF!)</f>
        <v>#REF!</v>
      </c>
      <c r="S282" s="396" t="e">
        <f>SUM(#REF!)</f>
        <v>#REF!</v>
      </c>
      <c r="T282" s="396" t="e">
        <f>SUM(#REF!)</f>
        <v>#REF!</v>
      </c>
      <c r="U282" s="396" t="e">
        <f>SUM(#REF!)</f>
        <v>#REF!</v>
      </c>
      <c r="V282" s="396" t="e">
        <f>SUM(#REF!)</f>
        <v>#REF!</v>
      </c>
      <c r="W282" s="396" t="e">
        <f>SUM(#REF!)</f>
        <v>#REF!</v>
      </c>
      <c r="X282" s="396" t="e">
        <f>SUM(#REF!)</f>
        <v>#REF!</v>
      </c>
      <c r="Y282" s="396" t="e">
        <f>SUM(#REF!)</f>
        <v>#REF!</v>
      </c>
      <c r="Z282" s="396" t="e">
        <f>SUM(#REF!)</f>
        <v>#REF!</v>
      </c>
      <c r="AA282" s="393" t="e">
        <f>SUM(#REF!)</f>
        <v>#REF!</v>
      </c>
      <c r="AB282" s="393" t="e">
        <f>SUM(#REF!)</f>
        <v>#REF!</v>
      </c>
      <c r="AC282" s="393" t="e">
        <f>SUM(#REF!)</f>
        <v>#REF!</v>
      </c>
      <c r="AD282" s="393" t="e">
        <f>SUM(#REF!)</f>
        <v>#REF!</v>
      </c>
      <c r="AE282" s="183">
        <v>783800</v>
      </c>
      <c r="AF282" s="183">
        <v>783800</v>
      </c>
      <c r="AG282" s="410">
        <v>1280984</v>
      </c>
      <c r="AH282" s="395" t="e">
        <f>SUM(AI282:AT282)</f>
        <v>#REF!</v>
      </c>
      <c r="AI282" s="110" t="e">
        <f>#REF!</f>
        <v>#REF!</v>
      </c>
      <c r="AJ282" s="93" t="e">
        <f>#REF!</f>
        <v>#REF!</v>
      </c>
      <c r="AK282" s="93" t="e">
        <f>#REF!</f>
        <v>#REF!</v>
      </c>
      <c r="AL282" s="93" t="e">
        <f>#REF!</f>
        <v>#REF!</v>
      </c>
      <c r="AM282" s="93" t="e">
        <f>#REF!</f>
        <v>#REF!</v>
      </c>
      <c r="AN282" s="93" t="e">
        <f>#REF!</f>
        <v>#REF!</v>
      </c>
      <c r="AO282" s="93" t="e">
        <f>#REF!</f>
        <v>#REF!</v>
      </c>
      <c r="AP282" s="93" t="e">
        <f>#REF!</f>
        <v>#REF!</v>
      </c>
      <c r="AQ282" s="93" t="e">
        <f>#REF!</f>
        <v>#REF!</v>
      </c>
      <c r="AR282" s="93" t="e">
        <f>#REF!</f>
        <v>#REF!</v>
      </c>
      <c r="AS282" s="187" t="e">
        <f>#REF!</f>
        <v>#REF!</v>
      </c>
      <c r="AT282" s="187" t="e">
        <f>#REF!</f>
        <v>#REF!</v>
      </c>
      <c r="AU282" s="17"/>
      <c r="AV282" s="17"/>
    </row>
    <row r="283" spans="1:48">
      <c r="A283" s="519">
        <v>5101030210200200</v>
      </c>
      <c r="B283" s="95" t="s">
        <v>1035</v>
      </c>
      <c r="C283" s="24" t="s">
        <v>1559</v>
      </c>
      <c r="D283" s="525" t="e">
        <f>E283/9*12</f>
        <v>#REF!</v>
      </c>
      <c r="E283" s="106" t="e">
        <f>AC283+AA283+Y283+W283+U283+S283+Q283+O283+M283+K283+I283+G283</f>
        <v>#REF!</v>
      </c>
      <c r="F283" s="428" t="e">
        <f>AD283+AB283+Z283+X283+V283+T283+R283+P283+N283+L283+J283+H283</f>
        <v>#REF!</v>
      </c>
      <c r="G283" s="397" t="e">
        <f>SUM(#REF!)</f>
        <v>#REF!</v>
      </c>
      <c r="H283" s="396" t="e">
        <f>SUM(#REF!)</f>
        <v>#REF!</v>
      </c>
      <c r="I283" s="396" t="e">
        <f>SUM(#REF!)</f>
        <v>#REF!</v>
      </c>
      <c r="J283" s="396" t="e">
        <f>SUM(#REF!)</f>
        <v>#REF!</v>
      </c>
      <c r="K283" s="396" t="e">
        <f>SUM(#REF!)</f>
        <v>#REF!</v>
      </c>
      <c r="L283" s="396" t="e">
        <f>SUM(#REF!)</f>
        <v>#REF!</v>
      </c>
      <c r="M283" s="396" t="e">
        <f>SUM(#REF!)</f>
        <v>#REF!</v>
      </c>
      <c r="N283" s="396" t="e">
        <f>SUM(#REF!)</f>
        <v>#REF!</v>
      </c>
      <c r="O283" s="396" t="e">
        <f>SUM(#REF!)</f>
        <v>#REF!</v>
      </c>
      <c r="P283" s="396" t="e">
        <f>SUM(#REF!)</f>
        <v>#REF!</v>
      </c>
      <c r="Q283" s="396" t="e">
        <f>SUM(#REF!)</f>
        <v>#REF!</v>
      </c>
      <c r="R283" s="396" t="e">
        <f>SUM(#REF!)</f>
        <v>#REF!</v>
      </c>
      <c r="S283" s="396" t="e">
        <f>SUM(#REF!)</f>
        <v>#REF!</v>
      </c>
      <c r="T283" s="396" t="e">
        <f>SUM(#REF!)</f>
        <v>#REF!</v>
      </c>
      <c r="U283" s="396" t="e">
        <f>SUM(#REF!)</f>
        <v>#REF!</v>
      </c>
      <c r="V283" s="396" t="e">
        <f>SUM(#REF!)</f>
        <v>#REF!</v>
      </c>
      <c r="W283" s="396" t="e">
        <f>SUM(#REF!)</f>
        <v>#REF!</v>
      </c>
      <c r="X283" s="396" t="e">
        <f>SUM(#REF!)</f>
        <v>#REF!</v>
      </c>
      <c r="Y283" s="396" t="e">
        <f>SUM(#REF!)</f>
        <v>#REF!</v>
      </c>
      <c r="Z283" s="396" t="e">
        <f>SUM(#REF!)</f>
        <v>#REF!</v>
      </c>
      <c r="AA283" s="393" t="e">
        <f>SUM(#REF!)</f>
        <v>#REF!</v>
      </c>
      <c r="AB283" s="393" t="e">
        <f>SUM(#REF!)</f>
        <v>#REF!</v>
      </c>
      <c r="AC283" s="393" t="e">
        <f>SUM(#REF!)</f>
        <v>#REF!</v>
      </c>
      <c r="AD283" s="393" t="e">
        <f>SUM(#REF!)</f>
        <v>#REF!</v>
      </c>
      <c r="AE283" s="183">
        <v>700</v>
      </c>
      <c r="AF283" s="183">
        <v>700</v>
      </c>
      <c r="AG283" s="410">
        <v>269</v>
      </c>
      <c r="AH283" s="395" t="e">
        <f>SUM(AI283:AT283)</f>
        <v>#REF!</v>
      </c>
      <c r="AI283" s="110" t="e">
        <f>#REF!</f>
        <v>#REF!</v>
      </c>
      <c r="AJ283" s="93" t="e">
        <f>#REF!</f>
        <v>#REF!</v>
      </c>
      <c r="AK283" s="93" t="e">
        <f>#REF!</f>
        <v>#REF!</v>
      </c>
      <c r="AL283" s="93" t="e">
        <f>#REF!</f>
        <v>#REF!</v>
      </c>
      <c r="AM283" s="93" t="e">
        <f>#REF!</f>
        <v>#REF!</v>
      </c>
      <c r="AN283" s="93" t="e">
        <f>#REF!</f>
        <v>#REF!</v>
      </c>
      <c r="AO283" s="93" t="e">
        <f>#REF!</f>
        <v>#REF!</v>
      </c>
      <c r="AP283" s="93" t="e">
        <f>#REF!</f>
        <v>#REF!</v>
      </c>
      <c r="AQ283" s="93" t="e">
        <f>#REF!</f>
        <v>#REF!</v>
      </c>
      <c r="AR283" s="93" t="e">
        <f>#REF!</f>
        <v>#REF!</v>
      </c>
      <c r="AS283" s="187" t="e">
        <f>#REF!</f>
        <v>#REF!</v>
      </c>
      <c r="AT283" s="187" t="e">
        <f>#REF!</f>
        <v>#REF!</v>
      </c>
      <c r="AU283" s="17"/>
      <c r="AV283" s="17"/>
    </row>
    <row r="284" spans="1:48">
      <c r="A284" s="519"/>
      <c r="B284" s="95">
        <v>112</v>
      </c>
      <c r="C284" s="24" t="s">
        <v>1332</v>
      </c>
      <c r="D284" s="526" t="e">
        <f t="shared" ref="D284:P284" si="113">SUM(D285:D286)</f>
        <v>#REF!</v>
      </c>
      <c r="E284" s="429" t="e">
        <f t="shared" si="113"/>
        <v>#REF!</v>
      </c>
      <c r="F284" s="430" t="e">
        <f t="shared" si="113"/>
        <v>#REF!</v>
      </c>
      <c r="G284" s="94" t="e">
        <f t="shared" si="113"/>
        <v>#REF!</v>
      </c>
      <c r="H284" s="94" t="e">
        <f t="shared" si="113"/>
        <v>#REF!</v>
      </c>
      <c r="I284" s="94" t="e">
        <f t="shared" si="113"/>
        <v>#REF!</v>
      </c>
      <c r="J284" s="94" t="e">
        <f t="shared" si="113"/>
        <v>#REF!</v>
      </c>
      <c r="K284" s="94" t="e">
        <f t="shared" si="113"/>
        <v>#REF!</v>
      </c>
      <c r="L284" s="94" t="e">
        <f>SUM(L285:L286)</f>
        <v>#REF!</v>
      </c>
      <c r="M284" s="94" t="e">
        <f t="shared" si="113"/>
        <v>#REF!</v>
      </c>
      <c r="N284" s="94" t="e">
        <f t="shared" si="113"/>
        <v>#REF!</v>
      </c>
      <c r="O284" s="94" t="e">
        <f t="shared" si="113"/>
        <v>#REF!</v>
      </c>
      <c r="P284" s="94" t="e">
        <f t="shared" si="113"/>
        <v>#REF!</v>
      </c>
      <c r="Q284" s="94" t="e">
        <f t="shared" ref="Q284:AC284" si="114">SUM(Q285:Q286)</f>
        <v>#REF!</v>
      </c>
      <c r="R284" s="94" t="e">
        <f t="shared" si="114"/>
        <v>#REF!</v>
      </c>
      <c r="S284" s="94" t="e">
        <f t="shared" si="114"/>
        <v>#REF!</v>
      </c>
      <c r="T284" s="94" t="e">
        <f t="shared" si="114"/>
        <v>#REF!</v>
      </c>
      <c r="U284" s="94" t="e">
        <f t="shared" si="114"/>
        <v>#REF!</v>
      </c>
      <c r="V284" s="94" t="e">
        <f t="shared" si="114"/>
        <v>#REF!</v>
      </c>
      <c r="W284" s="94" t="e">
        <f t="shared" si="114"/>
        <v>#REF!</v>
      </c>
      <c r="X284" s="94" t="e">
        <f t="shared" si="114"/>
        <v>#REF!</v>
      </c>
      <c r="Y284" s="94" t="e">
        <f t="shared" si="114"/>
        <v>#REF!</v>
      </c>
      <c r="Z284" s="94" t="e">
        <f t="shared" si="114"/>
        <v>#REF!</v>
      </c>
      <c r="AA284" s="125" t="e">
        <f t="shared" si="114"/>
        <v>#REF!</v>
      </c>
      <c r="AB284" s="125" t="e">
        <f t="shared" si="114"/>
        <v>#REF!</v>
      </c>
      <c r="AC284" s="125" t="e">
        <f t="shared" si="114"/>
        <v>#REF!</v>
      </c>
      <c r="AD284" s="125" t="e">
        <f>SUM(AD285:AD286)</f>
        <v>#REF!</v>
      </c>
      <c r="AE284" s="186">
        <f>SUM(AE285:AE286)</f>
        <v>3400000</v>
      </c>
      <c r="AF284" s="186">
        <f t="shared" ref="AF284:AT284" si="115">SUM(AF285:AF286)</f>
        <v>3400000</v>
      </c>
      <c r="AG284" s="186">
        <f t="shared" si="115"/>
        <v>3660000</v>
      </c>
      <c r="AH284" s="186" t="e">
        <f t="shared" si="115"/>
        <v>#REF!</v>
      </c>
      <c r="AI284" s="186" t="e">
        <f t="shared" si="115"/>
        <v>#REF!</v>
      </c>
      <c r="AJ284" s="186" t="e">
        <f t="shared" si="115"/>
        <v>#REF!</v>
      </c>
      <c r="AK284" s="186" t="e">
        <f t="shared" si="115"/>
        <v>#REF!</v>
      </c>
      <c r="AL284" s="186" t="e">
        <f t="shared" si="115"/>
        <v>#REF!</v>
      </c>
      <c r="AM284" s="186" t="e">
        <f t="shared" si="115"/>
        <v>#REF!</v>
      </c>
      <c r="AN284" s="186" t="e">
        <f t="shared" si="115"/>
        <v>#REF!</v>
      </c>
      <c r="AO284" s="186" t="e">
        <f t="shared" si="115"/>
        <v>#REF!</v>
      </c>
      <c r="AP284" s="186" t="e">
        <f t="shared" si="115"/>
        <v>#REF!</v>
      </c>
      <c r="AQ284" s="186" t="e">
        <f t="shared" si="115"/>
        <v>#REF!</v>
      </c>
      <c r="AR284" s="186" t="e">
        <f t="shared" si="115"/>
        <v>#REF!</v>
      </c>
      <c r="AS284" s="186" t="e">
        <f t="shared" si="115"/>
        <v>#REF!</v>
      </c>
      <c r="AT284" s="186" t="e">
        <f t="shared" si="115"/>
        <v>#REF!</v>
      </c>
      <c r="AU284" s="17"/>
      <c r="AV284" s="17"/>
    </row>
    <row r="285" spans="1:48">
      <c r="A285" s="539">
        <v>5101010510100300</v>
      </c>
      <c r="B285" s="537" t="s">
        <v>1037</v>
      </c>
      <c r="C285" s="540" t="s">
        <v>1036</v>
      </c>
      <c r="D285" s="525">
        <v>3400000</v>
      </c>
      <c r="E285" s="106" t="e">
        <f t="shared" ref="E285:F288" si="116">AC285+AA285+Y285+W285+U285+S285+Q285+O285+M285+K285+I285+G285</f>
        <v>#REF!</v>
      </c>
      <c r="F285" s="428" t="e">
        <f t="shared" si="116"/>
        <v>#REF!</v>
      </c>
      <c r="G285" s="397" t="e">
        <f>SUM(#REF!)</f>
        <v>#REF!</v>
      </c>
      <c r="H285" s="396" t="e">
        <f>SUM(#REF!)</f>
        <v>#REF!</v>
      </c>
      <c r="I285" s="396" t="e">
        <f>SUM(#REF!)</f>
        <v>#REF!</v>
      </c>
      <c r="J285" s="396" t="e">
        <f>SUM(#REF!)</f>
        <v>#REF!</v>
      </c>
      <c r="K285" s="396" t="e">
        <f>SUM(#REF!)</f>
        <v>#REF!</v>
      </c>
      <c r="L285" s="396" t="e">
        <f>SUM(#REF!)</f>
        <v>#REF!</v>
      </c>
      <c r="M285" s="396" t="e">
        <f>SUM(#REF!)</f>
        <v>#REF!</v>
      </c>
      <c r="N285" s="396" t="e">
        <f>SUM(#REF!)</f>
        <v>#REF!</v>
      </c>
      <c r="O285" s="396" t="e">
        <f>SUM(#REF!)</f>
        <v>#REF!</v>
      </c>
      <c r="P285" s="396" t="e">
        <f>SUM(#REF!)</f>
        <v>#REF!</v>
      </c>
      <c r="Q285" s="396" t="e">
        <f>SUM(#REF!)</f>
        <v>#REF!</v>
      </c>
      <c r="R285" s="396" t="e">
        <f>SUM(#REF!)</f>
        <v>#REF!</v>
      </c>
      <c r="S285" s="396" t="e">
        <f>SUM(#REF!)</f>
        <v>#REF!</v>
      </c>
      <c r="T285" s="396" t="e">
        <f>SUM(#REF!)</f>
        <v>#REF!</v>
      </c>
      <c r="U285" s="396" t="e">
        <f>SUM(#REF!)</f>
        <v>#REF!</v>
      </c>
      <c r="V285" s="396" t="e">
        <f>SUM(#REF!)</f>
        <v>#REF!</v>
      </c>
      <c r="W285" s="396" t="e">
        <f>SUM(#REF!)</f>
        <v>#REF!</v>
      </c>
      <c r="X285" s="396" t="e">
        <f>SUM(#REF!)</f>
        <v>#REF!</v>
      </c>
      <c r="Y285" s="396" t="e">
        <f>SUM(#REF!)</f>
        <v>#REF!</v>
      </c>
      <c r="Z285" s="396" t="e">
        <f>SUM(#REF!)</f>
        <v>#REF!</v>
      </c>
      <c r="AA285" s="393" t="e">
        <f>SUM(#REF!)</f>
        <v>#REF!</v>
      </c>
      <c r="AB285" s="393" t="e">
        <f>SUM(#REF!)</f>
        <v>#REF!</v>
      </c>
      <c r="AC285" s="393" t="e">
        <f>SUM(#REF!)</f>
        <v>#REF!</v>
      </c>
      <c r="AD285" s="393" t="e">
        <f>SUM(#REF!)</f>
        <v>#REF!</v>
      </c>
      <c r="AE285" s="183">
        <v>3400000</v>
      </c>
      <c r="AF285" s="183">
        <v>3400000</v>
      </c>
      <c r="AG285" s="410">
        <v>3660000</v>
      </c>
      <c r="AH285" s="395" t="e">
        <f>SUM(AI285:AT285)</f>
        <v>#REF!</v>
      </c>
      <c r="AI285" s="110" t="e">
        <f>#REF!</f>
        <v>#REF!</v>
      </c>
      <c r="AJ285" s="93" t="e">
        <f>#REF!</f>
        <v>#REF!</v>
      </c>
      <c r="AK285" s="93" t="e">
        <f>#REF!</f>
        <v>#REF!</v>
      </c>
      <c r="AL285" s="93" t="e">
        <f>#REF!</f>
        <v>#REF!</v>
      </c>
      <c r="AM285" s="93" t="e">
        <f>#REF!</f>
        <v>#REF!</v>
      </c>
      <c r="AN285" s="93" t="e">
        <f>#REF!</f>
        <v>#REF!</v>
      </c>
      <c r="AO285" s="93" t="e">
        <f>#REF!</f>
        <v>#REF!</v>
      </c>
      <c r="AP285" s="93" t="e">
        <f>#REF!</f>
        <v>#REF!</v>
      </c>
      <c r="AQ285" s="93" t="e">
        <f>#REF!</f>
        <v>#REF!</v>
      </c>
      <c r="AR285" s="93" t="e">
        <f>#REF!</f>
        <v>#REF!</v>
      </c>
      <c r="AS285" s="187" t="e">
        <f>#REF!</f>
        <v>#REF!</v>
      </c>
      <c r="AT285" s="187" t="e">
        <f>#REF!</f>
        <v>#REF!</v>
      </c>
      <c r="AU285" s="17"/>
      <c r="AV285" s="17"/>
    </row>
    <row r="286" spans="1:48">
      <c r="A286" s="519"/>
      <c r="B286" s="95" t="s">
        <v>1039</v>
      </c>
      <c r="C286" s="24" t="s">
        <v>1038</v>
      </c>
      <c r="D286" s="525" t="e">
        <f>E286/9*12</f>
        <v>#REF!</v>
      </c>
      <c r="E286" s="106" t="e">
        <f t="shared" si="116"/>
        <v>#REF!</v>
      </c>
      <c r="F286" s="428" t="e">
        <f t="shared" si="116"/>
        <v>#REF!</v>
      </c>
      <c r="G286" s="397" t="e">
        <f>SUM(#REF!)</f>
        <v>#REF!</v>
      </c>
      <c r="H286" s="396" t="e">
        <f>SUM(#REF!)</f>
        <v>#REF!</v>
      </c>
      <c r="I286" s="396" t="e">
        <f>SUM(#REF!)</f>
        <v>#REF!</v>
      </c>
      <c r="J286" s="396" t="e">
        <f>SUM(#REF!)</f>
        <v>#REF!</v>
      </c>
      <c r="K286" s="396" t="e">
        <f>SUM(#REF!)</f>
        <v>#REF!</v>
      </c>
      <c r="L286" s="396" t="e">
        <f>SUM(#REF!)</f>
        <v>#REF!</v>
      </c>
      <c r="M286" s="396" t="e">
        <f>SUM(#REF!)</f>
        <v>#REF!</v>
      </c>
      <c r="N286" s="396" t="e">
        <f>SUM(#REF!)</f>
        <v>#REF!</v>
      </c>
      <c r="O286" s="396" t="e">
        <f>SUM(#REF!)</f>
        <v>#REF!</v>
      </c>
      <c r="P286" s="396" t="e">
        <f>SUM(#REF!)</f>
        <v>#REF!</v>
      </c>
      <c r="Q286" s="396" t="e">
        <f>SUM(#REF!)</f>
        <v>#REF!</v>
      </c>
      <c r="R286" s="396" t="e">
        <f>SUM(#REF!)</f>
        <v>#REF!</v>
      </c>
      <c r="S286" s="396" t="e">
        <f>SUM(#REF!)</f>
        <v>#REF!</v>
      </c>
      <c r="T286" s="396" t="e">
        <f>SUM(#REF!)</f>
        <v>#REF!</v>
      </c>
      <c r="U286" s="396" t="e">
        <f>SUM(#REF!)</f>
        <v>#REF!</v>
      </c>
      <c r="V286" s="396" t="e">
        <f>SUM(#REF!)</f>
        <v>#REF!</v>
      </c>
      <c r="W286" s="396" t="e">
        <f>SUM(#REF!)</f>
        <v>#REF!</v>
      </c>
      <c r="X286" s="396" t="e">
        <f>SUM(#REF!)</f>
        <v>#REF!</v>
      </c>
      <c r="Y286" s="396" t="e">
        <f>SUM(#REF!)</f>
        <v>#REF!</v>
      </c>
      <c r="Z286" s="396" t="e">
        <f>SUM(#REF!)</f>
        <v>#REF!</v>
      </c>
      <c r="AA286" s="393" t="e">
        <f>SUM(#REF!)</f>
        <v>#REF!</v>
      </c>
      <c r="AB286" s="393" t="e">
        <f>SUM(#REF!)</f>
        <v>#REF!</v>
      </c>
      <c r="AC286" s="393" t="e">
        <f>SUM(#REF!)</f>
        <v>#REF!</v>
      </c>
      <c r="AD286" s="393" t="e">
        <f>SUM(#REF!)</f>
        <v>#REF!</v>
      </c>
      <c r="AE286" s="183">
        <v>0</v>
      </c>
      <c r="AF286" s="183">
        <v>0</v>
      </c>
      <c r="AG286" s="410">
        <v>0</v>
      </c>
      <c r="AH286" s="395" t="e">
        <f>SUM(AI286:AT286)</f>
        <v>#REF!</v>
      </c>
      <c r="AI286" s="110" t="e">
        <f>#REF!</f>
        <v>#REF!</v>
      </c>
      <c r="AJ286" s="93" t="e">
        <f>#REF!</f>
        <v>#REF!</v>
      </c>
      <c r="AK286" s="93" t="e">
        <f>#REF!</f>
        <v>#REF!</v>
      </c>
      <c r="AL286" s="93" t="e">
        <f>#REF!</f>
        <v>#REF!</v>
      </c>
      <c r="AM286" s="93" t="e">
        <f>#REF!</f>
        <v>#REF!</v>
      </c>
      <c r="AN286" s="93" t="e">
        <f>#REF!</f>
        <v>#REF!</v>
      </c>
      <c r="AO286" s="93" t="e">
        <f>#REF!</f>
        <v>#REF!</v>
      </c>
      <c r="AP286" s="93" t="e">
        <f>#REF!</f>
        <v>#REF!</v>
      </c>
      <c r="AQ286" s="93" t="e">
        <f>#REF!</f>
        <v>#REF!</v>
      </c>
      <c r="AR286" s="93" t="e">
        <f>#REF!</f>
        <v>#REF!</v>
      </c>
      <c r="AS286" s="187" t="e">
        <f>#REF!</f>
        <v>#REF!</v>
      </c>
      <c r="AT286" s="187" t="e">
        <f>#REF!</f>
        <v>#REF!</v>
      </c>
      <c r="AU286" s="17"/>
      <c r="AV286" s="17"/>
    </row>
    <row r="287" spans="1:48">
      <c r="A287" s="519">
        <v>5101010110100200</v>
      </c>
      <c r="B287" s="95">
        <v>113</v>
      </c>
      <c r="C287" s="24" t="s">
        <v>282</v>
      </c>
      <c r="D287" s="525" t="e">
        <f>E287/9*12</f>
        <v>#REF!</v>
      </c>
      <c r="E287" s="106" t="e">
        <f t="shared" si="116"/>
        <v>#REF!</v>
      </c>
      <c r="F287" s="428" t="e">
        <f t="shared" si="116"/>
        <v>#REF!</v>
      </c>
      <c r="G287" s="397" t="e">
        <f>SUM(#REF!)</f>
        <v>#REF!</v>
      </c>
      <c r="H287" s="396" t="e">
        <f>SUM(#REF!)</f>
        <v>#REF!</v>
      </c>
      <c r="I287" s="396" t="e">
        <f>SUM(#REF!)</f>
        <v>#REF!</v>
      </c>
      <c r="J287" s="396" t="e">
        <f>SUM(#REF!)</f>
        <v>#REF!</v>
      </c>
      <c r="K287" s="396" t="e">
        <f>SUM(#REF!)</f>
        <v>#REF!</v>
      </c>
      <c r="L287" s="396" t="e">
        <f>SUM(#REF!)</f>
        <v>#REF!</v>
      </c>
      <c r="M287" s="396" t="e">
        <f>SUM(#REF!)</f>
        <v>#REF!</v>
      </c>
      <c r="N287" s="396" t="e">
        <f>SUM(#REF!)</f>
        <v>#REF!</v>
      </c>
      <c r="O287" s="396" t="e">
        <f>SUM(#REF!)</f>
        <v>#REF!</v>
      </c>
      <c r="P287" s="396" t="e">
        <f>SUM(#REF!)</f>
        <v>#REF!</v>
      </c>
      <c r="Q287" s="396" t="e">
        <f>SUM(#REF!)</f>
        <v>#REF!</v>
      </c>
      <c r="R287" s="396" t="e">
        <f>SUM(#REF!)</f>
        <v>#REF!</v>
      </c>
      <c r="S287" s="396" t="e">
        <f>SUM(#REF!)</f>
        <v>#REF!</v>
      </c>
      <c r="T287" s="396" t="e">
        <f>SUM(#REF!)</f>
        <v>#REF!</v>
      </c>
      <c r="U287" s="396" t="e">
        <f>SUM(#REF!)</f>
        <v>#REF!</v>
      </c>
      <c r="V287" s="396" t="e">
        <f>SUM(#REF!)</f>
        <v>#REF!</v>
      </c>
      <c r="W287" s="396" t="e">
        <f>SUM(#REF!)</f>
        <v>#REF!</v>
      </c>
      <c r="X287" s="396" t="e">
        <f>SUM(#REF!)</f>
        <v>#REF!</v>
      </c>
      <c r="Y287" s="396" t="e">
        <f>SUM(#REF!)</f>
        <v>#REF!</v>
      </c>
      <c r="Z287" s="396" t="e">
        <f>SUM(#REF!)</f>
        <v>#REF!</v>
      </c>
      <c r="AA287" s="393" t="e">
        <f>SUM(#REF!)</f>
        <v>#REF!</v>
      </c>
      <c r="AB287" s="393" t="e">
        <f>SUM(#REF!)</f>
        <v>#REF!</v>
      </c>
      <c r="AC287" s="393" t="e">
        <f>SUM(#REF!)</f>
        <v>#REF!</v>
      </c>
      <c r="AD287" s="393" t="e">
        <f>SUM(#REF!)</f>
        <v>#REF!</v>
      </c>
      <c r="AE287" s="183">
        <v>2000000</v>
      </c>
      <c r="AF287" s="183">
        <v>2000000</v>
      </c>
      <c r="AG287" s="410">
        <v>1551925</v>
      </c>
      <c r="AH287" s="395" t="e">
        <f>SUM(AI287:AT287)</f>
        <v>#REF!</v>
      </c>
      <c r="AI287" s="110" t="e">
        <f>#REF!</f>
        <v>#REF!</v>
      </c>
      <c r="AJ287" s="93" t="e">
        <f>#REF!</f>
        <v>#REF!</v>
      </c>
      <c r="AK287" s="93" t="e">
        <f>#REF!</f>
        <v>#REF!</v>
      </c>
      <c r="AL287" s="93" t="e">
        <f>#REF!</f>
        <v>#REF!</v>
      </c>
      <c r="AM287" s="93" t="e">
        <f>#REF!</f>
        <v>#REF!</v>
      </c>
      <c r="AN287" s="93" t="e">
        <f>#REF!</f>
        <v>#REF!</v>
      </c>
      <c r="AO287" s="93" t="e">
        <f>#REF!</f>
        <v>#REF!</v>
      </c>
      <c r="AP287" s="93" t="e">
        <f>#REF!</f>
        <v>#REF!</v>
      </c>
      <c r="AQ287" s="93" t="e">
        <f>#REF!</f>
        <v>#REF!</v>
      </c>
      <c r="AR287" s="93" t="e">
        <f>#REF!</f>
        <v>#REF!</v>
      </c>
      <c r="AS287" s="187" t="e">
        <f>#REF!</f>
        <v>#REF!</v>
      </c>
      <c r="AT287" s="187" t="e">
        <f>#REF!</f>
        <v>#REF!</v>
      </c>
      <c r="AU287" s="17"/>
      <c r="AV287" s="17"/>
    </row>
    <row r="288" spans="1:48">
      <c r="A288" s="519"/>
      <c r="B288" s="95">
        <v>114</v>
      </c>
      <c r="C288" s="37" t="s">
        <v>431</v>
      </c>
      <c r="D288" s="525" t="e">
        <f>E288/9*12</f>
        <v>#REF!</v>
      </c>
      <c r="E288" s="106" t="e">
        <f t="shared" si="116"/>
        <v>#REF!</v>
      </c>
      <c r="F288" s="428" t="e">
        <f t="shared" si="116"/>
        <v>#REF!</v>
      </c>
      <c r="G288" s="397" t="e">
        <f>SUM(#REF!)</f>
        <v>#REF!</v>
      </c>
      <c r="H288" s="396" t="e">
        <f>SUM(#REF!)</f>
        <v>#REF!</v>
      </c>
      <c r="I288" s="396" t="e">
        <f>SUM(#REF!)</f>
        <v>#REF!</v>
      </c>
      <c r="J288" s="396" t="e">
        <f>SUM(#REF!)</f>
        <v>#REF!</v>
      </c>
      <c r="K288" s="396" t="e">
        <f>SUM(#REF!)</f>
        <v>#REF!</v>
      </c>
      <c r="L288" s="396" t="e">
        <f>SUM(#REF!)</f>
        <v>#REF!</v>
      </c>
      <c r="M288" s="396" t="e">
        <f>SUM(#REF!)</f>
        <v>#REF!</v>
      </c>
      <c r="N288" s="396" t="e">
        <f>SUM(#REF!)</f>
        <v>#REF!</v>
      </c>
      <c r="O288" s="396" t="e">
        <f>SUM(#REF!)</f>
        <v>#REF!</v>
      </c>
      <c r="P288" s="396" t="e">
        <f>SUM(#REF!)</f>
        <v>#REF!</v>
      </c>
      <c r="Q288" s="396" t="e">
        <f>SUM(#REF!)</f>
        <v>#REF!</v>
      </c>
      <c r="R288" s="396" t="e">
        <f>SUM(#REF!)</f>
        <v>#REF!</v>
      </c>
      <c r="S288" s="396" t="e">
        <f>SUM(#REF!)</f>
        <v>#REF!</v>
      </c>
      <c r="T288" s="396" t="e">
        <f>SUM(#REF!)</f>
        <v>#REF!</v>
      </c>
      <c r="U288" s="396" t="e">
        <f>SUM(#REF!)</f>
        <v>#REF!</v>
      </c>
      <c r="V288" s="396" t="e">
        <f>SUM(#REF!)</f>
        <v>#REF!</v>
      </c>
      <c r="W288" s="396" t="e">
        <f>SUM(#REF!)</f>
        <v>#REF!</v>
      </c>
      <c r="X288" s="396" t="e">
        <f>SUM(#REF!)</f>
        <v>#REF!</v>
      </c>
      <c r="Y288" s="396" t="e">
        <f>SUM(#REF!)</f>
        <v>#REF!</v>
      </c>
      <c r="Z288" s="396" t="e">
        <f>SUM(#REF!)</f>
        <v>#REF!</v>
      </c>
      <c r="AA288" s="396" t="e">
        <f>SUM(#REF!)</f>
        <v>#REF!</v>
      </c>
      <c r="AB288" s="393" t="e">
        <f>SUM(#REF!)</f>
        <v>#REF!</v>
      </c>
      <c r="AC288" s="393" t="e">
        <f>SUM(#REF!)</f>
        <v>#REF!</v>
      </c>
      <c r="AD288" s="393" t="e">
        <f>SUM(#REF!)</f>
        <v>#REF!</v>
      </c>
      <c r="AE288" s="183">
        <v>0</v>
      </c>
      <c r="AF288" s="183">
        <v>0</v>
      </c>
      <c r="AG288" s="410">
        <v>0</v>
      </c>
      <c r="AH288" s="395" t="e">
        <f>SUM(AI288:AT288)</f>
        <v>#REF!</v>
      </c>
      <c r="AI288" s="110" t="e">
        <f>#REF!</f>
        <v>#REF!</v>
      </c>
      <c r="AJ288" s="93" t="e">
        <f>#REF!</f>
        <v>#REF!</v>
      </c>
      <c r="AK288" s="93" t="e">
        <f>#REF!</f>
        <v>#REF!</v>
      </c>
      <c r="AL288" s="93" t="e">
        <f>#REF!</f>
        <v>#REF!</v>
      </c>
      <c r="AM288" s="93" t="e">
        <f>#REF!</f>
        <v>#REF!</v>
      </c>
      <c r="AN288" s="93" t="e">
        <f>#REF!</f>
        <v>#REF!</v>
      </c>
      <c r="AO288" s="93" t="e">
        <f>#REF!</f>
        <v>#REF!</v>
      </c>
      <c r="AP288" s="93" t="e">
        <f>#REF!</f>
        <v>#REF!</v>
      </c>
      <c r="AQ288" s="93" t="e">
        <f>#REF!</f>
        <v>#REF!</v>
      </c>
      <c r="AR288" s="93" t="e">
        <f>#REF!</f>
        <v>#REF!</v>
      </c>
      <c r="AS288" s="187" t="e">
        <f>#REF!</f>
        <v>#REF!</v>
      </c>
      <c r="AT288" s="187" t="e">
        <f>#REF!</f>
        <v>#REF!</v>
      </c>
      <c r="AU288" s="17"/>
      <c r="AV288" s="17"/>
    </row>
    <row r="289" spans="1:48">
      <c r="A289" s="519"/>
      <c r="B289" s="95">
        <v>115</v>
      </c>
      <c r="C289" s="24" t="s">
        <v>1333</v>
      </c>
      <c r="D289" s="526" t="e">
        <f t="shared" ref="D289:AC289" si="117">SUM(D290:D291)</f>
        <v>#REF!</v>
      </c>
      <c r="E289" s="429" t="e">
        <f t="shared" si="117"/>
        <v>#REF!</v>
      </c>
      <c r="F289" s="430" t="e">
        <f t="shared" si="117"/>
        <v>#REF!</v>
      </c>
      <c r="G289" s="51" t="e">
        <f t="shared" ref="G289:L289" si="118">SUM(G290:G291)</f>
        <v>#REF!</v>
      </c>
      <c r="H289" s="97" t="e">
        <f t="shared" si="118"/>
        <v>#REF!</v>
      </c>
      <c r="I289" s="97" t="e">
        <f t="shared" si="118"/>
        <v>#REF!</v>
      </c>
      <c r="J289" s="97" t="e">
        <f t="shared" si="118"/>
        <v>#REF!</v>
      </c>
      <c r="K289" s="97" t="e">
        <f t="shared" si="118"/>
        <v>#REF!</v>
      </c>
      <c r="L289" s="97" t="e">
        <f t="shared" si="118"/>
        <v>#REF!</v>
      </c>
      <c r="M289" s="97" t="e">
        <f t="shared" si="117"/>
        <v>#REF!</v>
      </c>
      <c r="N289" s="97" t="e">
        <f t="shared" si="117"/>
        <v>#REF!</v>
      </c>
      <c r="O289" s="97" t="e">
        <f t="shared" si="117"/>
        <v>#REF!</v>
      </c>
      <c r="P289" s="97" t="e">
        <f t="shared" si="117"/>
        <v>#REF!</v>
      </c>
      <c r="Q289" s="97" t="e">
        <f t="shared" si="117"/>
        <v>#REF!</v>
      </c>
      <c r="R289" s="97" t="e">
        <f t="shared" si="117"/>
        <v>#REF!</v>
      </c>
      <c r="S289" s="97" t="e">
        <f t="shared" si="117"/>
        <v>#REF!</v>
      </c>
      <c r="T289" s="97" t="e">
        <f t="shared" si="117"/>
        <v>#REF!</v>
      </c>
      <c r="U289" s="97" t="e">
        <f>SUM(U290:U291)</f>
        <v>#REF!</v>
      </c>
      <c r="V289" s="97" t="e">
        <f t="shared" si="117"/>
        <v>#REF!</v>
      </c>
      <c r="W289" s="97" t="e">
        <f>SUM(W290:W291)</f>
        <v>#REF!</v>
      </c>
      <c r="X289" s="97" t="e">
        <f t="shared" si="117"/>
        <v>#REF!</v>
      </c>
      <c r="Y289" s="97" t="e">
        <f t="shared" si="117"/>
        <v>#REF!</v>
      </c>
      <c r="Z289" s="97" t="e">
        <f t="shared" si="117"/>
        <v>#REF!</v>
      </c>
      <c r="AA289" s="97" t="e">
        <f t="shared" si="117"/>
        <v>#REF!</v>
      </c>
      <c r="AB289" s="97" t="e">
        <f t="shared" si="117"/>
        <v>#REF!</v>
      </c>
      <c r="AC289" s="97" t="e">
        <f t="shared" si="117"/>
        <v>#REF!</v>
      </c>
      <c r="AD289" s="97" t="e">
        <f>SUM(AD290:AD291)</f>
        <v>#REF!</v>
      </c>
      <c r="AE289" s="186">
        <f>SUM(AE290:AE291)</f>
        <v>250000</v>
      </c>
      <c r="AF289" s="186">
        <f t="shared" ref="AF289:AT289" si="119">SUM(AF290:AF291)</f>
        <v>250000</v>
      </c>
      <c r="AG289" s="186">
        <f t="shared" si="119"/>
        <v>177028</v>
      </c>
      <c r="AH289" s="186" t="e">
        <f t="shared" si="119"/>
        <v>#REF!</v>
      </c>
      <c r="AI289" s="186" t="e">
        <f t="shared" si="119"/>
        <v>#REF!</v>
      </c>
      <c r="AJ289" s="186" t="e">
        <f t="shared" si="119"/>
        <v>#REF!</v>
      </c>
      <c r="AK289" s="186" t="e">
        <f t="shared" si="119"/>
        <v>#REF!</v>
      </c>
      <c r="AL289" s="186" t="e">
        <f t="shared" si="119"/>
        <v>#REF!</v>
      </c>
      <c r="AM289" s="186" t="e">
        <f t="shared" si="119"/>
        <v>#REF!</v>
      </c>
      <c r="AN289" s="186" t="e">
        <f t="shared" si="119"/>
        <v>#REF!</v>
      </c>
      <c r="AO289" s="186" t="e">
        <f t="shared" si="119"/>
        <v>#REF!</v>
      </c>
      <c r="AP289" s="186" t="e">
        <f t="shared" si="119"/>
        <v>#REF!</v>
      </c>
      <c r="AQ289" s="186" t="e">
        <f t="shared" si="119"/>
        <v>#REF!</v>
      </c>
      <c r="AR289" s="186" t="e">
        <f t="shared" si="119"/>
        <v>#REF!</v>
      </c>
      <c r="AS289" s="186" t="e">
        <f t="shared" si="119"/>
        <v>#REF!</v>
      </c>
      <c r="AT289" s="186" t="e">
        <f t="shared" si="119"/>
        <v>#REF!</v>
      </c>
      <c r="AU289" s="17"/>
      <c r="AV289" s="17"/>
    </row>
    <row r="290" spans="1:48">
      <c r="A290" s="519">
        <v>5101010210100100</v>
      </c>
      <c r="B290" s="95" t="s">
        <v>1040</v>
      </c>
      <c r="C290" s="52" t="s">
        <v>1560</v>
      </c>
      <c r="D290" s="525" t="e">
        <f>E290/9*12</f>
        <v>#REF!</v>
      </c>
      <c r="E290" s="106" t="e">
        <f t="shared" ref="E290:E299" si="120">AC290+AA290+Y290+W290+U290+S290+Q290+O290+M290+K290+I290+G290</f>
        <v>#REF!</v>
      </c>
      <c r="F290" s="428" t="e">
        <f t="shared" ref="F290:F299" si="121">AD290+AB290+Z290+X290+V290+T290+R290+P290+N290+L290+J290+H290</f>
        <v>#REF!</v>
      </c>
      <c r="G290" s="397" t="e">
        <f>SUM(#REF!)</f>
        <v>#REF!</v>
      </c>
      <c r="H290" s="396" t="e">
        <f>SUM(#REF!)</f>
        <v>#REF!</v>
      </c>
      <c r="I290" s="396" t="e">
        <f>SUM(#REF!)</f>
        <v>#REF!</v>
      </c>
      <c r="J290" s="396" t="e">
        <f>SUM(#REF!)</f>
        <v>#REF!</v>
      </c>
      <c r="K290" s="396" t="e">
        <f>SUM(#REF!)</f>
        <v>#REF!</v>
      </c>
      <c r="L290" s="396" t="e">
        <f>SUM(#REF!)</f>
        <v>#REF!</v>
      </c>
      <c r="M290" s="396" t="e">
        <f>SUM(#REF!)</f>
        <v>#REF!</v>
      </c>
      <c r="N290" s="396" t="e">
        <f>SUM(#REF!)</f>
        <v>#REF!</v>
      </c>
      <c r="O290" s="396" t="e">
        <f>SUM(#REF!)</f>
        <v>#REF!</v>
      </c>
      <c r="P290" s="396" t="e">
        <f>SUM(#REF!)</f>
        <v>#REF!</v>
      </c>
      <c r="Q290" s="396" t="e">
        <f>SUM(#REF!)</f>
        <v>#REF!</v>
      </c>
      <c r="R290" s="396" t="e">
        <f>SUM(#REF!)</f>
        <v>#REF!</v>
      </c>
      <c r="S290" s="396" t="e">
        <f>SUM(#REF!)</f>
        <v>#REF!</v>
      </c>
      <c r="T290" s="396" t="e">
        <f>SUM(#REF!)</f>
        <v>#REF!</v>
      </c>
      <c r="U290" s="396" t="e">
        <f>SUM(#REF!)</f>
        <v>#REF!</v>
      </c>
      <c r="V290" s="396" t="e">
        <f>SUM(#REF!)</f>
        <v>#REF!</v>
      </c>
      <c r="W290" s="396" t="e">
        <f>SUM(#REF!)</f>
        <v>#REF!</v>
      </c>
      <c r="X290" s="396" t="e">
        <f>SUM(#REF!)</f>
        <v>#REF!</v>
      </c>
      <c r="Y290" s="396" t="e">
        <f>SUM(#REF!)</f>
        <v>#REF!</v>
      </c>
      <c r="Z290" s="396" t="e">
        <f>SUM(#REF!)</f>
        <v>#REF!</v>
      </c>
      <c r="AA290" s="393" t="e">
        <f>SUM(#REF!)</f>
        <v>#REF!</v>
      </c>
      <c r="AB290" s="393" t="e">
        <f>SUM(#REF!)</f>
        <v>#REF!</v>
      </c>
      <c r="AC290" s="393" t="e">
        <f>SUM(#REF!)</f>
        <v>#REF!</v>
      </c>
      <c r="AD290" s="393" t="e">
        <f>SUM(#REF!)</f>
        <v>#REF!</v>
      </c>
      <c r="AE290" s="187">
        <v>247000</v>
      </c>
      <c r="AF290" s="187">
        <v>247000</v>
      </c>
      <c r="AG290" s="378">
        <v>177028</v>
      </c>
      <c r="AH290" s="395" t="e">
        <f>SUM(AI290:AT290)</f>
        <v>#REF!</v>
      </c>
      <c r="AI290" s="110" t="e">
        <f>#REF!</f>
        <v>#REF!</v>
      </c>
      <c r="AJ290" s="93" t="e">
        <f>#REF!</f>
        <v>#REF!</v>
      </c>
      <c r="AK290" s="93" t="e">
        <f>#REF!</f>
        <v>#REF!</v>
      </c>
      <c r="AL290" s="93" t="e">
        <f>#REF!</f>
        <v>#REF!</v>
      </c>
      <c r="AM290" s="93" t="e">
        <f>#REF!</f>
        <v>#REF!</v>
      </c>
      <c r="AN290" s="93" t="e">
        <f>#REF!</f>
        <v>#REF!</v>
      </c>
      <c r="AO290" s="93" t="e">
        <f>#REF!</f>
        <v>#REF!</v>
      </c>
      <c r="AP290" s="93" t="e">
        <f>#REF!</f>
        <v>#REF!</v>
      </c>
      <c r="AQ290" s="93" t="e">
        <f>#REF!</f>
        <v>#REF!</v>
      </c>
      <c r="AR290" s="93" t="e">
        <f>#REF!</f>
        <v>#REF!</v>
      </c>
      <c r="AS290" s="187" t="e">
        <f>#REF!</f>
        <v>#REF!</v>
      </c>
      <c r="AT290" s="187" t="e">
        <f>#REF!</f>
        <v>#REF!</v>
      </c>
      <c r="AU290" s="17"/>
      <c r="AV290" s="17"/>
    </row>
    <row r="291" spans="1:48">
      <c r="A291" s="519">
        <v>5101010210100200</v>
      </c>
      <c r="B291" s="95" t="s">
        <v>1041</v>
      </c>
      <c r="C291" s="52" t="s">
        <v>1561</v>
      </c>
      <c r="D291" s="525" t="e">
        <f t="shared" ref="D291:D299" si="122">E291/9*12</f>
        <v>#REF!</v>
      </c>
      <c r="E291" s="106" t="e">
        <f t="shared" si="120"/>
        <v>#REF!</v>
      </c>
      <c r="F291" s="428" t="e">
        <f t="shared" si="121"/>
        <v>#REF!</v>
      </c>
      <c r="G291" s="397" t="e">
        <f>SUM(#REF!)</f>
        <v>#REF!</v>
      </c>
      <c r="H291" s="396" t="e">
        <f>SUM(#REF!)</f>
        <v>#REF!</v>
      </c>
      <c r="I291" s="396" t="e">
        <f>SUM(#REF!)</f>
        <v>#REF!</v>
      </c>
      <c r="J291" s="396" t="e">
        <f>SUM(#REF!)</f>
        <v>#REF!</v>
      </c>
      <c r="K291" s="396" t="e">
        <f>SUM(#REF!)</f>
        <v>#REF!</v>
      </c>
      <c r="L291" s="396" t="e">
        <f>SUM(#REF!)</f>
        <v>#REF!</v>
      </c>
      <c r="M291" s="396" t="e">
        <f>SUM(#REF!)</f>
        <v>#REF!</v>
      </c>
      <c r="N291" s="396" t="e">
        <f>SUM(#REF!)</f>
        <v>#REF!</v>
      </c>
      <c r="O291" s="396" t="e">
        <f>SUM(#REF!)</f>
        <v>#REF!</v>
      </c>
      <c r="P291" s="396" t="e">
        <f>SUM(#REF!)</f>
        <v>#REF!</v>
      </c>
      <c r="Q291" s="396" t="e">
        <f>SUM(#REF!)</f>
        <v>#REF!</v>
      </c>
      <c r="R291" s="396" t="e">
        <f>SUM(#REF!)</f>
        <v>#REF!</v>
      </c>
      <c r="S291" s="396" t="e">
        <f>SUM(#REF!)</f>
        <v>#REF!</v>
      </c>
      <c r="T291" s="396" t="e">
        <f>SUM(#REF!)</f>
        <v>#REF!</v>
      </c>
      <c r="U291" s="396" t="e">
        <f>SUM(#REF!)</f>
        <v>#REF!</v>
      </c>
      <c r="V291" s="396" t="e">
        <f>SUM(#REF!)</f>
        <v>#REF!</v>
      </c>
      <c r="W291" s="396" t="e">
        <f>SUM(#REF!)</f>
        <v>#REF!</v>
      </c>
      <c r="X291" s="396" t="e">
        <f>SUM(#REF!)</f>
        <v>#REF!</v>
      </c>
      <c r="Y291" s="396" t="e">
        <f>SUM(#REF!)</f>
        <v>#REF!</v>
      </c>
      <c r="Z291" s="396" t="e">
        <f>SUM(#REF!)</f>
        <v>#REF!</v>
      </c>
      <c r="AA291" s="393" t="e">
        <f>SUM(#REF!)</f>
        <v>#REF!</v>
      </c>
      <c r="AB291" s="393" t="e">
        <f>SUM(#REF!)</f>
        <v>#REF!</v>
      </c>
      <c r="AC291" s="393" t="e">
        <f>SUM(#REF!)</f>
        <v>#REF!</v>
      </c>
      <c r="AD291" s="393" t="e">
        <f>SUM(#REF!)</f>
        <v>#REF!</v>
      </c>
      <c r="AE291" s="183">
        <v>3000</v>
      </c>
      <c r="AF291" s="183">
        <v>3000</v>
      </c>
      <c r="AG291" s="410">
        <v>0</v>
      </c>
      <c r="AH291" s="395" t="e">
        <f>SUM(AI291:AT291)</f>
        <v>#REF!</v>
      </c>
      <c r="AI291" s="110" t="e">
        <f>#REF!</f>
        <v>#REF!</v>
      </c>
      <c r="AJ291" s="93" t="e">
        <f>#REF!</f>
        <v>#REF!</v>
      </c>
      <c r="AK291" s="93" t="e">
        <f>#REF!</f>
        <v>#REF!</v>
      </c>
      <c r="AL291" s="93" t="e">
        <f>#REF!</f>
        <v>#REF!</v>
      </c>
      <c r="AM291" s="93" t="e">
        <f>#REF!</f>
        <v>#REF!</v>
      </c>
      <c r="AN291" s="93" t="e">
        <f>#REF!</f>
        <v>#REF!</v>
      </c>
      <c r="AO291" s="93" t="e">
        <f>#REF!</f>
        <v>#REF!</v>
      </c>
      <c r="AP291" s="93" t="e">
        <f>#REF!</f>
        <v>#REF!</v>
      </c>
      <c r="AQ291" s="93" t="e">
        <f>#REF!</f>
        <v>#REF!</v>
      </c>
      <c r="AR291" s="93" t="e">
        <f>#REF!</f>
        <v>#REF!</v>
      </c>
      <c r="AS291" s="187" t="e">
        <f>#REF!</f>
        <v>#REF!</v>
      </c>
      <c r="AT291" s="187" t="e">
        <f>#REF!</f>
        <v>#REF!</v>
      </c>
      <c r="AU291" s="17"/>
      <c r="AV291" s="17"/>
    </row>
    <row r="292" spans="1:48">
      <c r="A292" s="471"/>
      <c r="B292" s="95">
        <v>116</v>
      </c>
      <c r="C292" s="24" t="s">
        <v>1076</v>
      </c>
      <c r="D292" s="525" t="e">
        <f t="shared" si="122"/>
        <v>#REF!</v>
      </c>
      <c r="E292" s="106" t="e">
        <f t="shared" si="120"/>
        <v>#REF!</v>
      </c>
      <c r="F292" s="428" t="e">
        <f t="shared" si="121"/>
        <v>#REF!</v>
      </c>
      <c r="G292" s="397" t="e">
        <f>SUM(#REF!)</f>
        <v>#REF!</v>
      </c>
      <c r="H292" s="396" t="e">
        <f>SUM(#REF!)</f>
        <v>#REF!</v>
      </c>
      <c r="I292" s="396" t="e">
        <f>SUM(#REF!)</f>
        <v>#REF!</v>
      </c>
      <c r="J292" s="396" t="e">
        <f>SUM(#REF!)</f>
        <v>#REF!</v>
      </c>
      <c r="K292" s="396" t="e">
        <f>SUM(#REF!)</f>
        <v>#REF!</v>
      </c>
      <c r="L292" s="396" t="e">
        <f>SUM(#REF!)</f>
        <v>#REF!</v>
      </c>
      <c r="M292" s="396" t="e">
        <f>SUM(#REF!)</f>
        <v>#REF!</v>
      </c>
      <c r="N292" s="396" t="e">
        <f>SUM(#REF!)</f>
        <v>#REF!</v>
      </c>
      <c r="O292" s="396" t="e">
        <f>SUM(#REF!)</f>
        <v>#REF!</v>
      </c>
      <c r="P292" s="396" t="e">
        <f>SUM(#REF!)</f>
        <v>#REF!</v>
      </c>
      <c r="Q292" s="396" t="e">
        <f>SUM(#REF!)</f>
        <v>#REF!</v>
      </c>
      <c r="R292" s="396" t="e">
        <f>SUM(#REF!)</f>
        <v>#REF!</v>
      </c>
      <c r="S292" s="396" t="e">
        <f>SUM(#REF!)</f>
        <v>#REF!</v>
      </c>
      <c r="T292" s="396" t="e">
        <f>SUM(#REF!)</f>
        <v>#REF!</v>
      </c>
      <c r="U292" s="396" t="e">
        <f>SUM(#REF!)</f>
        <v>#REF!</v>
      </c>
      <c r="V292" s="396" t="e">
        <f>SUM(#REF!)</f>
        <v>#REF!</v>
      </c>
      <c r="W292" s="396" t="e">
        <f>SUM(#REF!)</f>
        <v>#REF!</v>
      </c>
      <c r="X292" s="396" t="e">
        <f>SUM(#REF!)</f>
        <v>#REF!</v>
      </c>
      <c r="Y292" s="396" t="e">
        <f>SUM(#REF!)</f>
        <v>#REF!</v>
      </c>
      <c r="Z292" s="396" t="e">
        <f>SUM(#REF!)</f>
        <v>#REF!</v>
      </c>
      <c r="AA292" s="393" t="e">
        <f>SUM(#REF!)</f>
        <v>#REF!</v>
      </c>
      <c r="AB292" s="393" t="e">
        <f>SUM(#REF!)</f>
        <v>#REF!</v>
      </c>
      <c r="AC292" s="393" t="e">
        <f>SUM(#REF!)</f>
        <v>#REF!</v>
      </c>
      <c r="AD292" s="393" t="e">
        <f>SUM(#REF!)</f>
        <v>#REF!</v>
      </c>
      <c r="AE292" s="183">
        <v>0</v>
      </c>
      <c r="AF292" s="183">
        <v>0</v>
      </c>
      <c r="AG292" s="410">
        <v>0</v>
      </c>
      <c r="AH292" s="395" t="e">
        <f t="shared" ref="AH292:AH298" si="123">SUM(AI292:AT292)</f>
        <v>#REF!</v>
      </c>
      <c r="AI292" s="110" t="e">
        <f>#REF!</f>
        <v>#REF!</v>
      </c>
      <c r="AJ292" s="93" t="e">
        <f>#REF!</f>
        <v>#REF!</v>
      </c>
      <c r="AK292" s="93" t="e">
        <f>#REF!</f>
        <v>#REF!</v>
      </c>
      <c r="AL292" s="93" t="e">
        <f>#REF!</f>
        <v>#REF!</v>
      </c>
      <c r="AM292" s="93" t="e">
        <f>#REF!</f>
        <v>#REF!</v>
      </c>
      <c r="AN292" s="93" t="e">
        <f>#REF!</f>
        <v>#REF!</v>
      </c>
      <c r="AO292" s="93" t="e">
        <f>#REF!</f>
        <v>#REF!</v>
      </c>
      <c r="AP292" s="93" t="e">
        <f>#REF!</f>
        <v>#REF!</v>
      </c>
      <c r="AQ292" s="93" t="e">
        <f>#REF!</f>
        <v>#REF!</v>
      </c>
      <c r="AR292" s="93" t="e">
        <f>#REF!</f>
        <v>#REF!</v>
      </c>
      <c r="AS292" s="187" t="e">
        <f>#REF!</f>
        <v>#REF!</v>
      </c>
      <c r="AT292" s="187" t="e">
        <f>#REF!</f>
        <v>#REF!</v>
      </c>
      <c r="AU292" s="17"/>
      <c r="AV292" s="17"/>
    </row>
    <row r="293" spans="1:48">
      <c r="A293" s="471"/>
      <c r="B293" s="95">
        <v>117</v>
      </c>
      <c r="C293" s="24" t="s">
        <v>1077</v>
      </c>
      <c r="D293" s="525" t="e">
        <f t="shared" si="122"/>
        <v>#REF!</v>
      </c>
      <c r="E293" s="106" t="e">
        <f t="shared" si="120"/>
        <v>#REF!</v>
      </c>
      <c r="F293" s="428" t="e">
        <f t="shared" si="121"/>
        <v>#REF!</v>
      </c>
      <c r="G293" s="397" t="e">
        <f>SUM(#REF!)</f>
        <v>#REF!</v>
      </c>
      <c r="H293" s="396" t="e">
        <f>SUM(#REF!)</f>
        <v>#REF!</v>
      </c>
      <c r="I293" s="396" t="e">
        <f>SUM(#REF!)</f>
        <v>#REF!</v>
      </c>
      <c r="J293" s="396" t="e">
        <f>SUM(#REF!)</f>
        <v>#REF!</v>
      </c>
      <c r="K293" s="396" t="e">
        <f>SUM(#REF!)</f>
        <v>#REF!</v>
      </c>
      <c r="L293" s="396" t="e">
        <f>SUM(#REF!)</f>
        <v>#REF!</v>
      </c>
      <c r="M293" s="396" t="e">
        <f>SUM(#REF!)</f>
        <v>#REF!</v>
      </c>
      <c r="N293" s="396" t="e">
        <f>SUM(#REF!)</f>
        <v>#REF!</v>
      </c>
      <c r="O293" s="396" t="e">
        <f>SUM(#REF!)</f>
        <v>#REF!</v>
      </c>
      <c r="P293" s="396" t="e">
        <f>SUM(#REF!)</f>
        <v>#REF!</v>
      </c>
      <c r="Q293" s="396" t="e">
        <f>SUM(#REF!)</f>
        <v>#REF!</v>
      </c>
      <c r="R293" s="396" t="e">
        <f>SUM(#REF!)</f>
        <v>#REF!</v>
      </c>
      <c r="S293" s="396" t="e">
        <f>SUM(#REF!)</f>
        <v>#REF!</v>
      </c>
      <c r="T293" s="396" t="e">
        <f>SUM(#REF!)</f>
        <v>#REF!</v>
      </c>
      <c r="U293" s="396" t="e">
        <f>SUM(#REF!)</f>
        <v>#REF!</v>
      </c>
      <c r="V293" s="396" t="e">
        <f>SUM(#REF!)</f>
        <v>#REF!</v>
      </c>
      <c r="W293" s="396" t="e">
        <f>SUM(#REF!)</f>
        <v>#REF!</v>
      </c>
      <c r="X293" s="396" t="e">
        <f>SUM(#REF!)</f>
        <v>#REF!</v>
      </c>
      <c r="Y293" s="396" t="e">
        <f>SUM(#REF!)</f>
        <v>#REF!</v>
      </c>
      <c r="Z293" s="396" t="e">
        <f>SUM(#REF!)</f>
        <v>#REF!</v>
      </c>
      <c r="AA293" s="393" t="e">
        <f>SUM(#REF!)</f>
        <v>#REF!</v>
      </c>
      <c r="AB293" s="393" t="e">
        <f>SUM(#REF!)</f>
        <v>#REF!</v>
      </c>
      <c r="AC293" s="393" t="e">
        <f>SUM(#REF!)</f>
        <v>#REF!</v>
      </c>
      <c r="AD293" s="393" t="e">
        <f>SUM(#REF!)</f>
        <v>#REF!</v>
      </c>
      <c r="AE293" s="183">
        <v>0</v>
      </c>
      <c r="AF293" s="183">
        <v>0</v>
      </c>
      <c r="AG293" s="410">
        <v>0</v>
      </c>
      <c r="AH293" s="395" t="e">
        <f t="shared" si="123"/>
        <v>#REF!</v>
      </c>
      <c r="AI293" s="110" t="e">
        <f>#REF!</f>
        <v>#REF!</v>
      </c>
      <c r="AJ293" s="93" t="e">
        <f>#REF!</f>
        <v>#REF!</v>
      </c>
      <c r="AK293" s="93" t="e">
        <f>#REF!</f>
        <v>#REF!</v>
      </c>
      <c r="AL293" s="93" t="e">
        <f>#REF!</f>
        <v>#REF!</v>
      </c>
      <c r="AM293" s="93" t="e">
        <f>#REF!</f>
        <v>#REF!</v>
      </c>
      <c r="AN293" s="93" t="e">
        <f>#REF!</f>
        <v>#REF!</v>
      </c>
      <c r="AO293" s="93" t="e">
        <f>#REF!</f>
        <v>#REF!</v>
      </c>
      <c r="AP293" s="93" t="e">
        <f>#REF!</f>
        <v>#REF!</v>
      </c>
      <c r="AQ293" s="93" t="e">
        <f>#REF!</f>
        <v>#REF!</v>
      </c>
      <c r="AR293" s="93" t="e">
        <f>#REF!</f>
        <v>#REF!</v>
      </c>
      <c r="AS293" s="187" t="e">
        <f>#REF!</f>
        <v>#REF!</v>
      </c>
      <c r="AT293" s="187" t="e">
        <f>#REF!</f>
        <v>#REF!</v>
      </c>
      <c r="AU293" s="17"/>
      <c r="AV293" s="17"/>
    </row>
    <row r="294" spans="1:48">
      <c r="A294" s="471"/>
      <c r="B294" s="95">
        <v>118</v>
      </c>
      <c r="C294" s="204" t="s">
        <v>1562</v>
      </c>
      <c r="D294" s="525" t="e">
        <f t="shared" si="122"/>
        <v>#REF!</v>
      </c>
      <c r="E294" s="106" t="e">
        <f t="shared" si="120"/>
        <v>#REF!</v>
      </c>
      <c r="F294" s="428" t="e">
        <f t="shared" si="121"/>
        <v>#REF!</v>
      </c>
      <c r="G294" s="397" t="e">
        <f>SUM(#REF!)</f>
        <v>#REF!</v>
      </c>
      <c r="H294" s="396" t="e">
        <f>SUM(#REF!)</f>
        <v>#REF!</v>
      </c>
      <c r="I294" s="396" t="e">
        <f>SUM(#REF!)</f>
        <v>#REF!</v>
      </c>
      <c r="J294" s="396" t="e">
        <f>SUM(#REF!)</f>
        <v>#REF!</v>
      </c>
      <c r="K294" s="396" t="e">
        <f>SUM(#REF!)</f>
        <v>#REF!</v>
      </c>
      <c r="L294" s="396" t="e">
        <f>SUM(#REF!)</f>
        <v>#REF!</v>
      </c>
      <c r="M294" s="396" t="e">
        <f>SUM(#REF!)</f>
        <v>#REF!</v>
      </c>
      <c r="N294" s="396" t="e">
        <f>SUM(#REF!)</f>
        <v>#REF!</v>
      </c>
      <c r="O294" s="396" t="e">
        <f>SUM(#REF!)</f>
        <v>#REF!</v>
      </c>
      <c r="P294" s="396" t="e">
        <f>SUM(#REF!)</f>
        <v>#REF!</v>
      </c>
      <c r="Q294" s="396" t="e">
        <f>SUM(#REF!)</f>
        <v>#REF!</v>
      </c>
      <c r="R294" s="396" t="e">
        <f>SUM(#REF!)</f>
        <v>#REF!</v>
      </c>
      <c r="S294" s="396" t="e">
        <f>SUM(#REF!)</f>
        <v>#REF!</v>
      </c>
      <c r="T294" s="396" t="e">
        <f>SUM(#REF!)</f>
        <v>#REF!</v>
      </c>
      <c r="U294" s="396" t="e">
        <f>SUM(#REF!)</f>
        <v>#REF!</v>
      </c>
      <c r="V294" s="396" t="e">
        <f>SUM(#REF!)</f>
        <v>#REF!</v>
      </c>
      <c r="W294" s="396" t="e">
        <f>SUM(#REF!)</f>
        <v>#REF!</v>
      </c>
      <c r="X294" s="396" t="e">
        <f>SUM(#REF!)</f>
        <v>#REF!</v>
      </c>
      <c r="Y294" s="396" t="e">
        <f>SUM(#REF!)</f>
        <v>#REF!</v>
      </c>
      <c r="Z294" s="396" t="e">
        <f>SUM(#REF!)</f>
        <v>#REF!</v>
      </c>
      <c r="AA294" s="393" t="e">
        <f>SUM(#REF!)</f>
        <v>#REF!</v>
      </c>
      <c r="AB294" s="393" t="e">
        <f>SUM(#REF!)</f>
        <v>#REF!</v>
      </c>
      <c r="AC294" s="393" t="e">
        <f>SUM(#REF!)</f>
        <v>#REF!</v>
      </c>
      <c r="AD294" s="393" t="e">
        <f>SUM(#REF!)</f>
        <v>#REF!</v>
      </c>
      <c r="AE294" s="183">
        <v>0</v>
      </c>
      <c r="AF294" s="183">
        <v>0</v>
      </c>
      <c r="AG294" s="410">
        <v>0</v>
      </c>
      <c r="AH294" s="395" t="e">
        <f t="shared" si="123"/>
        <v>#REF!</v>
      </c>
      <c r="AI294" s="110" t="e">
        <f>#REF!</f>
        <v>#REF!</v>
      </c>
      <c r="AJ294" s="93" t="e">
        <f>#REF!</f>
        <v>#REF!</v>
      </c>
      <c r="AK294" s="93" t="e">
        <f>#REF!</f>
        <v>#REF!</v>
      </c>
      <c r="AL294" s="93" t="e">
        <f>#REF!</f>
        <v>#REF!</v>
      </c>
      <c r="AM294" s="93" t="e">
        <f>#REF!</f>
        <v>#REF!</v>
      </c>
      <c r="AN294" s="93" t="e">
        <f>#REF!</f>
        <v>#REF!</v>
      </c>
      <c r="AO294" s="93" t="e">
        <f>#REF!</f>
        <v>#REF!</v>
      </c>
      <c r="AP294" s="93" t="e">
        <f>#REF!</f>
        <v>#REF!</v>
      </c>
      <c r="AQ294" s="93" t="e">
        <f>#REF!</f>
        <v>#REF!</v>
      </c>
      <c r="AR294" s="93" t="e">
        <f>#REF!</f>
        <v>#REF!</v>
      </c>
      <c r="AS294" s="187" t="e">
        <f>#REF!</f>
        <v>#REF!</v>
      </c>
      <c r="AT294" s="187" t="e">
        <f>#REF!</f>
        <v>#REF!</v>
      </c>
      <c r="AU294" s="17"/>
      <c r="AV294" s="17"/>
    </row>
    <row r="295" spans="1:48">
      <c r="A295" s="471"/>
      <c r="B295" s="95">
        <v>120</v>
      </c>
      <c r="C295" s="24" t="s">
        <v>1042</v>
      </c>
      <c r="D295" s="525" t="e">
        <f t="shared" si="122"/>
        <v>#REF!</v>
      </c>
      <c r="E295" s="106" t="e">
        <f t="shared" si="120"/>
        <v>#REF!</v>
      </c>
      <c r="F295" s="428" t="e">
        <f t="shared" si="121"/>
        <v>#REF!</v>
      </c>
      <c r="G295" s="397" t="e">
        <f>SUM(#REF!)</f>
        <v>#REF!</v>
      </c>
      <c r="H295" s="396" t="e">
        <f>SUM(#REF!)</f>
        <v>#REF!</v>
      </c>
      <c r="I295" s="396" t="e">
        <f>SUM(#REF!)</f>
        <v>#REF!</v>
      </c>
      <c r="J295" s="396" t="e">
        <f>SUM(#REF!)</f>
        <v>#REF!</v>
      </c>
      <c r="K295" s="396" t="e">
        <f>SUM(#REF!)</f>
        <v>#REF!</v>
      </c>
      <c r="L295" s="396" t="e">
        <f>SUM(#REF!)</f>
        <v>#REF!</v>
      </c>
      <c r="M295" s="396" t="e">
        <f>SUM(#REF!)</f>
        <v>#REF!</v>
      </c>
      <c r="N295" s="396" t="e">
        <f>SUM(#REF!)</f>
        <v>#REF!</v>
      </c>
      <c r="O295" s="396" t="e">
        <f>SUM(#REF!)</f>
        <v>#REF!</v>
      </c>
      <c r="P295" s="396" t="e">
        <f>SUM(#REF!)</f>
        <v>#REF!</v>
      </c>
      <c r="Q295" s="396" t="e">
        <f>SUM(#REF!)</f>
        <v>#REF!</v>
      </c>
      <c r="R295" s="396" t="e">
        <f>SUM(#REF!)</f>
        <v>#REF!</v>
      </c>
      <c r="S295" s="396" t="e">
        <f>SUM(#REF!)</f>
        <v>#REF!</v>
      </c>
      <c r="T295" s="396" t="e">
        <f>SUM(#REF!)</f>
        <v>#REF!</v>
      </c>
      <c r="U295" s="396" t="e">
        <f>SUM(#REF!)</f>
        <v>#REF!</v>
      </c>
      <c r="V295" s="396" t="e">
        <f>SUM(#REF!)</f>
        <v>#REF!</v>
      </c>
      <c r="W295" s="396" t="e">
        <f>SUM(#REF!)</f>
        <v>#REF!</v>
      </c>
      <c r="X295" s="396" t="e">
        <f>SUM(#REF!)</f>
        <v>#REF!</v>
      </c>
      <c r="Y295" s="396" t="e">
        <f>SUM(#REF!)</f>
        <v>#REF!</v>
      </c>
      <c r="Z295" s="396" t="e">
        <f>SUM(#REF!)</f>
        <v>#REF!</v>
      </c>
      <c r="AA295" s="393" t="e">
        <f>SUM(#REF!)</f>
        <v>#REF!</v>
      </c>
      <c r="AB295" s="393" t="e">
        <f>SUM(#REF!)</f>
        <v>#REF!</v>
      </c>
      <c r="AC295" s="393" t="e">
        <f>SUM(#REF!)</f>
        <v>#REF!</v>
      </c>
      <c r="AD295" s="393" t="e">
        <f>SUM(#REF!)</f>
        <v>#REF!</v>
      </c>
      <c r="AE295" s="183">
        <v>0</v>
      </c>
      <c r="AF295" s="183">
        <v>0</v>
      </c>
      <c r="AG295" s="410">
        <v>0</v>
      </c>
      <c r="AH295" s="395" t="e">
        <f t="shared" si="123"/>
        <v>#REF!</v>
      </c>
      <c r="AI295" s="110" t="e">
        <f>#REF!</f>
        <v>#REF!</v>
      </c>
      <c r="AJ295" s="93" t="e">
        <f>#REF!</f>
        <v>#REF!</v>
      </c>
      <c r="AK295" s="93" t="e">
        <f>#REF!</f>
        <v>#REF!</v>
      </c>
      <c r="AL295" s="93" t="e">
        <f>#REF!</f>
        <v>#REF!</v>
      </c>
      <c r="AM295" s="93" t="e">
        <f>#REF!</f>
        <v>#REF!</v>
      </c>
      <c r="AN295" s="93" t="e">
        <f>#REF!</f>
        <v>#REF!</v>
      </c>
      <c r="AO295" s="93" t="e">
        <f>#REF!</f>
        <v>#REF!</v>
      </c>
      <c r="AP295" s="93" t="e">
        <f>#REF!</f>
        <v>#REF!</v>
      </c>
      <c r="AQ295" s="93" t="e">
        <f>#REF!</f>
        <v>#REF!</v>
      </c>
      <c r="AR295" s="93" t="e">
        <f>#REF!</f>
        <v>#REF!</v>
      </c>
      <c r="AS295" s="187" t="e">
        <f>#REF!</f>
        <v>#REF!</v>
      </c>
      <c r="AT295" s="187" t="e">
        <f>#REF!</f>
        <v>#REF!</v>
      </c>
      <c r="AU295" s="17"/>
      <c r="AV295" s="17"/>
    </row>
    <row r="296" spans="1:48">
      <c r="A296" s="471"/>
      <c r="B296" s="95">
        <v>121</v>
      </c>
      <c r="C296" s="24" t="s">
        <v>1078</v>
      </c>
      <c r="D296" s="525" t="e">
        <f t="shared" si="122"/>
        <v>#REF!</v>
      </c>
      <c r="E296" s="106" t="e">
        <f t="shared" si="120"/>
        <v>#REF!</v>
      </c>
      <c r="F296" s="428" t="e">
        <f t="shared" si="121"/>
        <v>#REF!</v>
      </c>
      <c r="G296" s="397" t="e">
        <f>SUM(#REF!)</f>
        <v>#REF!</v>
      </c>
      <c r="H296" s="396" t="e">
        <f>SUM(#REF!)</f>
        <v>#REF!</v>
      </c>
      <c r="I296" s="396" t="e">
        <f>SUM(#REF!)</f>
        <v>#REF!</v>
      </c>
      <c r="J296" s="396" t="e">
        <f>SUM(#REF!)</f>
        <v>#REF!</v>
      </c>
      <c r="K296" s="396" t="e">
        <f>SUM(#REF!)</f>
        <v>#REF!</v>
      </c>
      <c r="L296" s="396" t="e">
        <f>SUM(#REF!)</f>
        <v>#REF!</v>
      </c>
      <c r="M296" s="396" t="e">
        <f>SUM(#REF!)</f>
        <v>#REF!</v>
      </c>
      <c r="N296" s="396" t="e">
        <f>SUM(#REF!)</f>
        <v>#REF!</v>
      </c>
      <c r="O296" s="396" t="e">
        <f>SUM(#REF!)</f>
        <v>#REF!</v>
      </c>
      <c r="P296" s="396" t="e">
        <f>SUM(#REF!)</f>
        <v>#REF!</v>
      </c>
      <c r="Q296" s="396" t="e">
        <f>SUM(#REF!)</f>
        <v>#REF!</v>
      </c>
      <c r="R296" s="396" t="e">
        <f>SUM(#REF!)</f>
        <v>#REF!</v>
      </c>
      <c r="S296" s="396" t="e">
        <f>SUM(#REF!)</f>
        <v>#REF!</v>
      </c>
      <c r="T296" s="396" t="e">
        <f>SUM(#REF!)</f>
        <v>#REF!</v>
      </c>
      <c r="U296" s="396" t="e">
        <f>SUM(#REF!)</f>
        <v>#REF!</v>
      </c>
      <c r="V296" s="396" t="e">
        <f>SUM(#REF!)</f>
        <v>#REF!</v>
      </c>
      <c r="W296" s="396" t="e">
        <f>SUM(#REF!)</f>
        <v>#REF!</v>
      </c>
      <c r="X296" s="396" t="e">
        <f>SUM(#REF!)</f>
        <v>#REF!</v>
      </c>
      <c r="Y296" s="396" t="e">
        <f>SUM(#REF!)</f>
        <v>#REF!</v>
      </c>
      <c r="Z296" s="396" t="e">
        <f>SUM(#REF!)</f>
        <v>#REF!</v>
      </c>
      <c r="AA296" s="393" t="e">
        <f>SUM(#REF!)</f>
        <v>#REF!</v>
      </c>
      <c r="AB296" s="393" t="e">
        <f>SUM(#REF!)</f>
        <v>#REF!</v>
      </c>
      <c r="AC296" s="393" t="e">
        <f>SUM(#REF!)</f>
        <v>#REF!</v>
      </c>
      <c r="AD296" s="393" t="e">
        <f>SUM(#REF!)</f>
        <v>#REF!</v>
      </c>
      <c r="AE296" s="183">
        <v>0</v>
      </c>
      <c r="AF296" s="183">
        <v>0</v>
      </c>
      <c r="AG296" s="410">
        <v>0</v>
      </c>
      <c r="AH296" s="395" t="e">
        <f t="shared" si="123"/>
        <v>#REF!</v>
      </c>
      <c r="AI296" s="110" t="e">
        <f>#REF!</f>
        <v>#REF!</v>
      </c>
      <c r="AJ296" s="93" t="e">
        <f>#REF!</f>
        <v>#REF!</v>
      </c>
      <c r="AK296" s="93" t="e">
        <f>#REF!</f>
        <v>#REF!</v>
      </c>
      <c r="AL296" s="93" t="e">
        <f>#REF!</f>
        <v>#REF!</v>
      </c>
      <c r="AM296" s="93" t="e">
        <f>#REF!</f>
        <v>#REF!</v>
      </c>
      <c r="AN296" s="93" t="e">
        <f>#REF!</f>
        <v>#REF!</v>
      </c>
      <c r="AO296" s="93" t="e">
        <f>#REF!</f>
        <v>#REF!</v>
      </c>
      <c r="AP296" s="93" t="e">
        <f>#REF!</f>
        <v>#REF!</v>
      </c>
      <c r="AQ296" s="93" t="e">
        <f>#REF!</f>
        <v>#REF!</v>
      </c>
      <c r="AR296" s="93" t="e">
        <f>#REF!</f>
        <v>#REF!</v>
      </c>
      <c r="AS296" s="187" t="e">
        <f>#REF!</f>
        <v>#REF!</v>
      </c>
      <c r="AT296" s="187" t="e">
        <f>#REF!</f>
        <v>#REF!</v>
      </c>
      <c r="AU296" s="17"/>
      <c r="AV296" s="17"/>
    </row>
    <row r="297" spans="1:48">
      <c r="A297" s="471"/>
      <c r="B297" s="95">
        <v>122</v>
      </c>
      <c r="C297" s="24" t="s">
        <v>1079</v>
      </c>
      <c r="D297" s="525" t="e">
        <f t="shared" si="122"/>
        <v>#REF!</v>
      </c>
      <c r="E297" s="106" t="e">
        <f t="shared" si="120"/>
        <v>#REF!</v>
      </c>
      <c r="F297" s="428" t="e">
        <f t="shared" si="121"/>
        <v>#REF!</v>
      </c>
      <c r="G297" s="397" t="e">
        <f>SUM(#REF!)</f>
        <v>#REF!</v>
      </c>
      <c r="H297" s="396" t="e">
        <f>SUM(#REF!)</f>
        <v>#REF!</v>
      </c>
      <c r="I297" s="396" t="e">
        <f>SUM(#REF!)</f>
        <v>#REF!</v>
      </c>
      <c r="J297" s="396" t="e">
        <f>SUM(#REF!)</f>
        <v>#REF!</v>
      </c>
      <c r="K297" s="396" t="e">
        <f>SUM(#REF!)</f>
        <v>#REF!</v>
      </c>
      <c r="L297" s="396" t="e">
        <f>SUM(#REF!)</f>
        <v>#REF!</v>
      </c>
      <c r="M297" s="396" t="e">
        <f>SUM(#REF!)</f>
        <v>#REF!</v>
      </c>
      <c r="N297" s="396" t="e">
        <f>SUM(#REF!)</f>
        <v>#REF!</v>
      </c>
      <c r="O297" s="396" t="e">
        <f>SUM(#REF!)</f>
        <v>#REF!</v>
      </c>
      <c r="P297" s="396" t="e">
        <f>SUM(#REF!)</f>
        <v>#REF!</v>
      </c>
      <c r="Q297" s="396" t="e">
        <f>SUM(#REF!)</f>
        <v>#REF!</v>
      </c>
      <c r="R297" s="396" t="e">
        <f>SUM(#REF!)</f>
        <v>#REF!</v>
      </c>
      <c r="S297" s="396" t="e">
        <f>SUM(#REF!)</f>
        <v>#REF!</v>
      </c>
      <c r="T297" s="396" t="e">
        <f>SUM(#REF!)</f>
        <v>#REF!</v>
      </c>
      <c r="U297" s="396" t="e">
        <f>SUM(#REF!)</f>
        <v>#REF!</v>
      </c>
      <c r="V297" s="396" t="e">
        <f>SUM(#REF!)</f>
        <v>#REF!</v>
      </c>
      <c r="W297" s="396" t="e">
        <f>SUM(#REF!)</f>
        <v>#REF!</v>
      </c>
      <c r="X297" s="396" t="e">
        <f>SUM(#REF!)</f>
        <v>#REF!</v>
      </c>
      <c r="Y297" s="396" t="e">
        <f>SUM(#REF!)</f>
        <v>#REF!</v>
      </c>
      <c r="Z297" s="396" t="e">
        <f>SUM(#REF!)</f>
        <v>#REF!</v>
      </c>
      <c r="AA297" s="393" t="e">
        <f>SUM(#REF!)</f>
        <v>#REF!</v>
      </c>
      <c r="AB297" s="393" t="e">
        <f>SUM(#REF!)</f>
        <v>#REF!</v>
      </c>
      <c r="AC297" s="393" t="e">
        <f>SUM(#REF!)</f>
        <v>#REF!</v>
      </c>
      <c r="AD297" s="393" t="e">
        <f>SUM(#REF!)</f>
        <v>#REF!</v>
      </c>
      <c r="AE297" s="183">
        <v>0</v>
      </c>
      <c r="AF297" s="183">
        <v>0</v>
      </c>
      <c r="AG297" s="410">
        <v>0</v>
      </c>
      <c r="AH297" s="395" t="e">
        <f t="shared" si="123"/>
        <v>#REF!</v>
      </c>
      <c r="AI297" s="110" t="e">
        <f>#REF!</f>
        <v>#REF!</v>
      </c>
      <c r="AJ297" s="93" t="e">
        <f>#REF!</f>
        <v>#REF!</v>
      </c>
      <c r="AK297" s="93" t="e">
        <f>#REF!</f>
        <v>#REF!</v>
      </c>
      <c r="AL297" s="93" t="e">
        <f>#REF!</f>
        <v>#REF!</v>
      </c>
      <c r="AM297" s="93" t="e">
        <f>#REF!</f>
        <v>#REF!</v>
      </c>
      <c r="AN297" s="93" t="e">
        <f>#REF!</f>
        <v>#REF!</v>
      </c>
      <c r="AO297" s="93" t="e">
        <f>#REF!</f>
        <v>#REF!</v>
      </c>
      <c r="AP297" s="93" t="e">
        <f>#REF!</f>
        <v>#REF!</v>
      </c>
      <c r="AQ297" s="93" t="e">
        <f>#REF!</f>
        <v>#REF!</v>
      </c>
      <c r="AR297" s="93" t="e">
        <f>#REF!</f>
        <v>#REF!</v>
      </c>
      <c r="AS297" s="187" t="e">
        <f>#REF!</f>
        <v>#REF!</v>
      </c>
      <c r="AT297" s="187" t="e">
        <f>#REF!</f>
        <v>#REF!</v>
      </c>
      <c r="AU297" s="17"/>
      <c r="AV297" s="17"/>
    </row>
    <row r="298" spans="1:48">
      <c r="A298" s="471"/>
      <c r="B298" s="95">
        <v>123</v>
      </c>
      <c r="C298" s="24" t="s">
        <v>1080</v>
      </c>
      <c r="D298" s="525" t="e">
        <f t="shared" si="122"/>
        <v>#REF!</v>
      </c>
      <c r="E298" s="106" t="e">
        <f t="shared" si="120"/>
        <v>#REF!</v>
      </c>
      <c r="F298" s="428" t="e">
        <f t="shared" si="121"/>
        <v>#REF!</v>
      </c>
      <c r="G298" s="397" t="e">
        <f>SUM(#REF!)</f>
        <v>#REF!</v>
      </c>
      <c r="H298" s="396" t="e">
        <f>SUM(#REF!)</f>
        <v>#REF!</v>
      </c>
      <c r="I298" s="396" t="e">
        <f>SUM(#REF!)</f>
        <v>#REF!</v>
      </c>
      <c r="J298" s="396" t="e">
        <f>SUM(#REF!)</f>
        <v>#REF!</v>
      </c>
      <c r="K298" s="396" t="e">
        <f>SUM(#REF!)</f>
        <v>#REF!</v>
      </c>
      <c r="L298" s="396" t="e">
        <f>SUM(#REF!)</f>
        <v>#REF!</v>
      </c>
      <c r="M298" s="396" t="e">
        <f>SUM(#REF!)</f>
        <v>#REF!</v>
      </c>
      <c r="N298" s="396" t="e">
        <f>SUM(#REF!)</f>
        <v>#REF!</v>
      </c>
      <c r="O298" s="396" t="e">
        <f>SUM(#REF!)</f>
        <v>#REF!</v>
      </c>
      <c r="P298" s="396" t="e">
        <f>SUM(#REF!)</f>
        <v>#REF!</v>
      </c>
      <c r="Q298" s="396" t="e">
        <f>SUM(#REF!)</f>
        <v>#REF!</v>
      </c>
      <c r="R298" s="396" t="e">
        <f>SUM(#REF!)</f>
        <v>#REF!</v>
      </c>
      <c r="S298" s="396" t="e">
        <f>SUM(#REF!)</f>
        <v>#REF!</v>
      </c>
      <c r="T298" s="396" t="e">
        <f>SUM(#REF!)</f>
        <v>#REF!</v>
      </c>
      <c r="U298" s="396" t="e">
        <f>SUM(#REF!)</f>
        <v>#REF!</v>
      </c>
      <c r="V298" s="396" t="e">
        <f>SUM(#REF!)</f>
        <v>#REF!</v>
      </c>
      <c r="W298" s="396" t="e">
        <f>SUM(#REF!)</f>
        <v>#REF!</v>
      </c>
      <c r="X298" s="396" t="e">
        <f>SUM(#REF!)</f>
        <v>#REF!</v>
      </c>
      <c r="Y298" s="396" t="e">
        <f>SUM(#REF!)</f>
        <v>#REF!</v>
      </c>
      <c r="Z298" s="396" t="e">
        <f>SUM(#REF!)</f>
        <v>#REF!</v>
      </c>
      <c r="AA298" s="393" t="e">
        <f>SUM(#REF!)</f>
        <v>#REF!</v>
      </c>
      <c r="AB298" s="393" t="e">
        <f>SUM(#REF!)</f>
        <v>#REF!</v>
      </c>
      <c r="AC298" s="393" t="e">
        <f>SUM(#REF!)</f>
        <v>#REF!</v>
      </c>
      <c r="AD298" s="393" t="e">
        <f>SUM(#REF!)</f>
        <v>#REF!</v>
      </c>
      <c r="AE298" s="183">
        <v>0</v>
      </c>
      <c r="AF298" s="183">
        <v>0</v>
      </c>
      <c r="AG298" s="410">
        <v>0</v>
      </c>
      <c r="AH298" s="395" t="e">
        <f t="shared" si="123"/>
        <v>#REF!</v>
      </c>
      <c r="AI298" s="110" t="e">
        <f>#REF!</f>
        <v>#REF!</v>
      </c>
      <c r="AJ298" s="93" t="e">
        <f>#REF!</f>
        <v>#REF!</v>
      </c>
      <c r="AK298" s="93" t="e">
        <f>#REF!</f>
        <v>#REF!</v>
      </c>
      <c r="AL298" s="93" t="e">
        <f>#REF!</f>
        <v>#REF!</v>
      </c>
      <c r="AM298" s="93" t="e">
        <f>#REF!</f>
        <v>#REF!</v>
      </c>
      <c r="AN298" s="93" t="e">
        <f>#REF!</f>
        <v>#REF!</v>
      </c>
      <c r="AO298" s="93" t="e">
        <f>#REF!</f>
        <v>#REF!</v>
      </c>
      <c r="AP298" s="93" t="e">
        <f>#REF!</f>
        <v>#REF!</v>
      </c>
      <c r="AQ298" s="93" t="e">
        <f>#REF!</f>
        <v>#REF!</v>
      </c>
      <c r="AR298" s="93" t="e">
        <f>#REF!</f>
        <v>#REF!</v>
      </c>
      <c r="AS298" s="187" t="e">
        <f>#REF!</f>
        <v>#REF!</v>
      </c>
      <c r="AT298" s="187" t="e">
        <f>#REF!</f>
        <v>#REF!</v>
      </c>
      <c r="AU298" s="17"/>
      <c r="AV298" s="17"/>
    </row>
    <row r="299" spans="1:48">
      <c r="A299" s="519">
        <v>5101011210300100</v>
      </c>
      <c r="B299" s="95" t="s">
        <v>1368</v>
      </c>
      <c r="C299" s="52" t="s">
        <v>1081</v>
      </c>
      <c r="D299" s="525" t="e">
        <f t="shared" si="122"/>
        <v>#REF!</v>
      </c>
      <c r="E299" s="106" t="e">
        <f t="shared" si="120"/>
        <v>#REF!</v>
      </c>
      <c r="F299" s="428" t="e">
        <f t="shared" si="121"/>
        <v>#REF!</v>
      </c>
      <c r="G299" s="397" t="e">
        <f>SUM(#REF!)</f>
        <v>#REF!</v>
      </c>
      <c r="H299" s="396" t="e">
        <f>SUM(#REF!)</f>
        <v>#REF!</v>
      </c>
      <c r="I299" s="396" t="e">
        <f>SUM(#REF!)</f>
        <v>#REF!</v>
      </c>
      <c r="J299" s="396" t="e">
        <f>SUM(#REF!)</f>
        <v>#REF!</v>
      </c>
      <c r="K299" s="396" t="e">
        <f>SUM(#REF!)</f>
        <v>#REF!</v>
      </c>
      <c r="L299" s="396" t="e">
        <f>SUM(#REF!)</f>
        <v>#REF!</v>
      </c>
      <c r="M299" s="396" t="e">
        <f>SUM(#REF!)</f>
        <v>#REF!</v>
      </c>
      <c r="N299" s="396" t="e">
        <f>SUM(#REF!)</f>
        <v>#REF!</v>
      </c>
      <c r="O299" s="396" t="e">
        <f>SUM(#REF!)</f>
        <v>#REF!</v>
      </c>
      <c r="P299" s="396" t="e">
        <f>SUM(#REF!)</f>
        <v>#REF!</v>
      </c>
      <c r="Q299" s="396" t="e">
        <f>SUM(#REF!)</f>
        <v>#REF!</v>
      </c>
      <c r="R299" s="396" t="e">
        <f>SUM(#REF!)</f>
        <v>#REF!</v>
      </c>
      <c r="S299" s="396" t="e">
        <f>SUM(#REF!)</f>
        <v>#REF!</v>
      </c>
      <c r="T299" s="396" t="e">
        <f>SUM(#REF!)</f>
        <v>#REF!</v>
      </c>
      <c r="U299" s="396" t="e">
        <f>SUM(#REF!)</f>
        <v>#REF!</v>
      </c>
      <c r="V299" s="396" t="e">
        <f>SUM(#REF!)</f>
        <v>#REF!</v>
      </c>
      <c r="W299" s="396" t="e">
        <f>SUM(#REF!)</f>
        <v>#REF!</v>
      </c>
      <c r="X299" s="396" t="e">
        <f>SUM(#REF!)</f>
        <v>#REF!</v>
      </c>
      <c r="Y299" s="396" t="e">
        <f>SUM(#REF!)</f>
        <v>#REF!</v>
      </c>
      <c r="Z299" s="396" t="e">
        <f>SUM(#REF!)</f>
        <v>#REF!</v>
      </c>
      <c r="AA299" s="393" t="e">
        <f>SUM(#REF!)</f>
        <v>#REF!</v>
      </c>
      <c r="AB299" s="393" t="e">
        <f>SUM(#REF!)</f>
        <v>#REF!</v>
      </c>
      <c r="AC299" s="393" t="e">
        <f>SUM(#REF!)</f>
        <v>#REF!</v>
      </c>
      <c r="AD299" s="393" t="e">
        <f>SUM(#REF!)</f>
        <v>#REF!</v>
      </c>
      <c r="AE299" s="507">
        <f>2336600-241013</f>
        <v>2095587</v>
      </c>
      <c r="AF299" s="187">
        <v>2336600</v>
      </c>
      <c r="AG299" s="378">
        <v>1549047</v>
      </c>
      <c r="AH299" s="395" t="e">
        <f>SUM(AI299:AT299)</f>
        <v>#REF!</v>
      </c>
      <c r="AI299" s="110" t="e">
        <f>#REF!</f>
        <v>#REF!</v>
      </c>
      <c r="AJ299" s="93" t="e">
        <f>#REF!</f>
        <v>#REF!</v>
      </c>
      <c r="AK299" s="93" t="e">
        <f>#REF!</f>
        <v>#REF!</v>
      </c>
      <c r="AL299" s="93" t="e">
        <f>#REF!</f>
        <v>#REF!</v>
      </c>
      <c r="AM299" s="93" t="e">
        <f>#REF!</f>
        <v>#REF!</v>
      </c>
      <c r="AN299" s="93" t="e">
        <f>#REF!</f>
        <v>#REF!</v>
      </c>
      <c r="AO299" s="93" t="e">
        <f>#REF!</f>
        <v>#REF!</v>
      </c>
      <c r="AP299" s="93" t="e">
        <f>#REF!</f>
        <v>#REF!</v>
      </c>
      <c r="AQ299" s="93" t="e">
        <f>#REF!</f>
        <v>#REF!</v>
      </c>
      <c r="AR299" s="93" t="e">
        <f>#REF!</f>
        <v>#REF!</v>
      </c>
      <c r="AS299" s="187" t="e">
        <f>#REF!</f>
        <v>#REF!</v>
      </c>
      <c r="AT299" s="187" t="e">
        <f>#REF!</f>
        <v>#REF!</v>
      </c>
      <c r="AU299" s="17"/>
      <c r="AV299" s="17"/>
    </row>
    <row r="300" spans="1:48">
      <c r="A300" s="519"/>
      <c r="B300" s="95">
        <v>902</v>
      </c>
      <c r="C300" s="37" t="s">
        <v>1043</v>
      </c>
      <c r="D300" s="526" t="e">
        <f t="shared" ref="D300:AD300" si="124">SUM(D301:D308)</f>
        <v>#REF!</v>
      </c>
      <c r="E300" s="429" t="e">
        <f t="shared" si="124"/>
        <v>#REF!</v>
      </c>
      <c r="F300" s="430" t="e">
        <f t="shared" si="124"/>
        <v>#REF!</v>
      </c>
      <c r="G300" s="89" t="e">
        <f t="shared" si="124"/>
        <v>#REF!</v>
      </c>
      <c r="H300" s="100" t="e">
        <f t="shared" si="124"/>
        <v>#REF!</v>
      </c>
      <c r="I300" s="100" t="e">
        <f t="shared" si="124"/>
        <v>#REF!</v>
      </c>
      <c r="J300" s="100" t="e">
        <f t="shared" si="124"/>
        <v>#REF!</v>
      </c>
      <c r="K300" s="100" t="e">
        <f t="shared" si="124"/>
        <v>#REF!</v>
      </c>
      <c r="L300" s="100" t="e">
        <f t="shared" si="124"/>
        <v>#REF!</v>
      </c>
      <c r="M300" s="100" t="e">
        <f t="shared" si="124"/>
        <v>#REF!</v>
      </c>
      <c r="N300" s="100" t="e">
        <f t="shared" si="124"/>
        <v>#REF!</v>
      </c>
      <c r="O300" s="100" t="e">
        <f t="shared" si="124"/>
        <v>#REF!</v>
      </c>
      <c r="P300" s="100" t="e">
        <f t="shared" si="124"/>
        <v>#REF!</v>
      </c>
      <c r="Q300" s="100" t="e">
        <f t="shared" si="124"/>
        <v>#REF!</v>
      </c>
      <c r="R300" s="100" t="e">
        <f t="shared" si="124"/>
        <v>#REF!</v>
      </c>
      <c r="S300" s="100" t="e">
        <f t="shared" si="124"/>
        <v>#REF!</v>
      </c>
      <c r="T300" s="100" t="e">
        <f t="shared" si="124"/>
        <v>#REF!</v>
      </c>
      <c r="U300" s="100" t="e">
        <f t="shared" si="124"/>
        <v>#REF!</v>
      </c>
      <c r="V300" s="100" t="e">
        <f>SUM(V301:V308)</f>
        <v>#REF!</v>
      </c>
      <c r="W300" s="100" t="e">
        <f t="shared" si="124"/>
        <v>#REF!</v>
      </c>
      <c r="X300" s="100" t="e">
        <f t="shared" si="124"/>
        <v>#REF!</v>
      </c>
      <c r="Y300" s="100" t="e">
        <f t="shared" si="124"/>
        <v>#REF!</v>
      </c>
      <c r="Z300" s="100" t="e">
        <f t="shared" si="124"/>
        <v>#REF!</v>
      </c>
      <c r="AA300" s="100" t="e">
        <f t="shared" si="124"/>
        <v>#REF!</v>
      </c>
      <c r="AB300" s="100" t="e">
        <f t="shared" si="124"/>
        <v>#REF!</v>
      </c>
      <c r="AC300" s="100" t="e">
        <f t="shared" si="124"/>
        <v>#REF!</v>
      </c>
      <c r="AD300" s="100" t="e">
        <f t="shared" si="124"/>
        <v>#REF!</v>
      </c>
      <c r="AE300" s="182">
        <f>SUM(AE301:AE308)</f>
        <v>575296</v>
      </c>
      <c r="AF300" s="182">
        <f t="shared" ref="AF300:AT300" si="125">SUM(AF301:AF308)</f>
        <v>574000</v>
      </c>
      <c r="AG300" s="182">
        <f t="shared" si="125"/>
        <v>810886</v>
      </c>
      <c r="AH300" s="182" t="e">
        <f t="shared" si="125"/>
        <v>#REF!</v>
      </c>
      <c r="AI300" s="182" t="e">
        <f t="shared" si="125"/>
        <v>#REF!</v>
      </c>
      <c r="AJ300" s="182" t="e">
        <f t="shared" si="125"/>
        <v>#REF!</v>
      </c>
      <c r="AK300" s="182" t="e">
        <f t="shared" si="125"/>
        <v>#REF!</v>
      </c>
      <c r="AL300" s="182" t="e">
        <f t="shared" si="125"/>
        <v>#REF!</v>
      </c>
      <c r="AM300" s="182" t="e">
        <f t="shared" si="125"/>
        <v>#REF!</v>
      </c>
      <c r="AN300" s="182" t="e">
        <f t="shared" si="125"/>
        <v>#REF!</v>
      </c>
      <c r="AO300" s="182" t="e">
        <f t="shared" si="125"/>
        <v>#REF!</v>
      </c>
      <c r="AP300" s="182" t="e">
        <f t="shared" si="125"/>
        <v>#REF!</v>
      </c>
      <c r="AQ300" s="182" t="e">
        <f t="shared" si="125"/>
        <v>#REF!</v>
      </c>
      <c r="AR300" s="182" t="e">
        <f t="shared" si="125"/>
        <v>#REF!</v>
      </c>
      <c r="AS300" s="182" t="e">
        <f t="shared" si="125"/>
        <v>#REF!</v>
      </c>
      <c r="AT300" s="182" t="e">
        <f t="shared" si="125"/>
        <v>#REF!</v>
      </c>
      <c r="AU300" s="17"/>
      <c r="AV300" s="17"/>
    </row>
    <row r="301" spans="1:48">
      <c r="A301" s="519">
        <v>5102060100200100</v>
      </c>
      <c r="B301" s="95" t="s">
        <v>1044</v>
      </c>
      <c r="C301" s="37" t="s">
        <v>1075</v>
      </c>
      <c r="D301" s="525" t="e">
        <f>E301/9*12</f>
        <v>#REF!</v>
      </c>
      <c r="E301" s="106" t="e">
        <f t="shared" ref="E301:F308" si="126">AC301+AA301+Y301+W301+U301+S301+Q301+O301+M301+K301+I301+G301</f>
        <v>#REF!</v>
      </c>
      <c r="F301" s="428" t="e">
        <f t="shared" si="126"/>
        <v>#REF!</v>
      </c>
      <c r="G301" s="397" t="e">
        <f>SUM(#REF!)</f>
        <v>#REF!</v>
      </c>
      <c r="H301" s="396" t="e">
        <f>SUM(#REF!)</f>
        <v>#REF!</v>
      </c>
      <c r="I301" s="396" t="e">
        <f>SUM(#REF!)</f>
        <v>#REF!</v>
      </c>
      <c r="J301" s="396" t="e">
        <f>SUM(#REF!)</f>
        <v>#REF!</v>
      </c>
      <c r="K301" s="396" t="e">
        <f>SUM(#REF!)</f>
        <v>#REF!</v>
      </c>
      <c r="L301" s="396" t="e">
        <f>SUM(#REF!)</f>
        <v>#REF!</v>
      </c>
      <c r="M301" s="396" t="e">
        <f>SUM(#REF!)</f>
        <v>#REF!</v>
      </c>
      <c r="N301" s="396" t="e">
        <f>SUM(#REF!)</f>
        <v>#REF!</v>
      </c>
      <c r="O301" s="396" t="e">
        <f>SUM(#REF!)</f>
        <v>#REF!</v>
      </c>
      <c r="P301" s="396" t="e">
        <f>SUM(#REF!)</f>
        <v>#REF!</v>
      </c>
      <c r="Q301" s="396" t="e">
        <f>SUM(#REF!)</f>
        <v>#REF!</v>
      </c>
      <c r="R301" s="396" t="e">
        <f>SUM(#REF!)</f>
        <v>#REF!</v>
      </c>
      <c r="S301" s="396" t="e">
        <f>SUM(#REF!)</f>
        <v>#REF!</v>
      </c>
      <c r="T301" s="396" t="e">
        <f>SUM(#REF!)</f>
        <v>#REF!</v>
      </c>
      <c r="U301" s="396" t="e">
        <f>SUM(#REF!)</f>
        <v>#REF!</v>
      </c>
      <c r="V301" s="396" t="e">
        <f>SUM(#REF!)</f>
        <v>#REF!</v>
      </c>
      <c r="W301" s="396" t="e">
        <f>SUM(#REF!)</f>
        <v>#REF!</v>
      </c>
      <c r="X301" s="396" t="e">
        <f>SUM(#REF!)</f>
        <v>#REF!</v>
      </c>
      <c r="Y301" s="396" t="e">
        <f>SUM(#REF!)</f>
        <v>#REF!</v>
      </c>
      <c r="Z301" s="396" t="e">
        <f>SUM(#REF!)</f>
        <v>#REF!</v>
      </c>
      <c r="AA301" s="393" t="e">
        <f>SUM(#REF!)</f>
        <v>#REF!</v>
      </c>
      <c r="AB301" s="393" t="e">
        <f>SUM(#REF!)</f>
        <v>#REF!</v>
      </c>
      <c r="AC301" s="393" t="e">
        <f>SUM(#REF!)</f>
        <v>#REF!</v>
      </c>
      <c r="AD301" s="393" t="e">
        <f>SUM(#REF!)</f>
        <v>#REF!</v>
      </c>
      <c r="AE301" s="507">
        <f>5000-2800</f>
        <v>2200</v>
      </c>
      <c r="AF301" s="187">
        <v>5000</v>
      </c>
      <c r="AG301" s="378">
        <v>317</v>
      </c>
      <c r="AH301" s="395" t="e">
        <f t="shared" ref="AH301:AH308" si="127">SUM(AI301:AT301)</f>
        <v>#REF!</v>
      </c>
      <c r="AI301" s="110" t="e">
        <f>#REF!</f>
        <v>#REF!</v>
      </c>
      <c r="AJ301" s="93" t="e">
        <f>#REF!</f>
        <v>#REF!</v>
      </c>
      <c r="AK301" s="93" t="e">
        <f>#REF!</f>
        <v>#REF!</v>
      </c>
      <c r="AL301" s="93" t="e">
        <f>#REF!</f>
        <v>#REF!</v>
      </c>
      <c r="AM301" s="93" t="e">
        <f>#REF!</f>
        <v>#REF!</v>
      </c>
      <c r="AN301" s="93" t="e">
        <f>#REF!</f>
        <v>#REF!</v>
      </c>
      <c r="AO301" s="93" t="e">
        <f>#REF!</f>
        <v>#REF!</v>
      </c>
      <c r="AP301" s="93" t="e">
        <f>#REF!</f>
        <v>#REF!</v>
      </c>
      <c r="AQ301" s="93" t="e">
        <f>#REF!</f>
        <v>#REF!</v>
      </c>
      <c r="AR301" s="93" t="e">
        <f>#REF!</f>
        <v>#REF!</v>
      </c>
      <c r="AS301" s="187" t="e">
        <f>#REF!</f>
        <v>#REF!</v>
      </c>
      <c r="AT301" s="187" t="e">
        <f>#REF!</f>
        <v>#REF!</v>
      </c>
      <c r="AU301" s="17"/>
      <c r="AV301" s="17"/>
    </row>
    <row r="302" spans="1:48">
      <c r="A302" s="519">
        <v>5102060100200200</v>
      </c>
      <c r="B302" s="95" t="s">
        <v>1399</v>
      </c>
      <c r="C302" s="37" t="s">
        <v>1045</v>
      </c>
      <c r="D302" s="525" t="e">
        <f>E302/9*12</f>
        <v>#REF!</v>
      </c>
      <c r="E302" s="106" t="e">
        <f t="shared" si="126"/>
        <v>#REF!</v>
      </c>
      <c r="F302" s="428" t="e">
        <f t="shared" si="126"/>
        <v>#REF!</v>
      </c>
      <c r="G302" s="397" t="e">
        <f>SUM(#REF!)</f>
        <v>#REF!</v>
      </c>
      <c r="H302" s="396" t="e">
        <f>SUM(#REF!)</f>
        <v>#REF!</v>
      </c>
      <c r="I302" s="396" t="e">
        <f>SUM(#REF!)</f>
        <v>#REF!</v>
      </c>
      <c r="J302" s="396" t="e">
        <f>SUM(#REF!)</f>
        <v>#REF!</v>
      </c>
      <c r="K302" s="396" t="e">
        <f>SUM(#REF!)</f>
        <v>#REF!</v>
      </c>
      <c r="L302" s="396" t="e">
        <f>SUM(#REF!)</f>
        <v>#REF!</v>
      </c>
      <c r="M302" s="396" t="e">
        <f>SUM(#REF!)</f>
        <v>#REF!</v>
      </c>
      <c r="N302" s="396" t="e">
        <f>SUM(#REF!)</f>
        <v>#REF!</v>
      </c>
      <c r="O302" s="396" t="e">
        <f>SUM(#REF!)</f>
        <v>#REF!</v>
      </c>
      <c r="P302" s="396" t="e">
        <f>SUM(#REF!)</f>
        <v>#REF!</v>
      </c>
      <c r="Q302" s="396" t="e">
        <f>SUM(#REF!)</f>
        <v>#REF!</v>
      </c>
      <c r="R302" s="396" t="e">
        <f>SUM(#REF!)</f>
        <v>#REF!</v>
      </c>
      <c r="S302" s="396" t="e">
        <f>SUM(#REF!)</f>
        <v>#REF!</v>
      </c>
      <c r="T302" s="396" t="e">
        <f>SUM(#REF!)</f>
        <v>#REF!</v>
      </c>
      <c r="U302" s="396" t="e">
        <f>SUM(#REF!)</f>
        <v>#REF!</v>
      </c>
      <c r="V302" s="396" t="e">
        <f>SUM(#REF!)</f>
        <v>#REF!</v>
      </c>
      <c r="W302" s="396" t="e">
        <f>SUM(#REF!)</f>
        <v>#REF!</v>
      </c>
      <c r="X302" s="396" t="e">
        <f>SUM(#REF!)</f>
        <v>#REF!</v>
      </c>
      <c r="Y302" s="396" t="e">
        <f>SUM(#REF!)</f>
        <v>#REF!</v>
      </c>
      <c r="Z302" s="396" t="e">
        <f>SUM(#REF!)</f>
        <v>#REF!</v>
      </c>
      <c r="AA302" s="393" t="e">
        <f>SUM(#REF!)</f>
        <v>#REF!</v>
      </c>
      <c r="AB302" s="393" t="e">
        <f>SUM(#REF!)</f>
        <v>#REF!</v>
      </c>
      <c r="AC302" s="393" t="e">
        <f>SUM(#REF!)</f>
        <v>#REF!</v>
      </c>
      <c r="AD302" s="393" t="e">
        <f>SUM(#REF!)</f>
        <v>#REF!</v>
      </c>
      <c r="AE302" s="507">
        <f>4000-2036</f>
        <v>1964</v>
      </c>
      <c r="AF302" s="187">
        <v>4000</v>
      </c>
      <c r="AG302" s="378">
        <v>2741</v>
      </c>
      <c r="AH302" s="395" t="e">
        <f t="shared" si="127"/>
        <v>#REF!</v>
      </c>
      <c r="AI302" s="110" t="e">
        <f>#REF!</f>
        <v>#REF!</v>
      </c>
      <c r="AJ302" s="93" t="e">
        <f>#REF!</f>
        <v>#REF!</v>
      </c>
      <c r="AK302" s="93" t="e">
        <f>#REF!</f>
        <v>#REF!</v>
      </c>
      <c r="AL302" s="93" t="e">
        <f>#REF!</f>
        <v>#REF!</v>
      </c>
      <c r="AM302" s="93" t="e">
        <f>#REF!</f>
        <v>#REF!</v>
      </c>
      <c r="AN302" s="93" t="e">
        <f>#REF!</f>
        <v>#REF!</v>
      </c>
      <c r="AO302" s="93" t="e">
        <f>#REF!</f>
        <v>#REF!</v>
      </c>
      <c r="AP302" s="93" t="e">
        <f>#REF!</f>
        <v>#REF!</v>
      </c>
      <c r="AQ302" s="93" t="e">
        <f>#REF!</f>
        <v>#REF!</v>
      </c>
      <c r="AR302" s="93" t="e">
        <f>#REF!</f>
        <v>#REF!</v>
      </c>
      <c r="AS302" s="187" t="e">
        <f>#REF!</f>
        <v>#REF!</v>
      </c>
      <c r="AT302" s="187" t="e">
        <f>#REF!</f>
        <v>#REF!</v>
      </c>
      <c r="AU302" s="17"/>
      <c r="AV302" s="17"/>
    </row>
    <row r="303" spans="1:48">
      <c r="A303" s="531">
        <v>5102060100200300</v>
      </c>
      <c r="B303" s="532" t="s">
        <v>1400</v>
      </c>
      <c r="C303" s="533" t="s">
        <v>1563</v>
      </c>
      <c r="D303" s="525">
        <v>186132</v>
      </c>
      <c r="E303" s="106" t="e">
        <f t="shared" si="126"/>
        <v>#REF!</v>
      </c>
      <c r="F303" s="428" t="e">
        <f t="shared" si="126"/>
        <v>#REF!</v>
      </c>
      <c r="G303" s="397" t="e">
        <f>SUM(#REF!)</f>
        <v>#REF!</v>
      </c>
      <c r="H303" s="396" t="e">
        <f>SUM(#REF!)</f>
        <v>#REF!</v>
      </c>
      <c r="I303" s="396" t="e">
        <f>SUM(#REF!)</f>
        <v>#REF!</v>
      </c>
      <c r="J303" s="396" t="e">
        <f>SUM(#REF!)</f>
        <v>#REF!</v>
      </c>
      <c r="K303" s="396" t="e">
        <f>SUM(#REF!)</f>
        <v>#REF!</v>
      </c>
      <c r="L303" s="396" t="e">
        <f>SUM(#REF!)</f>
        <v>#REF!</v>
      </c>
      <c r="M303" s="396" t="e">
        <f>SUM(#REF!)</f>
        <v>#REF!</v>
      </c>
      <c r="N303" s="396" t="e">
        <f>SUM(#REF!)</f>
        <v>#REF!</v>
      </c>
      <c r="O303" s="396" t="e">
        <f>SUM(#REF!)</f>
        <v>#REF!</v>
      </c>
      <c r="P303" s="396" t="e">
        <f>SUM(#REF!)</f>
        <v>#REF!</v>
      </c>
      <c r="Q303" s="396" t="e">
        <f>SUM(#REF!)</f>
        <v>#REF!</v>
      </c>
      <c r="R303" s="396" t="e">
        <f>SUM(#REF!)</f>
        <v>#REF!</v>
      </c>
      <c r="S303" s="396" t="e">
        <f>SUM(#REF!)</f>
        <v>#REF!</v>
      </c>
      <c r="T303" s="396" t="e">
        <f>SUM(#REF!)</f>
        <v>#REF!</v>
      </c>
      <c r="U303" s="396" t="e">
        <f>SUM(#REF!)</f>
        <v>#REF!</v>
      </c>
      <c r="V303" s="396" t="e">
        <f>SUM(#REF!)</f>
        <v>#REF!</v>
      </c>
      <c r="W303" s="396" t="e">
        <f>SUM(#REF!)</f>
        <v>#REF!</v>
      </c>
      <c r="X303" s="396" t="e">
        <f>SUM(#REF!)</f>
        <v>#REF!</v>
      </c>
      <c r="Y303" s="396" t="e">
        <f>SUM(#REF!)</f>
        <v>#REF!</v>
      </c>
      <c r="Z303" s="396" t="e">
        <f>SUM(#REF!)</f>
        <v>#REF!</v>
      </c>
      <c r="AA303" s="393" t="e">
        <f>SUM(#REF!)</f>
        <v>#REF!</v>
      </c>
      <c r="AB303" s="393" t="e">
        <f>SUM(#REF!)</f>
        <v>#REF!</v>
      </c>
      <c r="AC303" s="393" t="e">
        <f>SUM(#REF!)</f>
        <v>#REF!</v>
      </c>
      <c r="AD303" s="393" t="e">
        <f>SUM(#REF!)</f>
        <v>#REF!</v>
      </c>
      <c r="AE303" s="507">
        <f>175000+9836+1296</f>
        <v>186132</v>
      </c>
      <c r="AF303" s="187">
        <v>175000</v>
      </c>
      <c r="AG303" s="378">
        <v>281406</v>
      </c>
      <c r="AH303" s="395" t="e">
        <f t="shared" si="127"/>
        <v>#REF!</v>
      </c>
      <c r="AI303" s="110" t="e">
        <f>#REF!</f>
        <v>#REF!</v>
      </c>
      <c r="AJ303" s="93" t="e">
        <f>#REF!</f>
        <v>#REF!</v>
      </c>
      <c r="AK303" s="93" t="e">
        <f>#REF!</f>
        <v>#REF!</v>
      </c>
      <c r="AL303" s="93" t="e">
        <f>#REF!</f>
        <v>#REF!</v>
      </c>
      <c r="AM303" s="93" t="e">
        <f>#REF!</f>
        <v>#REF!</v>
      </c>
      <c r="AN303" s="93" t="e">
        <f>#REF!</f>
        <v>#REF!</v>
      </c>
      <c r="AO303" s="93" t="e">
        <f>#REF!</f>
        <v>#REF!</v>
      </c>
      <c r="AP303" s="93" t="e">
        <f>#REF!</f>
        <v>#REF!</v>
      </c>
      <c r="AQ303" s="93" t="e">
        <f>#REF!</f>
        <v>#REF!</v>
      </c>
      <c r="AR303" s="93" t="e">
        <f>#REF!</f>
        <v>#REF!</v>
      </c>
      <c r="AS303" s="187" t="e">
        <f>#REF!</f>
        <v>#REF!</v>
      </c>
      <c r="AT303" s="187" t="e">
        <f>#REF!</f>
        <v>#REF!</v>
      </c>
      <c r="AU303" s="17"/>
      <c r="AV303" s="17"/>
    </row>
    <row r="304" spans="1:48">
      <c r="A304" s="519">
        <v>5102060100200400</v>
      </c>
      <c r="B304" s="95" t="s">
        <v>1046</v>
      </c>
      <c r="C304" s="37" t="s">
        <v>1564</v>
      </c>
      <c r="D304" s="525" t="e">
        <f>E304/9*12</f>
        <v>#REF!</v>
      </c>
      <c r="E304" s="106" t="e">
        <f t="shared" si="126"/>
        <v>#REF!</v>
      </c>
      <c r="F304" s="428" t="e">
        <f t="shared" si="126"/>
        <v>#REF!</v>
      </c>
      <c r="G304" s="397" t="e">
        <f>SUM(#REF!)</f>
        <v>#REF!</v>
      </c>
      <c r="H304" s="396" t="e">
        <f>SUM(#REF!)</f>
        <v>#REF!</v>
      </c>
      <c r="I304" s="396" t="e">
        <f>SUM(#REF!)</f>
        <v>#REF!</v>
      </c>
      <c r="J304" s="396" t="e">
        <f>SUM(#REF!)</f>
        <v>#REF!</v>
      </c>
      <c r="K304" s="396" t="e">
        <f>SUM(#REF!)</f>
        <v>#REF!</v>
      </c>
      <c r="L304" s="396" t="e">
        <f>SUM(#REF!)</f>
        <v>#REF!</v>
      </c>
      <c r="M304" s="396" t="e">
        <f>SUM(#REF!)</f>
        <v>#REF!</v>
      </c>
      <c r="N304" s="396" t="e">
        <f>SUM(#REF!)</f>
        <v>#REF!</v>
      </c>
      <c r="O304" s="396" t="e">
        <f>SUM(#REF!)</f>
        <v>#REF!</v>
      </c>
      <c r="P304" s="396" t="e">
        <f>SUM(#REF!)</f>
        <v>#REF!</v>
      </c>
      <c r="Q304" s="396" t="e">
        <f>SUM(#REF!)</f>
        <v>#REF!</v>
      </c>
      <c r="R304" s="396" t="e">
        <f>SUM(#REF!)</f>
        <v>#REF!</v>
      </c>
      <c r="S304" s="396" t="e">
        <f>SUM(#REF!)</f>
        <v>#REF!</v>
      </c>
      <c r="T304" s="396" t="e">
        <f>SUM(#REF!)</f>
        <v>#REF!</v>
      </c>
      <c r="U304" s="396" t="e">
        <f>SUM(#REF!)</f>
        <v>#REF!</v>
      </c>
      <c r="V304" s="396" t="e">
        <f>SUM(#REF!)</f>
        <v>#REF!</v>
      </c>
      <c r="W304" s="396" t="e">
        <f>SUM(#REF!)</f>
        <v>#REF!</v>
      </c>
      <c r="X304" s="396" t="e">
        <f>SUM(#REF!)</f>
        <v>#REF!</v>
      </c>
      <c r="Y304" s="396" t="e">
        <f>SUM(#REF!)</f>
        <v>#REF!</v>
      </c>
      <c r="Z304" s="396" t="e">
        <f>SUM(#REF!)</f>
        <v>#REF!</v>
      </c>
      <c r="AA304" s="393" t="e">
        <f>SUM(#REF!)</f>
        <v>#REF!</v>
      </c>
      <c r="AB304" s="393" t="e">
        <f>SUM(#REF!)</f>
        <v>#REF!</v>
      </c>
      <c r="AC304" s="393" t="e">
        <f>SUM(#REF!)</f>
        <v>#REF!</v>
      </c>
      <c r="AD304" s="393" t="e">
        <f>SUM(#REF!)</f>
        <v>#REF!</v>
      </c>
      <c r="AE304" s="187">
        <v>100000</v>
      </c>
      <c r="AF304" s="187">
        <v>100000</v>
      </c>
      <c r="AG304" s="378">
        <v>53248</v>
      </c>
      <c r="AH304" s="395" t="e">
        <f t="shared" si="127"/>
        <v>#REF!</v>
      </c>
      <c r="AI304" s="110" t="e">
        <f>#REF!</f>
        <v>#REF!</v>
      </c>
      <c r="AJ304" s="93" t="e">
        <f>#REF!</f>
        <v>#REF!</v>
      </c>
      <c r="AK304" s="93" t="e">
        <f>#REF!</f>
        <v>#REF!</v>
      </c>
      <c r="AL304" s="93" t="e">
        <f>#REF!</f>
        <v>#REF!</v>
      </c>
      <c r="AM304" s="93" t="e">
        <f>#REF!</f>
        <v>#REF!</v>
      </c>
      <c r="AN304" s="93" t="e">
        <f>#REF!</f>
        <v>#REF!</v>
      </c>
      <c r="AO304" s="93" t="e">
        <f>#REF!</f>
        <v>#REF!</v>
      </c>
      <c r="AP304" s="93" t="e">
        <f>#REF!</f>
        <v>#REF!</v>
      </c>
      <c r="AQ304" s="93" t="e">
        <f>#REF!</f>
        <v>#REF!</v>
      </c>
      <c r="AR304" s="93" t="e">
        <f>#REF!</f>
        <v>#REF!</v>
      </c>
      <c r="AS304" s="187" t="e">
        <f>#REF!</f>
        <v>#REF!</v>
      </c>
      <c r="AT304" s="187" t="e">
        <f>#REF!</f>
        <v>#REF!</v>
      </c>
      <c r="AU304" s="17"/>
      <c r="AV304" s="17"/>
    </row>
    <row r="305" spans="1:48">
      <c r="A305" s="519">
        <v>5102060100200500</v>
      </c>
      <c r="B305" s="95" t="s">
        <v>1068</v>
      </c>
      <c r="C305" s="37" t="s">
        <v>1565</v>
      </c>
      <c r="D305" s="525" t="e">
        <f>E305/9*12</f>
        <v>#REF!</v>
      </c>
      <c r="E305" s="106" t="e">
        <f t="shared" si="126"/>
        <v>#REF!</v>
      </c>
      <c r="F305" s="428" t="e">
        <f t="shared" si="126"/>
        <v>#REF!</v>
      </c>
      <c r="G305" s="397" t="e">
        <f>SUM(#REF!)</f>
        <v>#REF!</v>
      </c>
      <c r="H305" s="396" t="e">
        <f>SUM(#REF!)</f>
        <v>#REF!</v>
      </c>
      <c r="I305" s="396" t="e">
        <f>SUM(#REF!)</f>
        <v>#REF!</v>
      </c>
      <c r="J305" s="396" t="e">
        <f>SUM(#REF!)</f>
        <v>#REF!</v>
      </c>
      <c r="K305" s="396" t="e">
        <f>SUM(#REF!)</f>
        <v>#REF!</v>
      </c>
      <c r="L305" s="396" t="e">
        <f>SUM(#REF!)</f>
        <v>#REF!</v>
      </c>
      <c r="M305" s="396" t="e">
        <f>SUM(#REF!)</f>
        <v>#REF!</v>
      </c>
      <c r="N305" s="396" t="e">
        <f>SUM(#REF!)</f>
        <v>#REF!</v>
      </c>
      <c r="O305" s="396" t="e">
        <f>SUM(#REF!)</f>
        <v>#REF!</v>
      </c>
      <c r="P305" s="396" t="e">
        <f>SUM(#REF!)</f>
        <v>#REF!</v>
      </c>
      <c r="Q305" s="396" t="e">
        <f>SUM(#REF!)</f>
        <v>#REF!</v>
      </c>
      <c r="R305" s="396" t="e">
        <f>SUM(#REF!)</f>
        <v>#REF!</v>
      </c>
      <c r="S305" s="396" t="e">
        <f>SUM(#REF!)</f>
        <v>#REF!</v>
      </c>
      <c r="T305" s="396" t="e">
        <f>SUM(#REF!)</f>
        <v>#REF!</v>
      </c>
      <c r="U305" s="396" t="e">
        <f>SUM(#REF!)</f>
        <v>#REF!</v>
      </c>
      <c r="V305" s="396" t="e">
        <f>SUM(#REF!)</f>
        <v>#REF!</v>
      </c>
      <c r="W305" s="396" t="e">
        <f>SUM(#REF!)</f>
        <v>#REF!</v>
      </c>
      <c r="X305" s="396" t="e">
        <f>SUM(#REF!)</f>
        <v>#REF!</v>
      </c>
      <c r="Y305" s="396" t="e">
        <f>SUM(#REF!)</f>
        <v>#REF!</v>
      </c>
      <c r="Z305" s="396" t="e">
        <f>SUM(#REF!)</f>
        <v>#REF!</v>
      </c>
      <c r="AA305" s="393" t="e">
        <f>SUM(#REF!)</f>
        <v>#REF!</v>
      </c>
      <c r="AB305" s="393" t="e">
        <f>SUM(#REF!)</f>
        <v>#REF!</v>
      </c>
      <c r="AC305" s="393" t="e">
        <f>SUM(#REF!)</f>
        <v>#REF!</v>
      </c>
      <c r="AD305" s="393" t="e">
        <f>SUM(#REF!)</f>
        <v>#REF!</v>
      </c>
      <c r="AE305" s="187">
        <v>75000</v>
      </c>
      <c r="AF305" s="187">
        <v>75000</v>
      </c>
      <c r="AG305" s="378">
        <v>79387</v>
      </c>
      <c r="AH305" s="395" t="e">
        <f t="shared" si="127"/>
        <v>#REF!</v>
      </c>
      <c r="AI305" s="110" t="e">
        <f>#REF!</f>
        <v>#REF!</v>
      </c>
      <c r="AJ305" s="93" t="e">
        <f>#REF!</f>
        <v>#REF!</v>
      </c>
      <c r="AK305" s="93" t="e">
        <f>#REF!</f>
        <v>#REF!</v>
      </c>
      <c r="AL305" s="93" t="e">
        <f>#REF!</f>
        <v>#REF!</v>
      </c>
      <c r="AM305" s="93" t="e">
        <f>#REF!</f>
        <v>#REF!</v>
      </c>
      <c r="AN305" s="93" t="e">
        <f>#REF!</f>
        <v>#REF!</v>
      </c>
      <c r="AO305" s="93" t="e">
        <f>#REF!</f>
        <v>#REF!</v>
      </c>
      <c r="AP305" s="93" t="e">
        <f>#REF!</f>
        <v>#REF!</v>
      </c>
      <c r="AQ305" s="93" t="e">
        <f>#REF!</f>
        <v>#REF!</v>
      </c>
      <c r="AR305" s="93" t="e">
        <f>#REF!</f>
        <v>#REF!</v>
      </c>
      <c r="AS305" s="187" t="e">
        <f>#REF!</f>
        <v>#REF!</v>
      </c>
      <c r="AT305" s="187" t="e">
        <f>#REF!</f>
        <v>#REF!</v>
      </c>
      <c r="AU305" s="17"/>
      <c r="AV305" s="17"/>
    </row>
    <row r="306" spans="1:48">
      <c r="A306" s="519">
        <v>5102060100200600</v>
      </c>
      <c r="B306" s="95" t="s">
        <v>1050</v>
      </c>
      <c r="C306" s="37" t="s">
        <v>1047</v>
      </c>
      <c r="D306" s="525" t="e">
        <f>E306/9*12</f>
        <v>#REF!</v>
      </c>
      <c r="E306" s="106" t="e">
        <f t="shared" si="126"/>
        <v>#REF!</v>
      </c>
      <c r="F306" s="428" t="e">
        <f t="shared" si="126"/>
        <v>#REF!</v>
      </c>
      <c r="G306" s="397" t="e">
        <f>SUM(#REF!)</f>
        <v>#REF!</v>
      </c>
      <c r="H306" s="396" t="e">
        <f>SUM(#REF!)</f>
        <v>#REF!</v>
      </c>
      <c r="I306" s="396" t="e">
        <f>SUM(#REF!)</f>
        <v>#REF!</v>
      </c>
      <c r="J306" s="396" t="e">
        <f>SUM(#REF!)</f>
        <v>#REF!</v>
      </c>
      <c r="K306" s="396" t="e">
        <f>SUM(#REF!)</f>
        <v>#REF!</v>
      </c>
      <c r="L306" s="396" t="e">
        <f>SUM(#REF!)</f>
        <v>#REF!</v>
      </c>
      <c r="M306" s="396" t="e">
        <f>SUM(#REF!)</f>
        <v>#REF!</v>
      </c>
      <c r="N306" s="396" t="e">
        <f>SUM(#REF!)</f>
        <v>#REF!</v>
      </c>
      <c r="O306" s="396" t="e">
        <f>SUM(#REF!)</f>
        <v>#REF!</v>
      </c>
      <c r="P306" s="396" t="e">
        <f>SUM(#REF!)</f>
        <v>#REF!</v>
      </c>
      <c r="Q306" s="396" t="e">
        <f>SUM(#REF!)</f>
        <v>#REF!</v>
      </c>
      <c r="R306" s="396" t="e">
        <f>SUM(#REF!)</f>
        <v>#REF!</v>
      </c>
      <c r="S306" s="396" t="e">
        <f>SUM(#REF!)</f>
        <v>#REF!</v>
      </c>
      <c r="T306" s="396" t="e">
        <f>SUM(#REF!)</f>
        <v>#REF!</v>
      </c>
      <c r="U306" s="396" t="e">
        <f>SUM(#REF!)</f>
        <v>#REF!</v>
      </c>
      <c r="V306" s="396" t="e">
        <f>SUM(#REF!)</f>
        <v>#REF!</v>
      </c>
      <c r="W306" s="396" t="e">
        <f>SUM(#REF!)</f>
        <v>#REF!</v>
      </c>
      <c r="X306" s="396" t="e">
        <f>SUM(#REF!)</f>
        <v>#REF!</v>
      </c>
      <c r="Y306" s="396" t="e">
        <f>SUM(#REF!)</f>
        <v>#REF!</v>
      </c>
      <c r="Z306" s="396" t="e">
        <f>SUM(#REF!)</f>
        <v>#REF!</v>
      </c>
      <c r="AA306" s="393" t="e">
        <f>SUM(#REF!)</f>
        <v>#REF!</v>
      </c>
      <c r="AB306" s="393" t="e">
        <f>SUM(#REF!)</f>
        <v>#REF!</v>
      </c>
      <c r="AC306" s="393" t="e">
        <f>SUM(#REF!)</f>
        <v>#REF!</v>
      </c>
      <c r="AD306" s="393" t="e">
        <f>SUM(#REF!)</f>
        <v>#REF!</v>
      </c>
      <c r="AE306" s="507">
        <f>75000-43750</f>
        <v>31250</v>
      </c>
      <c r="AF306" s="187">
        <v>75000</v>
      </c>
      <c r="AG306" s="378">
        <v>40275</v>
      </c>
      <c r="AH306" s="395" t="e">
        <f t="shared" si="127"/>
        <v>#REF!</v>
      </c>
      <c r="AI306" s="110" t="e">
        <f>#REF!</f>
        <v>#REF!</v>
      </c>
      <c r="AJ306" s="93" t="e">
        <f>#REF!</f>
        <v>#REF!</v>
      </c>
      <c r="AK306" s="93" t="e">
        <f>#REF!</f>
        <v>#REF!</v>
      </c>
      <c r="AL306" s="93" t="e">
        <f>#REF!</f>
        <v>#REF!</v>
      </c>
      <c r="AM306" s="93" t="e">
        <f>#REF!</f>
        <v>#REF!</v>
      </c>
      <c r="AN306" s="93" t="e">
        <f>#REF!</f>
        <v>#REF!</v>
      </c>
      <c r="AO306" s="93" t="e">
        <f>#REF!</f>
        <v>#REF!</v>
      </c>
      <c r="AP306" s="93" t="e">
        <f>#REF!</f>
        <v>#REF!</v>
      </c>
      <c r="AQ306" s="93" t="e">
        <f>#REF!</f>
        <v>#REF!</v>
      </c>
      <c r="AR306" s="93" t="e">
        <f>#REF!</f>
        <v>#REF!</v>
      </c>
      <c r="AS306" s="187" t="e">
        <f>#REF!</f>
        <v>#REF!</v>
      </c>
      <c r="AT306" s="187" t="e">
        <f>#REF!</f>
        <v>#REF!</v>
      </c>
      <c r="AU306" s="17"/>
      <c r="AV306" s="17"/>
    </row>
    <row r="307" spans="1:48">
      <c r="A307" s="531">
        <v>5102060100200700</v>
      </c>
      <c r="B307" s="532" t="s">
        <v>1048</v>
      </c>
      <c r="C307" s="533" t="s">
        <v>1082</v>
      </c>
      <c r="D307" s="525">
        <v>173750</v>
      </c>
      <c r="E307" s="106" t="e">
        <f t="shared" si="126"/>
        <v>#REF!</v>
      </c>
      <c r="F307" s="428" t="e">
        <f t="shared" si="126"/>
        <v>#REF!</v>
      </c>
      <c r="G307" s="397" t="e">
        <f>SUM(#REF!)</f>
        <v>#REF!</v>
      </c>
      <c r="H307" s="396" t="e">
        <f>SUM(#REF!)</f>
        <v>#REF!</v>
      </c>
      <c r="I307" s="396" t="e">
        <f>SUM(#REF!)</f>
        <v>#REF!</v>
      </c>
      <c r="J307" s="396" t="e">
        <f>SUM(#REF!)</f>
        <v>#REF!</v>
      </c>
      <c r="K307" s="396" t="e">
        <f>SUM(#REF!)</f>
        <v>#REF!</v>
      </c>
      <c r="L307" s="396" t="e">
        <f>SUM(#REF!)</f>
        <v>#REF!</v>
      </c>
      <c r="M307" s="396" t="e">
        <f>SUM(#REF!)</f>
        <v>#REF!</v>
      </c>
      <c r="N307" s="396" t="e">
        <f>SUM(#REF!)</f>
        <v>#REF!</v>
      </c>
      <c r="O307" s="396" t="e">
        <f>SUM(#REF!)</f>
        <v>#REF!</v>
      </c>
      <c r="P307" s="396" t="e">
        <f>SUM(#REF!)</f>
        <v>#REF!</v>
      </c>
      <c r="Q307" s="396" t="e">
        <f>SUM(#REF!)</f>
        <v>#REF!</v>
      </c>
      <c r="R307" s="396" t="e">
        <f>SUM(#REF!)</f>
        <v>#REF!</v>
      </c>
      <c r="S307" s="396" t="e">
        <f>SUM(#REF!)</f>
        <v>#REF!</v>
      </c>
      <c r="T307" s="396" t="e">
        <f>SUM(#REF!)</f>
        <v>#REF!</v>
      </c>
      <c r="U307" s="396" t="e">
        <f>SUM(#REF!)</f>
        <v>#REF!</v>
      </c>
      <c r="V307" s="396" t="e">
        <f>SUM(#REF!)</f>
        <v>#REF!</v>
      </c>
      <c r="W307" s="396" t="e">
        <f>SUM(#REF!)</f>
        <v>#REF!</v>
      </c>
      <c r="X307" s="396" t="e">
        <f>SUM(#REF!)</f>
        <v>#REF!</v>
      </c>
      <c r="Y307" s="396" t="e">
        <f>SUM(#REF!)</f>
        <v>#REF!</v>
      </c>
      <c r="Z307" s="396" t="e">
        <f>SUM(#REF!)</f>
        <v>#REF!</v>
      </c>
      <c r="AA307" s="393" t="e">
        <f>SUM(#REF!)</f>
        <v>#REF!</v>
      </c>
      <c r="AB307" s="393" t="e">
        <f>SUM(#REF!)</f>
        <v>#REF!</v>
      </c>
      <c r="AC307" s="393" t="e">
        <f>SUM(#REF!)</f>
        <v>#REF!</v>
      </c>
      <c r="AD307" s="393" t="e">
        <f>SUM(#REF!)</f>
        <v>#REF!</v>
      </c>
      <c r="AE307" s="507">
        <f>130000+43750</f>
        <v>173750</v>
      </c>
      <c r="AF307" s="187">
        <v>130000</v>
      </c>
      <c r="AG307" s="378">
        <v>283725</v>
      </c>
      <c r="AH307" s="395" t="e">
        <f t="shared" si="127"/>
        <v>#REF!</v>
      </c>
      <c r="AI307" s="110" t="e">
        <f>#REF!</f>
        <v>#REF!</v>
      </c>
      <c r="AJ307" s="93" t="e">
        <f>#REF!</f>
        <v>#REF!</v>
      </c>
      <c r="AK307" s="93" t="e">
        <f>#REF!</f>
        <v>#REF!</v>
      </c>
      <c r="AL307" s="93" t="e">
        <f>#REF!</f>
        <v>#REF!</v>
      </c>
      <c r="AM307" s="93" t="e">
        <f>#REF!</f>
        <v>#REF!</v>
      </c>
      <c r="AN307" s="93" t="e">
        <f>#REF!</f>
        <v>#REF!</v>
      </c>
      <c r="AO307" s="93" t="e">
        <f>#REF!</f>
        <v>#REF!</v>
      </c>
      <c r="AP307" s="93" t="e">
        <f>#REF!</f>
        <v>#REF!</v>
      </c>
      <c r="AQ307" s="93" t="e">
        <f>#REF!</f>
        <v>#REF!</v>
      </c>
      <c r="AR307" s="93" t="e">
        <f>#REF!</f>
        <v>#REF!</v>
      </c>
      <c r="AS307" s="187" t="e">
        <f>#REF!</f>
        <v>#REF!</v>
      </c>
      <c r="AT307" s="187" t="e">
        <f>#REF!</f>
        <v>#REF!</v>
      </c>
      <c r="AU307" s="17"/>
      <c r="AV307" s="17"/>
    </row>
    <row r="308" spans="1:48">
      <c r="A308" s="519">
        <v>5102060100200800</v>
      </c>
      <c r="B308" s="95" t="s">
        <v>1049</v>
      </c>
      <c r="C308" s="37" t="s">
        <v>1083</v>
      </c>
      <c r="D308" s="525" t="e">
        <f>E308/9*12</f>
        <v>#REF!</v>
      </c>
      <c r="E308" s="106" t="e">
        <f t="shared" si="126"/>
        <v>#REF!</v>
      </c>
      <c r="F308" s="428" t="e">
        <f t="shared" si="126"/>
        <v>#REF!</v>
      </c>
      <c r="G308" s="397" t="e">
        <f>SUM(#REF!)</f>
        <v>#REF!</v>
      </c>
      <c r="H308" s="396" t="e">
        <f>SUM(#REF!)</f>
        <v>#REF!</v>
      </c>
      <c r="I308" s="396" t="e">
        <f>SUM(#REF!)</f>
        <v>#REF!</v>
      </c>
      <c r="J308" s="396" t="e">
        <f>SUM(#REF!)</f>
        <v>#REF!</v>
      </c>
      <c r="K308" s="396" t="e">
        <f>SUM(#REF!)</f>
        <v>#REF!</v>
      </c>
      <c r="L308" s="396" t="e">
        <f>SUM(#REF!)</f>
        <v>#REF!</v>
      </c>
      <c r="M308" s="396" t="e">
        <f>SUM(#REF!)</f>
        <v>#REF!</v>
      </c>
      <c r="N308" s="396" t="e">
        <f>SUM(#REF!)</f>
        <v>#REF!</v>
      </c>
      <c r="O308" s="396" t="e">
        <f>SUM(#REF!)</f>
        <v>#REF!</v>
      </c>
      <c r="P308" s="396" t="e">
        <f>SUM(#REF!)</f>
        <v>#REF!</v>
      </c>
      <c r="Q308" s="396" t="e">
        <f>SUM(#REF!)</f>
        <v>#REF!</v>
      </c>
      <c r="R308" s="396" t="e">
        <f>SUM(#REF!)</f>
        <v>#REF!</v>
      </c>
      <c r="S308" s="396" t="e">
        <f>SUM(#REF!)</f>
        <v>#REF!</v>
      </c>
      <c r="T308" s="396" t="e">
        <f>SUM(#REF!)</f>
        <v>#REF!</v>
      </c>
      <c r="U308" s="396" t="e">
        <f>SUM(#REF!)</f>
        <v>#REF!</v>
      </c>
      <c r="V308" s="396" t="e">
        <f>SUM(#REF!)</f>
        <v>#REF!</v>
      </c>
      <c r="W308" s="396" t="e">
        <f>SUM(#REF!)</f>
        <v>#REF!</v>
      </c>
      <c r="X308" s="396" t="e">
        <f>SUM(#REF!)</f>
        <v>#REF!</v>
      </c>
      <c r="Y308" s="396" t="e">
        <f>SUM(#REF!)</f>
        <v>#REF!</v>
      </c>
      <c r="Z308" s="396" t="e">
        <f>SUM(#REF!)</f>
        <v>#REF!</v>
      </c>
      <c r="AA308" s="393" t="e">
        <f>SUM(#REF!)</f>
        <v>#REF!</v>
      </c>
      <c r="AB308" s="393" t="e">
        <f>SUM(#REF!)</f>
        <v>#REF!</v>
      </c>
      <c r="AC308" s="393" t="e">
        <f>SUM(#REF!)</f>
        <v>#REF!</v>
      </c>
      <c r="AD308" s="393" t="e">
        <f>SUM(#REF!)</f>
        <v>#REF!</v>
      </c>
      <c r="AE308" s="507">
        <f>10000-5000</f>
        <v>5000</v>
      </c>
      <c r="AF308" s="187">
        <v>10000</v>
      </c>
      <c r="AG308" s="378">
        <v>69787</v>
      </c>
      <c r="AH308" s="395" t="e">
        <f t="shared" si="127"/>
        <v>#REF!</v>
      </c>
      <c r="AI308" s="110" t="e">
        <f>#REF!</f>
        <v>#REF!</v>
      </c>
      <c r="AJ308" s="93" t="e">
        <f>#REF!</f>
        <v>#REF!</v>
      </c>
      <c r="AK308" s="93" t="e">
        <f>#REF!</f>
        <v>#REF!</v>
      </c>
      <c r="AL308" s="93" t="e">
        <f>#REF!</f>
        <v>#REF!</v>
      </c>
      <c r="AM308" s="93" t="e">
        <f>#REF!</f>
        <v>#REF!</v>
      </c>
      <c r="AN308" s="93" t="e">
        <f>#REF!</f>
        <v>#REF!</v>
      </c>
      <c r="AO308" s="93" t="e">
        <f>#REF!</f>
        <v>#REF!</v>
      </c>
      <c r="AP308" s="93" t="e">
        <f>#REF!</f>
        <v>#REF!</v>
      </c>
      <c r="AQ308" s="93" t="e">
        <f>#REF!</f>
        <v>#REF!</v>
      </c>
      <c r="AR308" s="93" t="e">
        <f>#REF!</f>
        <v>#REF!</v>
      </c>
      <c r="AS308" s="187" t="e">
        <f>#REF!</f>
        <v>#REF!</v>
      </c>
      <c r="AT308" s="187" t="e">
        <f>#REF!</f>
        <v>#REF!</v>
      </c>
      <c r="AU308" s="17"/>
      <c r="AV308" s="17"/>
    </row>
    <row r="309" spans="1:48">
      <c r="A309" s="519"/>
      <c r="B309" s="95">
        <v>904</v>
      </c>
      <c r="C309" s="37" t="s">
        <v>1084</v>
      </c>
      <c r="D309" s="526" t="e">
        <f>SUM(D310:D316)</f>
        <v>#REF!</v>
      </c>
      <c r="E309" s="429" t="e">
        <f>SUM(E310:E316)</f>
        <v>#REF!</v>
      </c>
      <c r="F309" s="430" t="e">
        <f>SUM(F310:F316)</f>
        <v>#REF!</v>
      </c>
      <c r="G309" s="89" t="e">
        <f>SUM(G310:G316)</f>
        <v>#REF!</v>
      </c>
      <c r="H309" s="100" t="e">
        <f t="shared" ref="H309:T309" si="128">SUM(H310:H316)</f>
        <v>#REF!</v>
      </c>
      <c r="I309" s="100" t="e">
        <f t="shared" si="128"/>
        <v>#REF!</v>
      </c>
      <c r="J309" s="100" t="e">
        <f t="shared" si="128"/>
        <v>#REF!</v>
      </c>
      <c r="K309" s="100" t="e">
        <f t="shared" si="128"/>
        <v>#REF!</v>
      </c>
      <c r="L309" s="100" t="e">
        <f t="shared" si="128"/>
        <v>#REF!</v>
      </c>
      <c r="M309" s="100" t="e">
        <f t="shared" si="128"/>
        <v>#REF!</v>
      </c>
      <c r="N309" s="100" t="e">
        <f t="shared" si="128"/>
        <v>#REF!</v>
      </c>
      <c r="O309" s="100" t="e">
        <f t="shared" si="128"/>
        <v>#REF!</v>
      </c>
      <c r="P309" s="100" t="e">
        <f t="shared" si="128"/>
        <v>#REF!</v>
      </c>
      <c r="Q309" s="100" t="e">
        <f t="shared" si="128"/>
        <v>#REF!</v>
      </c>
      <c r="R309" s="100" t="e">
        <f t="shared" si="128"/>
        <v>#REF!</v>
      </c>
      <c r="S309" s="100" t="e">
        <f t="shared" si="128"/>
        <v>#REF!</v>
      </c>
      <c r="T309" s="100" t="e">
        <f t="shared" si="128"/>
        <v>#REF!</v>
      </c>
      <c r="U309" s="100" t="e">
        <f>SUM(U310:U316)</f>
        <v>#REF!</v>
      </c>
      <c r="V309" s="100" t="e">
        <f>SUM(V310:V316)</f>
        <v>#REF!</v>
      </c>
      <c r="W309" s="100" t="e">
        <f t="shared" ref="W309:AD309" si="129">SUM(W310:W316)</f>
        <v>#REF!</v>
      </c>
      <c r="X309" s="100" t="e">
        <f t="shared" si="129"/>
        <v>#REF!</v>
      </c>
      <c r="Y309" s="100" t="e">
        <f>SUM(Y310:Y316)</f>
        <v>#REF!</v>
      </c>
      <c r="Z309" s="100" t="e">
        <f>SUM(Z310:Z316)</f>
        <v>#REF!</v>
      </c>
      <c r="AA309" s="100" t="e">
        <f t="shared" si="129"/>
        <v>#REF!</v>
      </c>
      <c r="AB309" s="100" t="e">
        <f t="shared" si="129"/>
        <v>#REF!</v>
      </c>
      <c r="AC309" s="100" t="e">
        <f t="shared" si="129"/>
        <v>#REF!</v>
      </c>
      <c r="AD309" s="100" t="e">
        <f t="shared" si="129"/>
        <v>#REF!</v>
      </c>
      <c r="AE309" s="184">
        <f t="shared" ref="AE309:AT309" si="130">SUM(AE310:AE316)</f>
        <v>560200</v>
      </c>
      <c r="AF309" s="184">
        <f t="shared" si="130"/>
        <v>467200</v>
      </c>
      <c r="AG309" s="184">
        <f t="shared" si="130"/>
        <v>477255</v>
      </c>
      <c r="AH309" s="184" t="e">
        <f t="shared" si="130"/>
        <v>#REF!</v>
      </c>
      <c r="AI309" s="184" t="e">
        <f t="shared" si="130"/>
        <v>#REF!</v>
      </c>
      <c r="AJ309" s="184" t="e">
        <f t="shared" si="130"/>
        <v>#REF!</v>
      </c>
      <c r="AK309" s="184" t="e">
        <f t="shared" si="130"/>
        <v>#REF!</v>
      </c>
      <c r="AL309" s="184" t="e">
        <f t="shared" si="130"/>
        <v>#REF!</v>
      </c>
      <c r="AM309" s="184" t="e">
        <f t="shared" si="130"/>
        <v>#REF!</v>
      </c>
      <c r="AN309" s="184" t="e">
        <f t="shared" si="130"/>
        <v>#REF!</v>
      </c>
      <c r="AO309" s="184" t="e">
        <f t="shared" si="130"/>
        <v>#REF!</v>
      </c>
      <c r="AP309" s="184" t="e">
        <f t="shared" si="130"/>
        <v>#REF!</v>
      </c>
      <c r="AQ309" s="184" t="e">
        <f t="shared" si="130"/>
        <v>#REF!</v>
      </c>
      <c r="AR309" s="184" t="e">
        <f t="shared" si="130"/>
        <v>#REF!</v>
      </c>
      <c r="AS309" s="184" t="e">
        <f t="shared" si="130"/>
        <v>#REF!</v>
      </c>
      <c r="AT309" s="184" t="e">
        <f t="shared" si="130"/>
        <v>#REF!</v>
      </c>
      <c r="AU309" s="17"/>
      <c r="AV309" s="17"/>
    </row>
    <row r="310" spans="1:48">
      <c r="A310" s="519">
        <v>5102070100500100</v>
      </c>
      <c r="B310" s="95" t="s">
        <v>1052</v>
      </c>
      <c r="C310" s="37" t="s">
        <v>1051</v>
      </c>
      <c r="D310" s="525" t="e">
        <f t="shared" ref="D310:D315" si="131">E310/9*12</f>
        <v>#REF!</v>
      </c>
      <c r="E310" s="106" t="e">
        <f t="shared" ref="E310:F316" si="132">AC310+AA310+Y310+W310+U310+S310+Q310+O310+M310+K310+I310+G310</f>
        <v>#REF!</v>
      </c>
      <c r="F310" s="428" t="e">
        <f t="shared" si="132"/>
        <v>#REF!</v>
      </c>
      <c r="G310" s="397" t="e">
        <f>SUM(#REF!)</f>
        <v>#REF!</v>
      </c>
      <c r="H310" s="396" t="e">
        <f>SUM(#REF!)</f>
        <v>#REF!</v>
      </c>
      <c r="I310" s="396" t="e">
        <f>SUM(#REF!)</f>
        <v>#REF!</v>
      </c>
      <c r="J310" s="396" t="e">
        <f>SUM(#REF!)</f>
        <v>#REF!</v>
      </c>
      <c r="K310" s="396" t="e">
        <f>SUM(#REF!)</f>
        <v>#REF!</v>
      </c>
      <c r="L310" s="396" t="e">
        <f>SUM(#REF!)</f>
        <v>#REF!</v>
      </c>
      <c r="M310" s="396" t="e">
        <f>SUM(#REF!)</f>
        <v>#REF!</v>
      </c>
      <c r="N310" s="396" t="e">
        <f>SUM(#REF!)</f>
        <v>#REF!</v>
      </c>
      <c r="O310" s="396" t="e">
        <f>SUM(#REF!)</f>
        <v>#REF!</v>
      </c>
      <c r="P310" s="396" t="e">
        <f>SUM(#REF!)</f>
        <v>#REF!</v>
      </c>
      <c r="Q310" s="396" t="e">
        <f>SUM(#REF!)</f>
        <v>#REF!</v>
      </c>
      <c r="R310" s="396" t="e">
        <f>SUM(#REF!)</f>
        <v>#REF!</v>
      </c>
      <c r="S310" s="396" t="e">
        <f>SUM(#REF!)</f>
        <v>#REF!</v>
      </c>
      <c r="T310" s="396" t="e">
        <f>SUM(#REF!)</f>
        <v>#REF!</v>
      </c>
      <c r="U310" s="396" t="e">
        <f>SUM(#REF!)</f>
        <v>#REF!</v>
      </c>
      <c r="V310" s="396" t="e">
        <f>SUM(#REF!)</f>
        <v>#REF!</v>
      </c>
      <c r="W310" s="396" t="e">
        <f>SUM(#REF!)</f>
        <v>#REF!</v>
      </c>
      <c r="X310" s="396" t="e">
        <f>SUM(#REF!)</f>
        <v>#REF!</v>
      </c>
      <c r="Y310" s="396" t="e">
        <f>SUM(#REF!)</f>
        <v>#REF!</v>
      </c>
      <c r="Z310" s="396" t="e">
        <f>SUM(#REF!)</f>
        <v>#REF!</v>
      </c>
      <c r="AA310" s="393" t="e">
        <f>SUM(#REF!)</f>
        <v>#REF!</v>
      </c>
      <c r="AB310" s="393" t="e">
        <f>SUM(#REF!)</f>
        <v>#REF!</v>
      </c>
      <c r="AC310" s="393" t="e">
        <f>SUM(#REF!)</f>
        <v>#REF!</v>
      </c>
      <c r="AD310" s="393" t="e">
        <f>SUM(#REF!)</f>
        <v>#REF!</v>
      </c>
      <c r="AE310" s="507">
        <f>202200+115000</f>
        <v>317200</v>
      </c>
      <c r="AF310" s="187">
        <v>202200</v>
      </c>
      <c r="AG310" s="378">
        <v>286654</v>
      </c>
      <c r="AH310" s="395" t="e">
        <f t="shared" ref="AH310:AH316" si="133">SUM(AI310:AT310)</f>
        <v>#REF!</v>
      </c>
      <c r="AI310" s="110" t="e">
        <f>#REF!</f>
        <v>#REF!</v>
      </c>
      <c r="AJ310" s="93" t="e">
        <f>#REF!</f>
        <v>#REF!</v>
      </c>
      <c r="AK310" s="93" t="e">
        <f>#REF!</f>
        <v>#REF!</v>
      </c>
      <c r="AL310" s="93" t="e">
        <f>#REF!</f>
        <v>#REF!</v>
      </c>
      <c r="AM310" s="93" t="e">
        <f>#REF!</f>
        <v>#REF!</v>
      </c>
      <c r="AN310" s="93" t="e">
        <f>#REF!</f>
        <v>#REF!</v>
      </c>
      <c r="AO310" s="93" t="e">
        <f>#REF!</f>
        <v>#REF!</v>
      </c>
      <c r="AP310" s="93" t="e">
        <f>#REF!</f>
        <v>#REF!</v>
      </c>
      <c r="AQ310" s="93" t="e">
        <f>#REF!</f>
        <v>#REF!</v>
      </c>
      <c r="AR310" s="93" t="e">
        <f>#REF!</f>
        <v>#REF!</v>
      </c>
      <c r="AS310" s="187" t="e">
        <f>#REF!</f>
        <v>#REF!</v>
      </c>
      <c r="AT310" s="187" t="e">
        <f>#REF!</f>
        <v>#REF!</v>
      </c>
      <c r="AU310" s="17"/>
      <c r="AV310" s="17"/>
    </row>
    <row r="311" spans="1:48">
      <c r="A311" s="519">
        <v>5102070100500200</v>
      </c>
      <c r="B311" s="95" t="s">
        <v>1053</v>
      </c>
      <c r="C311" s="37" t="s">
        <v>11</v>
      </c>
      <c r="D311" s="525" t="e">
        <f t="shared" si="131"/>
        <v>#REF!</v>
      </c>
      <c r="E311" s="106" t="e">
        <f t="shared" si="132"/>
        <v>#REF!</v>
      </c>
      <c r="F311" s="428" t="e">
        <f t="shared" si="132"/>
        <v>#REF!</v>
      </c>
      <c r="G311" s="397" t="e">
        <f>SUM(#REF!)</f>
        <v>#REF!</v>
      </c>
      <c r="H311" s="396" t="e">
        <f>SUM(#REF!)</f>
        <v>#REF!</v>
      </c>
      <c r="I311" s="396" t="e">
        <f>SUM(#REF!)</f>
        <v>#REF!</v>
      </c>
      <c r="J311" s="396" t="e">
        <f>SUM(#REF!)</f>
        <v>#REF!</v>
      </c>
      <c r="K311" s="396" t="e">
        <f>SUM(#REF!)</f>
        <v>#REF!</v>
      </c>
      <c r="L311" s="396" t="e">
        <f>SUM(#REF!)</f>
        <v>#REF!</v>
      </c>
      <c r="M311" s="396" t="e">
        <f>SUM(#REF!)</f>
        <v>#REF!</v>
      </c>
      <c r="N311" s="396" t="e">
        <f>SUM(#REF!)</f>
        <v>#REF!</v>
      </c>
      <c r="O311" s="396" t="e">
        <f>SUM(#REF!)</f>
        <v>#REF!</v>
      </c>
      <c r="P311" s="396" t="e">
        <f>SUM(#REF!)</f>
        <v>#REF!</v>
      </c>
      <c r="Q311" s="396" t="e">
        <f>SUM(#REF!)</f>
        <v>#REF!</v>
      </c>
      <c r="R311" s="396" t="e">
        <f>SUM(#REF!)</f>
        <v>#REF!</v>
      </c>
      <c r="S311" s="396" t="e">
        <f>SUM(#REF!)</f>
        <v>#REF!</v>
      </c>
      <c r="T311" s="396" t="e">
        <f>SUM(#REF!)</f>
        <v>#REF!</v>
      </c>
      <c r="U311" s="396" t="e">
        <f>SUM(#REF!)</f>
        <v>#REF!</v>
      </c>
      <c r="V311" s="396" t="e">
        <f>SUM(#REF!)</f>
        <v>#REF!</v>
      </c>
      <c r="W311" s="396" t="e">
        <f>SUM(#REF!)</f>
        <v>#REF!</v>
      </c>
      <c r="X311" s="396" t="e">
        <f>SUM(#REF!)</f>
        <v>#REF!</v>
      </c>
      <c r="Y311" s="396" t="e">
        <f>SUM(#REF!)</f>
        <v>#REF!</v>
      </c>
      <c r="Z311" s="396" t="e">
        <f>SUM(#REF!)</f>
        <v>#REF!</v>
      </c>
      <c r="AA311" s="393" t="e">
        <f>SUM(#REF!)</f>
        <v>#REF!</v>
      </c>
      <c r="AB311" s="393" t="e">
        <f>SUM(#REF!)</f>
        <v>#REF!</v>
      </c>
      <c r="AC311" s="393" t="e">
        <f>SUM(#REF!)</f>
        <v>#REF!</v>
      </c>
      <c r="AD311" s="393" t="e">
        <f>SUM(#REF!)</f>
        <v>#REF!</v>
      </c>
      <c r="AE311" s="507">
        <f>63000+60000</f>
        <v>123000</v>
      </c>
      <c r="AF311" s="187">
        <v>63000</v>
      </c>
      <c r="AG311" s="378">
        <v>62725</v>
      </c>
      <c r="AH311" s="395" t="e">
        <f t="shared" si="133"/>
        <v>#REF!</v>
      </c>
      <c r="AI311" s="110" t="e">
        <f>#REF!</f>
        <v>#REF!</v>
      </c>
      <c r="AJ311" s="93" t="e">
        <f>#REF!</f>
        <v>#REF!</v>
      </c>
      <c r="AK311" s="93" t="e">
        <f>#REF!</f>
        <v>#REF!</v>
      </c>
      <c r="AL311" s="93" t="e">
        <f>#REF!</f>
        <v>#REF!</v>
      </c>
      <c r="AM311" s="93" t="e">
        <f>#REF!</f>
        <v>#REF!</v>
      </c>
      <c r="AN311" s="93" t="e">
        <f>#REF!</f>
        <v>#REF!</v>
      </c>
      <c r="AO311" s="93" t="e">
        <f>#REF!</f>
        <v>#REF!</v>
      </c>
      <c r="AP311" s="93" t="e">
        <f>#REF!</f>
        <v>#REF!</v>
      </c>
      <c r="AQ311" s="93" t="e">
        <f>#REF!</f>
        <v>#REF!</v>
      </c>
      <c r="AR311" s="93" t="e">
        <f>#REF!</f>
        <v>#REF!</v>
      </c>
      <c r="AS311" s="187" t="e">
        <f>#REF!</f>
        <v>#REF!</v>
      </c>
      <c r="AT311" s="187" t="e">
        <f>#REF!</f>
        <v>#REF!</v>
      </c>
      <c r="AU311" s="17"/>
      <c r="AV311" s="17"/>
    </row>
    <row r="312" spans="1:48">
      <c r="A312" s="519">
        <v>5102070100500300</v>
      </c>
      <c r="B312" s="95" t="s">
        <v>1054</v>
      </c>
      <c r="C312" s="37" t="s">
        <v>483</v>
      </c>
      <c r="D312" s="525" t="e">
        <f t="shared" si="131"/>
        <v>#REF!</v>
      </c>
      <c r="E312" s="87" t="e">
        <f t="shared" si="132"/>
        <v>#REF!</v>
      </c>
      <c r="F312" s="428" t="e">
        <f t="shared" si="132"/>
        <v>#REF!</v>
      </c>
      <c r="G312" s="397" t="e">
        <f>SUM(#REF!)</f>
        <v>#REF!</v>
      </c>
      <c r="H312" s="396" t="e">
        <f>SUM(#REF!)</f>
        <v>#REF!</v>
      </c>
      <c r="I312" s="396" t="e">
        <f>SUM(#REF!)</f>
        <v>#REF!</v>
      </c>
      <c r="J312" s="396" t="e">
        <f>SUM(#REF!)</f>
        <v>#REF!</v>
      </c>
      <c r="K312" s="396" t="e">
        <f>SUM(#REF!)</f>
        <v>#REF!</v>
      </c>
      <c r="L312" s="396" t="e">
        <f>SUM(#REF!)</f>
        <v>#REF!</v>
      </c>
      <c r="M312" s="396" t="e">
        <f>SUM(#REF!)</f>
        <v>#REF!</v>
      </c>
      <c r="N312" s="396" t="e">
        <f>SUM(#REF!)</f>
        <v>#REF!</v>
      </c>
      <c r="O312" s="396" t="e">
        <f>SUM(#REF!)</f>
        <v>#REF!</v>
      </c>
      <c r="P312" s="396" t="e">
        <f>SUM(#REF!)</f>
        <v>#REF!</v>
      </c>
      <c r="Q312" s="396" t="e">
        <f>SUM(#REF!)</f>
        <v>#REF!</v>
      </c>
      <c r="R312" s="396" t="e">
        <f>SUM(#REF!)</f>
        <v>#REF!</v>
      </c>
      <c r="S312" s="396" t="e">
        <f>SUM(#REF!)</f>
        <v>#REF!</v>
      </c>
      <c r="T312" s="396" t="e">
        <f>SUM(#REF!)</f>
        <v>#REF!</v>
      </c>
      <c r="U312" s="396" t="e">
        <f>SUM(#REF!)</f>
        <v>#REF!</v>
      </c>
      <c r="V312" s="396" t="e">
        <f>SUM(#REF!)</f>
        <v>#REF!</v>
      </c>
      <c r="W312" s="396" t="e">
        <f>SUM(#REF!)</f>
        <v>#REF!</v>
      </c>
      <c r="X312" s="396" t="e">
        <f>SUM(#REF!)</f>
        <v>#REF!</v>
      </c>
      <c r="Y312" s="396" t="e">
        <f>SUM(#REF!)</f>
        <v>#REF!</v>
      </c>
      <c r="Z312" s="396" t="e">
        <f>SUM(#REF!)</f>
        <v>#REF!</v>
      </c>
      <c r="AA312" s="393" t="e">
        <f>SUM(#REF!)</f>
        <v>#REF!</v>
      </c>
      <c r="AB312" s="393" t="e">
        <f>SUM(#REF!)</f>
        <v>#REF!</v>
      </c>
      <c r="AC312" s="393" t="e">
        <f>SUM(#REF!)</f>
        <v>#REF!</v>
      </c>
      <c r="AD312" s="393" t="e">
        <f>SUM(#REF!)</f>
        <v>#REF!</v>
      </c>
      <c r="AE312" s="187">
        <v>62000</v>
      </c>
      <c r="AF312" s="187">
        <v>62000</v>
      </c>
      <c r="AG312" s="378">
        <v>62286</v>
      </c>
      <c r="AH312" s="395" t="e">
        <f t="shared" si="133"/>
        <v>#REF!</v>
      </c>
      <c r="AI312" s="110" t="e">
        <f>#REF!</f>
        <v>#REF!</v>
      </c>
      <c r="AJ312" s="93" t="e">
        <f>#REF!</f>
        <v>#REF!</v>
      </c>
      <c r="AK312" s="93" t="e">
        <f>#REF!</f>
        <v>#REF!</v>
      </c>
      <c r="AL312" s="93" t="e">
        <f>#REF!</f>
        <v>#REF!</v>
      </c>
      <c r="AM312" s="93" t="e">
        <f>#REF!</f>
        <v>#REF!</v>
      </c>
      <c r="AN312" s="93" t="e">
        <f>#REF!</f>
        <v>#REF!</v>
      </c>
      <c r="AO312" s="93" t="e">
        <f>#REF!</f>
        <v>#REF!</v>
      </c>
      <c r="AP312" s="93" t="e">
        <f>#REF!</f>
        <v>#REF!</v>
      </c>
      <c r="AQ312" s="93" t="e">
        <f>#REF!</f>
        <v>#REF!</v>
      </c>
      <c r="AR312" s="93" t="e">
        <f>#REF!</f>
        <v>#REF!</v>
      </c>
      <c r="AS312" s="187" t="e">
        <f>#REF!</f>
        <v>#REF!</v>
      </c>
      <c r="AT312" s="187" t="e">
        <f>#REF!</f>
        <v>#REF!</v>
      </c>
      <c r="AU312" s="17"/>
      <c r="AV312" s="17"/>
    </row>
    <row r="313" spans="1:48">
      <c r="A313" s="519">
        <v>5102070100500400</v>
      </c>
      <c r="B313" s="95" t="s">
        <v>1055</v>
      </c>
      <c r="C313" s="37" t="s">
        <v>84</v>
      </c>
      <c r="D313" s="525" t="e">
        <f t="shared" si="131"/>
        <v>#REF!</v>
      </c>
      <c r="E313" s="106" t="e">
        <f t="shared" si="132"/>
        <v>#REF!</v>
      </c>
      <c r="F313" s="428" t="e">
        <f t="shared" si="132"/>
        <v>#REF!</v>
      </c>
      <c r="G313" s="397" t="e">
        <f>SUM(#REF!)</f>
        <v>#REF!</v>
      </c>
      <c r="H313" s="396" t="e">
        <f>SUM(#REF!)</f>
        <v>#REF!</v>
      </c>
      <c r="I313" s="396" t="e">
        <f>SUM(#REF!)</f>
        <v>#REF!</v>
      </c>
      <c r="J313" s="396" t="e">
        <f>SUM(#REF!)</f>
        <v>#REF!</v>
      </c>
      <c r="K313" s="396" t="e">
        <f>SUM(#REF!)</f>
        <v>#REF!</v>
      </c>
      <c r="L313" s="396" t="e">
        <f>SUM(#REF!)</f>
        <v>#REF!</v>
      </c>
      <c r="M313" s="396" t="e">
        <f>SUM(#REF!)</f>
        <v>#REF!</v>
      </c>
      <c r="N313" s="396" t="e">
        <f>SUM(#REF!)</f>
        <v>#REF!</v>
      </c>
      <c r="O313" s="396" t="e">
        <f>SUM(#REF!)</f>
        <v>#REF!</v>
      </c>
      <c r="P313" s="396" t="e">
        <f>SUM(#REF!)</f>
        <v>#REF!</v>
      </c>
      <c r="Q313" s="396" t="e">
        <f>SUM(#REF!)</f>
        <v>#REF!</v>
      </c>
      <c r="R313" s="396" t="e">
        <f>SUM(#REF!)</f>
        <v>#REF!</v>
      </c>
      <c r="S313" s="396" t="e">
        <f>SUM(#REF!)</f>
        <v>#REF!</v>
      </c>
      <c r="T313" s="396" t="e">
        <f>SUM(#REF!)</f>
        <v>#REF!</v>
      </c>
      <c r="U313" s="396" t="e">
        <f>SUM(#REF!)</f>
        <v>#REF!</v>
      </c>
      <c r="V313" s="396" t="e">
        <f>SUM(#REF!)</f>
        <v>#REF!</v>
      </c>
      <c r="W313" s="396" t="e">
        <f>SUM(#REF!)</f>
        <v>#REF!</v>
      </c>
      <c r="X313" s="396" t="e">
        <f>SUM(#REF!)</f>
        <v>#REF!</v>
      </c>
      <c r="Y313" s="396" t="e">
        <f>SUM(#REF!)</f>
        <v>#REF!</v>
      </c>
      <c r="Z313" s="396" t="e">
        <f>SUM(#REF!)</f>
        <v>#REF!</v>
      </c>
      <c r="AA313" s="393" t="e">
        <f>SUM(#REF!)</f>
        <v>#REF!</v>
      </c>
      <c r="AB313" s="393" t="e">
        <f>SUM(#REF!)</f>
        <v>#REF!</v>
      </c>
      <c r="AC313" s="393" t="e">
        <f>SUM(#REF!)</f>
        <v>#REF!</v>
      </c>
      <c r="AD313" s="393" t="e">
        <f>SUM(#REF!)</f>
        <v>#REF!</v>
      </c>
      <c r="AE313" s="187">
        <v>5000</v>
      </c>
      <c r="AF313" s="187">
        <v>5000</v>
      </c>
      <c r="AG313" s="378">
        <v>6116</v>
      </c>
      <c r="AH313" s="395" t="e">
        <f t="shared" si="133"/>
        <v>#REF!</v>
      </c>
      <c r="AI313" s="110" t="e">
        <f>#REF!</f>
        <v>#REF!</v>
      </c>
      <c r="AJ313" s="93" t="e">
        <f>#REF!</f>
        <v>#REF!</v>
      </c>
      <c r="AK313" s="93" t="e">
        <f>#REF!</f>
        <v>#REF!</v>
      </c>
      <c r="AL313" s="93" t="e">
        <f>#REF!</f>
        <v>#REF!</v>
      </c>
      <c r="AM313" s="93" t="e">
        <f>#REF!</f>
        <v>#REF!</v>
      </c>
      <c r="AN313" s="93" t="e">
        <f>#REF!</f>
        <v>#REF!</v>
      </c>
      <c r="AO313" s="93" t="e">
        <f>#REF!</f>
        <v>#REF!</v>
      </c>
      <c r="AP313" s="93" t="e">
        <f>#REF!</f>
        <v>#REF!</v>
      </c>
      <c r="AQ313" s="93" t="e">
        <f>#REF!</f>
        <v>#REF!</v>
      </c>
      <c r="AR313" s="93" t="e">
        <f>#REF!</f>
        <v>#REF!</v>
      </c>
      <c r="AS313" s="187" t="e">
        <f>#REF!</f>
        <v>#REF!</v>
      </c>
      <c r="AT313" s="187" t="e">
        <f>#REF!</f>
        <v>#REF!</v>
      </c>
      <c r="AU313" s="17"/>
      <c r="AV313" s="17"/>
    </row>
    <row r="314" spans="1:48">
      <c r="A314" s="519">
        <v>5102070100500500</v>
      </c>
      <c r="B314" s="95" t="s">
        <v>1057</v>
      </c>
      <c r="C314" s="37" t="s">
        <v>1056</v>
      </c>
      <c r="D314" s="525" t="e">
        <f t="shared" si="131"/>
        <v>#REF!</v>
      </c>
      <c r="E314" s="106" t="e">
        <f t="shared" si="132"/>
        <v>#REF!</v>
      </c>
      <c r="F314" s="428" t="e">
        <f t="shared" si="132"/>
        <v>#REF!</v>
      </c>
      <c r="G314" s="397" t="e">
        <f>SUM(#REF!)</f>
        <v>#REF!</v>
      </c>
      <c r="H314" s="396" t="e">
        <f>SUM(#REF!)</f>
        <v>#REF!</v>
      </c>
      <c r="I314" s="396" t="e">
        <f>SUM(#REF!)</f>
        <v>#REF!</v>
      </c>
      <c r="J314" s="396" t="e">
        <f>SUM(#REF!)</f>
        <v>#REF!</v>
      </c>
      <c r="K314" s="396" t="e">
        <f>SUM(#REF!)</f>
        <v>#REF!</v>
      </c>
      <c r="L314" s="396" t="e">
        <f>SUM(#REF!)</f>
        <v>#REF!</v>
      </c>
      <c r="M314" s="396" t="e">
        <f>SUM(#REF!)</f>
        <v>#REF!</v>
      </c>
      <c r="N314" s="396" t="e">
        <f>SUM(#REF!)</f>
        <v>#REF!</v>
      </c>
      <c r="O314" s="396" t="e">
        <f>SUM(#REF!)</f>
        <v>#REF!</v>
      </c>
      <c r="P314" s="396" t="e">
        <f>SUM(#REF!)</f>
        <v>#REF!</v>
      </c>
      <c r="Q314" s="396" t="e">
        <f>SUM(#REF!)</f>
        <v>#REF!</v>
      </c>
      <c r="R314" s="396" t="e">
        <f>SUM(#REF!)</f>
        <v>#REF!</v>
      </c>
      <c r="S314" s="396" t="e">
        <f>SUM(#REF!)</f>
        <v>#REF!</v>
      </c>
      <c r="T314" s="396" t="e">
        <f>SUM(#REF!)</f>
        <v>#REF!</v>
      </c>
      <c r="U314" s="396" t="e">
        <f>SUM(#REF!)</f>
        <v>#REF!</v>
      </c>
      <c r="V314" s="396" t="e">
        <f>SUM(#REF!)</f>
        <v>#REF!</v>
      </c>
      <c r="W314" s="396" t="e">
        <f>SUM(#REF!)</f>
        <v>#REF!</v>
      </c>
      <c r="X314" s="396" t="e">
        <f>SUM(#REF!)</f>
        <v>#REF!</v>
      </c>
      <c r="Y314" s="396" t="e">
        <f>SUM(#REF!)</f>
        <v>#REF!</v>
      </c>
      <c r="Z314" s="396" t="e">
        <f>SUM(#REF!)</f>
        <v>#REF!</v>
      </c>
      <c r="AA314" s="393" t="e">
        <f>SUM(#REF!)</f>
        <v>#REF!</v>
      </c>
      <c r="AB314" s="393" t="e">
        <f>SUM(#REF!)</f>
        <v>#REF!</v>
      </c>
      <c r="AC314" s="393" t="e">
        <f>SUM(#REF!)</f>
        <v>#REF!</v>
      </c>
      <c r="AD314" s="393" t="e">
        <f>SUM(#REF!)</f>
        <v>#REF!</v>
      </c>
      <c r="AE314" s="187">
        <v>2000</v>
      </c>
      <c r="AF314" s="187">
        <v>2000</v>
      </c>
      <c r="AG314" s="378">
        <v>1306</v>
      </c>
      <c r="AH314" s="395" t="e">
        <f t="shared" si="133"/>
        <v>#REF!</v>
      </c>
      <c r="AI314" s="110" t="e">
        <f>#REF!</f>
        <v>#REF!</v>
      </c>
      <c r="AJ314" s="93" t="e">
        <f>#REF!</f>
        <v>#REF!</v>
      </c>
      <c r="AK314" s="93" t="e">
        <f>#REF!</f>
        <v>#REF!</v>
      </c>
      <c r="AL314" s="93" t="e">
        <f>#REF!</f>
        <v>#REF!</v>
      </c>
      <c r="AM314" s="93" t="e">
        <f>#REF!</f>
        <v>#REF!</v>
      </c>
      <c r="AN314" s="93" t="e">
        <f>#REF!</f>
        <v>#REF!</v>
      </c>
      <c r="AO314" s="93" t="e">
        <f>#REF!</f>
        <v>#REF!</v>
      </c>
      <c r="AP314" s="93" t="e">
        <f>#REF!</f>
        <v>#REF!</v>
      </c>
      <c r="AQ314" s="93" t="e">
        <f>#REF!</f>
        <v>#REF!</v>
      </c>
      <c r="AR314" s="93" t="e">
        <f>#REF!</f>
        <v>#REF!</v>
      </c>
      <c r="AS314" s="187" t="e">
        <f>#REF!</f>
        <v>#REF!</v>
      </c>
      <c r="AT314" s="187" t="e">
        <f>#REF!</f>
        <v>#REF!</v>
      </c>
      <c r="AU314" s="17"/>
      <c r="AV314" s="17"/>
    </row>
    <row r="315" spans="1:48">
      <c r="A315" s="519">
        <v>5102070100500700</v>
      </c>
      <c r="B315" s="95" t="s">
        <v>1059</v>
      </c>
      <c r="C315" s="37" t="s">
        <v>1058</v>
      </c>
      <c r="D315" s="525" t="e">
        <f t="shared" si="131"/>
        <v>#REF!</v>
      </c>
      <c r="E315" s="106" t="e">
        <f t="shared" si="132"/>
        <v>#REF!</v>
      </c>
      <c r="F315" s="428" t="e">
        <f t="shared" si="132"/>
        <v>#REF!</v>
      </c>
      <c r="G315" s="397" t="e">
        <f>SUM(#REF!)</f>
        <v>#REF!</v>
      </c>
      <c r="H315" s="396" t="e">
        <f>SUM(#REF!)</f>
        <v>#REF!</v>
      </c>
      <c r="I315" s="396" t="e">
        <f>SUM(#REF!)</f>
        <v>#REF!</v>
      </c>
      <c r="J315" s="396" t="e">
        <f>SUM(#REF!)</f>
        <v>#REF!</v>
      </c>
      <c r="K315" s="396" t="e">
        <f>SUM(#REF!)</f>
        <v>#REF!</v>
      </c>
      <c r="L315" s="396" t="e">
        <f>SUM(#REF!)</f>
        <v>#REF!</v>
      </c>
      <c r="M315" s="396" t="e">
        <f>SUM(#REF!)</f>
        <v>#REF!</v>
      </c>
      <c r="N315" s="396" t="e">
        <f>SUM(#REF!)</f>
        <v>#REF!</v>
      </c>
      <c r="O315" s="396" t="e">
        <f>SUM(#REF!)</f>
        <v>#REF!</v>
      </c>
      <c r="P315" s="396" t="e">
        <f>SUM(#REF!)</f>
        <v>#REF!</v>
      </c>
      <c r="Q315" s="396" t="e">
        <f>SUM(#REF!)</f>
        <v>#REF!</v>
      </c>
      <c r="R315" s="396" t="e">
        <f>SUM(#REF!)</f>
        <v>#REF!</v>
      </c>
      <c r="S315" s="396" t="e">
        <f>SUM(#REF!)</f>
        <v>#REF!</v>
      </c>
      <c r="T315" s="396" t="e">
        <f>SUM(#REF!)</f>
        <v>#REF!</v>
      </c>
      <c r="U315" s="396" t="e">
        <f>SUM(#REF!)</f>
        <v>#REF!</v>
      </c>
      <c r="V315" s="396" t="e">
        <f>SUM(#REF!)</f>
        <v>#REF!</v>
      </c>
      <c r="W315" s="396" t="e">
        <f>SUM(#REF!)</f>
        <v>#REF!</v>
      </c>
      <c r="X315" s="396" t="e">
        <f>SUM(#REF!)</f>
        <v>#REF!</v>
      </c>
      <c r="Y315" s="396" t="e">
        <f>SUM(#REF!)</f>
        <v>#REF!</v>
      </c>
      <c r="Z315" s="396" t="e">
        <f>SUM(#REF!)</f>
        <v>#REF!</v>
      </c>
      <c r="AA315" s="393" t="e">
        <f>SUM(#REF!)</f>
        <v>#REF!</v>
      </c>
      <c r="AB315" s="393" t="e">
        <f>SUM(#REF!)</f>
        <v>#REF!</v>
      </c>
      <c r="AC315" s="393" t="e">
        <f>SUM(#REF!)</f>
        <v>#REF!</v>
      </c>
      <c r="AD315" s="393" t="e">
        <f>SUM(#REF!)</f>
        <v>#REF!</v>
      </c>
      <c r="AE315" s="507">
        <f>8000+3000</f>
        <v>11000</v>
      </c>
      <c r="AF315" s="187">
        <v>8000</v>
      </c>
      <c r="AG315" s="378">
        <v>13491</v>
      </c>
      <c r="AH315" s="395" t="e">
        <f t="shared" si="133"/>
        <v>#REF!</v>
      </c>
      <c r="AI315" s="110" t="e">
        <f>#REF!</f>
        <v>#REF!</v>
      </c>
      <c r="AJ315" s="93" t="e">
        <f>#REF!</f>
        <v>#REF!</v>
      </c>
      <c r="AK315" s="93" t="e">
        <f>#REF!</f>
        <v>#REF!</v>
      </c>
      <c r="AL315" s="93" t="e">
        <f>#REF!</f>
        <v>#REF!</v>
      </c>
      <c r="AM315" s="93" t="e">
        <f>#REF!</f>
        <v>#REF!</v>
      </c>
      <c r="AN315" s="93" t="e">
        <f>#REF!</f>
        <v>#REF!</v>
      </c>
      <c r="AO315" s="93" t="e">
        <f>#REF!</f>
        <v>#REF!</v>
      </c>
      <c r="AP315" s="93" t="e">
        <f>#REF!</f>
        <v>#REF!</v>
      </c>
      <c r="AQ315" s="93" t="e">
        <f>#REF!</f>
        <v>#REF!</v>
      </c>
      <c r="AR315" s="93" t="e">
        <f>#REF!</f>
        <v>#REF!</v>
      </c>
      <c r="AS315" s="187" t="e">
        <f>#REF!</f>
        <v>#REF!</v>
      </c>
      <c r="AT315" s="187" t="e">
        <f>#REF!</f>
        <v>#REF!</v>
      </c>
      <c r="AU315" s="17"/>
      <c r="AV315" s="17"/>
    </row>
    <row r="316" spans="1:48">
      <c r="A316" s="531">
        <v>5102070100500600</v>
      </c>
      <c r="B316" s="532" t="s">
        <v>1431</v>
      </c>
      <c r="C316" s="533" t="s">
        <v>1099</v>
      </c>
      <c r="D316" s="525">
        <v>40000</v>
      </c>
      <c r="E316" s="106" t="e">
        <f t="shared" si="132"/>
        <v>#REF!</v>
      </c>
      <c r="F316" s="428" t="e">
        <f t="shared" si="132"/>
        <v>#REF!</v>
      </c>
      <c r="G316" s="397" t="e">
        <f>SUM(#REF!)</f>
        <v>#REF!</v>
      </c>
      <c r="H316" s="396" t="e">
        <f>SUM(#REF!)</f>
        <v>#REF!</v>
      </c>
      <c r="I316" s="396" t="e">
        <f>SUM(#REF!)</f>
        <v>#REF!</v>
      </c>
      <c r="J316" s="396" t="e">
        <f>SUM(#REF!)</f>
        <v>#REF!</v>
      </c>
      <c r="K316" s="396" t="e">
        <f>SUM(#REF!)</f>
        <v>#REF!</v>
      </c>
      <c r="L316" s="396" t="e">
        <f>SUM(#REF!)</f>
        <v>#REF!</v>
      </c>
      <c r="M316" s="396" t="e">
        <f>SUM(#REF!)</f>
        <v>#REF!</v>
      </c>
      <c r="N316" s="396" t="e">
        <f>SUM(#REF!)</f>
        <v>#REF!</v>
      </c>
      <c r="O316" s="396" t="e">
        <f>SUM(#REF!)</f>
        <v>#REF!</v>
      </c>
      <c r="P316" s="396" t="e">
        <f>SUM(#REF!)</f>
        <v>#REF!</v>
      </c>
      <c r="Q316" s="396" t="e">
        <f>SUM(#REF!)</f>
        <v>#REF!</v>
      </c>
      <c r="R316" s="396" t="e">
        <f>SUM(#REF!)</f>
        <v>#REF!</v>
      </c>
      <c r="S316" s="396" t="e">
        <f>SUM(#REF!)</f>
        <v>#REF!</v>
      </c>
      <c r="T316" s="396" t="e">
        <f>SUM(#REF!)</f>
        <v>#REF!</v>
      </c>
      <c r="U316" s="396" t="e">
        <f>SUM(#REF!)</f>
        <v>#REF!</v>
      </c>
      <c r="V316" s="396" t="e">
        <f>SUM(#REF!)</f>
        <v>#REF!</v>
      </c>
      <c r="W316" s="396" t="e">
        <f>SUM(#REF!)</f>
        <v>#REF!</v>
      </c>
      <c r="X316" s="396" t="e">
        <f>SUM(#REF!)</f>
        <v>#REF!</v>
      </c>
      <c r="Y316" s="396" t="e">
        <f>SUM(#REF!)</f>
        <v>#REF!</v>
      </c>
      <c r="Z316" s="396" t="e">
        <f>SUM(#REF!)</f>
        <v>#REF!</v>
      </c>
      <c r="AA316" s="393" t="e">
        <f>SUM(#REF!)</f>
        <v>#REF!</v>
      </c>
      <c r="AB316" s="393" t="e">
        <f>SUM(#REF!)</f>
        <v>#REF!</v>
      </c>
      <c r="AC316" s="393" t="e">
        <f>SUM(#REF!)</f>
        <v>#REF!</v>
      </c>
      <c r="AD316" s="393" t="e">
        <f>SUM(#REF!)</f>
        <v>#REF!</v>
      </c>
      <c r="AE316" s="507">
        <f>125000-85000</f>
        <v>40000</v>
      </c>
      <c r="AF316" s="187">
        <v>125000</v>
      </c>
      <c r="AG316" s="378">
        <v>44677</v>
      </c>
      <c r="AH316" s="395" t="e">
        <f t="shared" si="133"/>
        <v>#REF!</v>
      </c>
      <c r="AI316" s="110" t="e">
        <f>#REF!</f>
        <v>#REF!</v>
      </c>
      <c r="AJ316" s="93" t="e">
        <f>#REF!</f>
        <v>#REF!</v>
      </c>
      <c r="AK316" s="93" t="e">
        <f>#REF!</f>
        <v>#REF!</v>
      </c>
      <c r="AL316" s="93" t="e">
        <f>#REF!</f>
        <v>#REF!</v>
      </c>
      <c r="AM316" s="93" t="e">
        <f>#REF!</f>
        <v>#REF!</v>
      </c>
      <c r="AN316" s="93" t="e">
        <f>#REF!</f>
        <v>#REF!</v>
      </c>
      <c r="AO316" s="93" t="e">
        <f>#REF!</f>
        <v>#REF!</v>
      </c>
      <c r="AP316" s="93" t="e">
        <f>#REF!</f>
        <v>#REF!</v>
      </c>
      <c r="AQ316" s="93" t="e">
        <f>#REF!</f>
        <v>#REF!</v>
      </c>
      <c r="AR316" s="93" t="e">
        <f>#REF!</f>
        <v>#REF!</v>
      </c>
      <c r="AS316" s="187" t="e">
        <f>#REF!</f>
        <v>#REF!</v>
      </c>
      <c r="AT316" s="187" t="e">
        <f>#REF!</f>
        <v>#REF!</v>
      </c>
      <c r="AU316" s="17"/>
      <c r="AV316" s="17"/>
    </row>
    <row r="317" spans="1:48">
      <c r="A317" s="519"/>
      <c r="B317" s="95">
        <v>905</v>
      </c>
      <c r="C317" s="37" t="s">
        <v>1060</v>
      </c>
      <c r="D317" s="526" t="e">
        <f>SUM(D318:D324)</f>
        <v>#REF!</v>
      </c>
      <c r="E317" s="429" t="e">
        <f>SUM(E318:E324)</f>
        <v>#REF!</v>
      </c>
      <c r="F317" s="430" t="e">
        <f t="shared" ref="F317:AD317" si="134">SUM(F318:F324)</f>
        <v>#REF!</v>
      </c>
      <c r="G317" s="108" t="e">
        <f t="shared" si="134"/>
        <v>#REF!</v>
      </c>
      <c r="H317" s="127" t="e">
        <f t="shared" si="134"/>
        <v>#REF!</v>
      </c>
      <c r="I317" s="127" t="e">
        <f t="shared" si="134"/>
        <v>#REF!</v>
      </c>
      <c r="J317" s="127" t="e">
        <f t="shared" si="134"/>
        <v>#REF!</v>
      </c>
      <c r="K317" s="130" t="e">
        <f t="shared" si="134"/>
        <v>#REF!</v>
      </c>
      <c r="L317" s="130" t="e">
        <f t="shared" si="134"/>
        <v>#REF!</v>
      </c>
      <c r="M317" s="130" t="e">
        <f t="shared" si="134"/>
        <v>#REF!</v>
      </c>
      <c r="N317" s="130" t="e">
        <f t="shared" si="134"/>
        <v>#REF!</v>
      </c>
      <c r="O317" s="130" t="e">
        <f t="shared" si="134"/>
        <v>#REF!</v>
      </c>
      <c r="P317" s="130" t="e">
        <f t="shared" si="134"/>
        <v>#REF!</v>
      </c>
      <c r="Q317" s="130" t="e">
        <f t="shared" si="134"/>
        <v>#REF!</v>
      </c>
      <c r="R317" s="130" t="e">
        <f t="shared" si="134"/>
        <v>#REF!</v>
      </c>
      <c r="S317" s="130" t="e">
        <f t="shared" si="134"/>
        <v>#REF!</v>
      </c>
      <c r="T317" s="130" t="e">
        <f t="shared" si="134"/>
        <v>#REF!</v>
      </c>
      <c r="U317" s="130" t="e">
        <f t="shared" si="134"/>
        <v>#REF!</v>
      </c>
      <c r="V317" s="130" t="e">
        <f t="shared" si="134"/>
        <v>#REF!</v>
      </c>
      <c r="W317" s="130" t="e">
        <f t="shared" si="134"/>
        <v>#REF!</v>
      </c>
      <c r="X317" s="130" t="e">
        <f t="shared" si="134"/>
        <v>#REF!</v>
      </c>
      <c r="Y317" s="130" t="e">
        <f t="shared" si="134"/>
        <v>#REF!</v>
      </c>
      <c r="Z317" s="130" t="e">
        <f t="shared" si="134"/>
        <v>#REF!</v>
      </c>
      <c r="AA317" s="127" t="e">
        <f t="shared" si="134"/>
        <v>#REF!</v>
      </c>
      <c r="AB317" s="127" t="e">
        <f t="shared" si="134"/>
        <v>#REF!</v>
      </c>
      <c r="AC317" s="127" t="e">
        <f t="shared" si="134"/>
        <v>#REF!</v>
      </c>
      <c r="AD317" s="127" t="e">
        <f t="shared" si="134"/>
        <v>#REF!</v>
      </c>
      <c r="AE317" s="182">
        <f>SUM(AE318:AE324)</f>
        <v>127069</v>
      </c>
      <c r="AF317" s="182">
        <f t="shared" ref="AF317:AT317" si="135">SUM(AF318:AF324)</f>
        <v>134000</v>
      </c>
      <c r="AG317" s="182">
        <f t="shared" si="135"/>
        <v>202738</v>
      </c>
      <c r="AH317" s="182" t="e">
        <f t="shared" si="135"/>
        <v>#REF!</v>
      </c>
      <c r="AI317" s="182" t="e">
        <f t="shared" si="135"/>
        <v>#REF!</v>
      </c>
      <c r="AJ317" s="182" t="e">
        <f t="shared" si="135"/>
        <v>#REF!</v>
      </c>
      <c r="AK317" s="182" t="e">
        <f t="shared" si="135"/>
        <v>#REF!</v>
      </c>
      <c r="AL317" s="182" t="e">
        <f t="shared" si="135"/>
        <v>#REF!</v>
      </c>
      <c r="AM317" s="182" t="e">
        <f t="shared" si="135"/>
        <v>#REF!</v>
      </c>
      <c r="AN317" s="182" t="e">
        <f t="shared" si="135"/>
        <v>#REF!</v>
      </c>
      <c r="AO317" s="182" t="e">
        <f t="shared" si="135"/>
        <v>#REF!</v>
      </c>
      <c r="AP317" s="182" t="e">
        <f t="shared" si="135"/>
        <v>#REF!</v>
      </c>
      <c r="AQ317" s="182" t="e">
        <f t="shared" si="135"/>
        <v>#REF!</v>
      </c>
      <c r="AR317" s="182" t="e">
        <f t="shared" si="135"/>
        <v>#REF!</v>
      </c>
      <c r="AS317" s="182" t="e">
        <f t="shared" si="135"/>
        <v>#REF!</v>
      </c>
      <c r="AT317" s="182" t="e">
        <f t="shared" si="135"/>
        <v>#REF!</v>
      </c>
      <c r="AU317" s="17"/>
      <c r="AV317" s="17"/>
    </row>
    <row r="318" spans="1:48">
      <c r="A318" s="539">
        <v>5102070100600100</v>
      </c>
      <c r="B318" s="537" t="s">
        <v>1062</v>
      </c>
      <c r="C318" s="544" t="s">
        <v>1061</v>
      </c>
      <c r="D318" s="525" t="e">
        <f>E318/9*12</f>
        <v>#REF!</v>
      </c>
      <c r="E318" s="106" t="e">
        <f t="shared" ref="E318:F324" si="136">AC318+AA318+Y318+W318+U318+S318+Q318+O318+M318+K318+I318+G318</f>
        <v>#REF!</v>
      </c>
      <c r="F318" s="428" t="e">
        <f t="shared" si="136"/>
        <v>#REF!</v>
      </c>
      <c r="G318" s="397" t="e">
        <f>SUM(#REF!)</f>
        <v>#REF!</v>
      </c>
      <c r="H318" s="396" t="e">
        <f>SUM(#REF!)</f>
        <v>#REF!</v>
      </c>
      <c r="I318" s="396" t="e">
        <f>SUM(#REF!)</f>
        <v>#REF!</v>
      </c>
      <c r="J318" s="396" t="e">
        <f>SUM(#REF!)</f>
        <v>#REF!</v>
      </c>
      <c r="K318" s="396" t="e">
        <f>SUM(#REF!)</f>
        <v>#REF!</v>
      </c>
      <c r="L318" s="396" t="e">
        <f>SUM(#REF!)</f>
        <v>#REF!</v>
      </c>
      <c r="M318" s="396" t="e">
        <f>SUM(#REF!)</f>
        <v>#REF!</v>
      </c>
      <c r="N318" s="396" t="e">
        <f>SUM(#REF!)</f>
        <v>#REF!</v>
      </c>
      <c r="O318" s="396" t="e">
        <f>SUM(#REF!)</f>
        <v>#REF!</v>
      </c>
      <c r="P318" s="396" t="e">
        <f>SUM(#REF!)</f>
        <v>#REF!</v>
      </c>
      <c r="Q318" s="396" t="e">
        <f>SUM(#REF!)</f>
        <v>#REF!</v>
      </c>
      <c r="R318" s="396" t="e">
        <f>SUM(#REF!)</f>
        <v>#REF!</v>
      </c>
      <c r="S318" s="396" t="e">
        <f>SUM(#REF!)</f>
        <v>#REF!</v>
      </c>
      <c r="T318" s="396" t="e">
        <f>SUM(#REF!)</f>
        <v>#REF!</v>
      </c>
      <c r="U318" s="396" t="e">
        <f>SUM(#REF!)</f>
        <v>#REF!</v>
      </c>
      <c r="V318" s="396" t="e">
        <f>SUM(#REF!)</f>
        <v>#REF!</v>
      </c>
      <c r="W318" s="396" t="e">
        <f>SUM(#REF!)</f>
        <v>#REF!</v>
      </c>
      <c r="X318" s="396" t="e">
        <f>SUM(#REF!)</f>
        <v>#REF!</v>
      </c>
      <c r="Y318" s="396" t="e">
        <f>SUM(#REF!)</f>
        <v>#REF!</v>
      </c>
      <c r="Z318" s="396" t="e">
        <f>SUM(#REF!)</f>
        <v>#REF!</v>
      </c>
      <c r="AA318" s="393" t="e">
        <f>SUM(#REF!)</f>
        <v>#REF!</v>
      </c>
      <c r="AB318" s="393" t="e">
        <f>SUM(#REF!)</f>
        <v>#REF!</v>
      </c>
      <c r="AC318" s="393" t="e">
        <f>SUM(#REF!)</f>
        <v>#REF!</v>
      </c>
      <c r="AD318" s="393" t="e">
        <f>SUM(#REF!)</f>
        <v>#REF!</v>
      </c>
      <c r="AE318" s="187">
        <v>5000</v>
      </c>
      <c r="AF318" s="187">
        <v>5000</v>
      </c>
      <c r="AG318" s="378">
        <v>10771</v>
      </c>
      <c r="AH318" s="395" t="e">
        <f t="shared" ref="AH318:AH324" si="137">SUM(AI318:AT318)</f>
        <v>#REF!</v>
      </c>
      <c r="AI318" s="110" t="e">
        <f>#REF!</f>
        <v>#REF!</v>
      </c>
      <c r="AJ318" s="93" t="e">
        <f>#REF!</f>
        <v>#REF!</v>
      </c>
      <c r="AK318" s="93" t="e">
        <f>#REF!</f>
        <v>#REF!</v>
      </c>
      <c r="AL318" s="93" t="e">
        <f>#REF!</f>
        <v>#REF!</v>
      </c>
      <c r="AM318" s="93" t="e">
        <f>#REF!</f>
        <v>#REF!</v>
      </c>
      <c r="AN318" s="93" t="e">
        <f>#REF!</f>
        <v>#REF!</v>
      </c>
      <c r="AO318" s="93" t="e">
        <f>#REF!</f>
        <v>#REF!</v>
      </c>
      <c r="AP318" s="93" t="e">
        <f>#REF!</f>
        <v>#REF!</v>
      </c>
      <c r="AQ318" s="93" t="e">
        <f>#REF!</f>
        <v>#REF!</v>
      </c>
      <c r="AR318" s="93" t="e">
        <f>#REF!</f>
        <v>#REF!</v>
      </c>
      <c r="AS318" s="187" t="e">
        <f>#REF!</f>
        <v>#REF!</v>
      </c>
      <c r="AT318" s="187" t="e">
        <f>#REF!</f>
        <v>#REF!</v>
      </c>
      <c r="AU318" s="17"/>
      <c r="AV318" s="17"/>
    </row>
    <row r="319" spans="1:48">
      <c r="A319" s="539">
        <v>5102070100600200</v>
      </c>
      <c r="B319" s="537" t="s">
        <v>1064</v>
      </c>
      <c r="C319" s="544" t="s">
        <v>1063</v>
      </c>
      <c r="D319" s="525" t="e">
        <f t="shared" ref="D319:D324" si="138">E319/9*12</f>
        <v>#REF!</v>
      </c>
      <c r="E319" s="106" t="e">
        <f t="shared" si="136"/>
        <v>#REF!</v>
      </c>
      <c r="F319" s="428" t="e">
        <f t="shared" si="136"/>
        <v>#REF!</v>
      </c>
      <c r="G319" s="397" t="e">
        <f>SUM(#REF!)</f>
        <v>#REF!</v>
      </c>
      <c r="H319" s="396" t="e">
        <f>SUM(#REF!)</f>
        <v>#REF!</v>
      </c>
      <c r="I319" s="396" t="e">
        <f>SUM(#REF!)</f>
        <v>#REF!</v>
      </c>
      <c r="J319" s="396" t="e">
        <f>SUM(#REF!)</f>
        <v>#REF!</v>
      </c>
      <c r="K319" s="396" t="e">
        <f>SUM(#REF!)</f>
        <v>#REF!</v>
      </c>
      <c r="L319" s="396" t="e">
        <f>SUM(#REF!)</f>
        <v>#REF!</v>
      </c>
      <c r="M319" s="396" t="e">
        <f>SUM(#REF!)</f>
        <v>#REF!</v>
      </c>
      <c r="N319" s="396" t="e">
        <f>SUM(#REF!)</f>
        <v>#REF!</v>
      </c>
      <c r="O319" s="396" t="e">
        <f>SUM(#REF!)</f>
        <v>#REF!</v>
      </c>
      <c r="P319" s="396" t="e">
        <f>SUM(#REF!)</f>
        <v>#REF!</v>
      </c>
      <c r="Q319" s="396" t="e">
        <f>SUM(#REF!)</f>
        <v>#REF!</v>
      </c>
      <c r="R319" s="396" t="e">
        <f>SUM(#REF!)</f>
        <v>#REF!</v>
      </c>
      <c r="S319" s="396" t="e">
        <f>SUM(#REF!)</f>
        <v>#REF!</v>
      </c>
      <c r="T319" s="396" t="e">
        <f>SUM(#REF!)</f>
        <v>#REF!</v>
      </c>
      <c r="U319" s="396" t="e">
        <f>SUM(#REF!)</f>
        <v>#REF!</v>
      </c>
      <c r="V319" s="396" t="e">
        <f>SUM(#REF!)</f>
        <v>#REF!</v>
      </c>
      <c r="W319" s="396" t="e">
        <f>SUM(#REF!)</f>
        <v>#REF!</v>
      </c>
      <c r="X319" s="396" t="e">
        <f>SUM(#REF!)</f>
        <v>#REF!</v>
      </c>
      <c r="Y319" s="396" t="e">
        <f>SUM(#REF!)</f>
        <v>#REF!</v>
      </c>
      <c r="Z319" s="396" t="e">
        <f>SUM(#REF!)</f>
        <v>#REF!</v>
      </c>
      <c r="AA319" s="393" t="e">
        <f>SUM(#REF!)</f>
        <v>#REF!</v>
      </c>
      <c r="AB319" s="393" t="e">
        <f>SUM(#REF!)</f>
        <v>#REF!</v>
      </c>
      <c r="AC319" s="393" t="e">
        <f>SUM(#REF!)</f>
        <v>#REF!</v>
      </c>
      <c r="AD319" s="393" t="e">
        <f>SUM(#REF!)</f>
        <v>#REF!</v>
      </c>
      <c r="AE319" s="187">
        <v>5000</v>
      </c>
      <c r="AF319" s="187">
        <v>5000</v>
      </c>
      <c r="AG319" s="378">
        <v>4986</v>
      </c>
      <c r="AH319" s="395" t="e">
        <f t="shared" si="137"/>
        <v>#REF!</v>
      </c>
      <c r="AI319" s="110" t="e">
        <f>#REF!</f>
        <v>#REF!</v>
      </c>
      <c r="AJ319" s="93" t="e">
        <f>#REF!</f>
        <v>#REF!</v>
      </c>
      <c r="AK319" s="93" t="e">
        <f>#REF!</f>
        <v>#REF!</v>
      </c>
      <c r="AL319" s="93" t="e">
        <f>#REF!</f>
        <v>#REF!</v>
      </c>
      <c r="AM319" s="93" t="e">
        <f>#REF!</f>
        <v>#REF!</v>
      </c>
      <c r="AN319" s="93" t="e">
        <f>#REF!</f>
        <v>#REF!</v>
      </c>
      <c r="AO319" s="93" t="e">
        <f>#REF!</f>
        <v>#REF!</v>
      </c>
      <c r="AP319" s="93" t="e">
        <f>#REF!</f>
        <v>#REF!</v>
      </c>
      <c r="AQ319" s="93" t="e">
        <f>#REF!</f>
        <v>#REF!</v>
      </c>
      <c r="AR319" s="93" t="e">
        <f>#REF!</f>
        <v>#REF!</v>
      </c>
      <c r="AS319" s="187" t="e">
        <f>#REF!</f>
        <v>#REF!</v>
      </c>
      <c r="AT319" s="187" t="e">
        <f>#REF!</f>
        <v>#REF!</v>
      </c>
      <c r="AU319" s="17"/>
      <c r="AV319" s="17"/>
    </row>
    <row r="320" spans="1:48">
      <c r="A320" s="539">
        <v>5102070100600300</v>
      </c>
      <c r="B320" s="537" t="s">
        <v>1066</v>
      </c>
      <c r="C320" s="544" t="s">
        <v>1065</v>
      </c>
      <c r="D320" s="525" t="e">
        <f t="shared" si="138"/>
        <v>#REF!</v>
      </c>
      <c r="E320" s="106" t="e">
        <f t="shared" si="136"/>
        <v>#REF!</v>
      </c>
      <c r="F320" s="428" t="e">
        <f t="shared" si="136"/>
        <v>#REF!</v>
      </c>
      <c r="G320" s="397" t="e">
        <f>SUM(#REF!)</f>
        <v>#REF!</v>
      </c>
      <c r="H320" s="396" t="e">
        <f>SUM(#REF!)</f>
        <v>#REF!</v>
      </c>
      <c r="I320" s="396" t="e">
        <f>SUM(#REF!)</f>
        <v>#REF!</v>
      </c>
      <c r="J320" s="396" t="e">
        <f>SUM(#REF!)</f>
        <v>#REF!</v>
      </c>
      <c r="K320" s="396" t="e">
        <f>SUM(#REF!)</f>
        <v>#REF!</v>
      </c>
      <c r="L320" s="396" t="e">
        <f>SUM(#REF!)</f>
        <v>#REF!</v>
      </c>
      <c r="M320" s="396" t="e">
        <f>SUM(#REF!)</f>
        <v>#REF!</v>
      </c>
      <c r="N320" s="396" t="e">
        <f>SUM(#REF!)</f>
        <v>#REF!</v>
      </c>
      <c r="O320" s="396" t="e">
        <f>SUM(#REF!)</f>
        <v>#REF!</v>
      </c>
      <c r="P320" s="396" t="e">
        <f>SUM(#REF!)</f>
        <v>#REF!</v>
      </c>
      <c r="Q320" s="396" t="e">
        <f>SUM(#REF!)</f>
        <v>#REF!</v>
      </c>
      <c r="R320" s="396" t="e">
        <f>SUM(#REF!)</f>
        <v>#REF!</v>
      </c>
      <c r="S320" s="396" t="e">
        <f>SUM(#REF!)</f>
        <v>#REF!</v>
      </c>
      <c r="T320" s="396" t="e">
        <f>SUM(#REF!)</f>
        <v>#REF!</v>
      </c>
      <c r="U320" s="396" t="e">
        <f>SUM(#REF!)</f>
        <v>#REF!</v>
      </c>
      <c r="V320" s="396" t="e">
        <f>SUM(#REF!)</f>
        <v>#REF!</v>
      </c>
      <c r="W320" s="396" t="e">
        <f>SUM(#REF!)</f>
        <v>#REF!</v>
      </c>
      <c r="X320" s="396" t="e">
        <f>SUM(#REF!)</f>
        <v>#REF!</v>
      </c>
      <c r="Y320" s="396" t="e">
        <f>SUM(#REF!)</f>
        <v>#REF!</v>
      </c>
      <c r="Z320" s="396" t="e">
        <f>SUM(#REF!)</f>
        <v>#REF!</v>
      </c>
      <c r="AA320" s="393" t="e">
        <f>SUM(#REF!)</f>
        <v>#REF!</v>
      </c>
      <c r="AB320" s="393" t="e">
        <f>SUM(#REF!)</f>
        <v>#REF!</v>
      </c>
      <c r="AC320" s="393" t="e">
        <f>SUM(#REF!)</f>
        <v>#REF!</v>
      </c>
      <c r="AD320" s="393" t="e">
        <f>SUM(#REF!)</f>
        <v>#REF!</v>
      </c>
      <c r="AE320" s="507">
        <f>75000+2153</f>
        <v>77153</v>
      </c>
      <c r="AF320" s="187">
        <v>75000</v>
      </c>
      <c r="AG320" s="378">
        <v>59497</v>
      </c>
      <c r="AH320" s="395" t="e">
        <f t="shared" si="137"/>
        <v>#REF!</v>
      </c>
      <c r="AI320" s="110" t="e">
        <f>#REF!</f>
        <v>#REF!</v>
      </c>
      <c r="AJ320" s="93" t="e">
        <f>#REF!</f>
        <v>#REF!</v>
      </c>
      <c r="AK320" s="93" t="e">
        <f>#REF!</f>
        <v>#REF!</v>
      </c>
      <c r="AL320" s="93" t="e">
        <f>#REF!</f>
        <v>#REF!</v>
      </c>
      <c r="AM320" s="93" t="e">
        <f>#REF!</f>
        <v>#REF!</v>
      </c>
      <c r="AN320" s="93" t="e">
        <f>#REF!</f>
        <v>#REF!</v>
      </c>
      <c r="AO320" s="93" t="e">
        <f>#REF!</f>
        <v>#REF!</v>
      </c>
      <c r="AP320" s="93" t="e">
        <f>#REF!</f>
        <v>#REF!</v>
      </c>
      <c r="AQ320" s="93" t="e">
        <f>#REF!</f>
        <v>#REF!</v>
      </c>
      <c r="AR320" s="93" t="e">
        <f>#REF!</f>
        <v>#REF!</v>
      </c>
      <c r="AS320" s="187" t="e">
        <f>#REF!</f>
        <v>#REF!</v>
      </c>
      <c r="AT320" s="187" t="e">
        <f>#REF!</f>
        <v>#REF!</v>
      </c>
      <c r="AU320" s="17"/>
      <c r="AV320" s="17"/>
    </row>
    <row r="321" spans="1:48">
      <c r="A321" s="519">
        <v>5102070100600400</v>
      </c>
      <c r="B321" s="95" t="s">
        <v>1392</v>
      </c>
      <c r="C321" s="37" t="s">
        <v>1566</v>
      </c>
      <c r="D321" s="525" t="e">
        <f t="shared" si="138"/>
        <v>#REF!</v>
      </c>
      <c r="E321" s="106" t="e">
        <f t="shared" si="136"/>
        <v>#REF!</v>
      </c>
      <c r="F321" s="428" t="e">
        <f t="shared" si="136"/>
        <v>#REF!</v>
      </c>
      <c r="G321" s="397" t="e">
        <f>SUM(#REF!)</f>
        <v>#REF!</v>
      </c>
      <c r="H321" s="396" t="e">
        <f>SUM(#REF!)</f>
        <v>#REF!</v>
      </c>
      <c r="I321" s="396" t="e">
        <f>SUM(#REF!)</f>
        <v>#REF!</v>
      </c>
      <c r="J321" s="396" t="e">
        <f>SUM(#REF!)</f>
        <v>#REF!</v>
      </c>
      <c r="K321" s="396" t="e">
        <f>SUM(#REF!)</f>
        <v>#REF!</v>
      </c>
      <c r="L321" s="396" t="e">
        <f>SUM(#REF!)</f>
        <v>#REF!</v>
      </c>
      <c r="M321" s="396" t="e">
        <f>SUM(#REF!)</f>
        <v>#REF!</v>
      </c>
      <c r="N321" s="396" t="e">
        <f>SUM(#REF!)</f>
        <v>#REF!</v>
      </c>
      <c r="O321" s="396" t="e">
        <f>SUM(#REF!)</f>
        <v>#REF!</v>
      </c>
      <c r="P321" s="396" t="e">
        <f>SUM(#REF!)</f>
        <v>#REF!</v>
      </c>
      <c r="Q321" s="396" t="e">
        <f>SUM(#REF!)</f>
        <v>#REF!</v>
      </c>
      <c r="R321" s="396" t="e">
        <f>SUM(#REF!)</f>
        <v>#REF!</v>
      </c>
      <c r="S321" s="396" t="e">
        <f>SUM(#REF!)</f>
        <v>#REF!</v>
      </c>
      <c r="T321" s="396" t="e">
        <f>SUM(#REF!)</f>
        <v>#REF!</v>
      </c>
      <c r="U321" s="396" t="e">
        <f>SUM(#REF!)</f>
        <v>#REF!</v>
      </c>
      <c r="V321" s="396" t="e">
        <f>SUM(#REF!)</f>
        <v>#REF!</v>
      </c>
      <c r="W321" s="396" t="e">
        <f>SUM(#REF!)</f>
        <v>#REF!</v>
      </c>
      <c r="X321" s="396" t="e">
        <f>SUM(#REF!)</f>
        <v>#REF!</v>
      </c>
      <c r="Y321" s="396" t="e">
        <f>SUM(#REF!)</f>
        <v>#REF!</v>
      </c>
      <c r="Z321" s="396" t="e">
        <f>SUM(#REF!)</f>
        <v>#REF!</v>
      </c>
      <c r="AA321" s="393" t="e">
        <f>SUM(#REF!)</f>
        <v>#REF!</v>
      </c>
      <c r="AB321" s="393" t="e">
        <f>SUM(#REF!)</f>
        <v>#REF!</v>
      </c>
      <c r="AC321" s="393" t="e">
        <f>SUM(#REF!)</f>
        <v>#REF!</v>
      </c>
      <c r="AD321" s="393" t="e">
        <f>SUM(#REF!)</f>
        <v>#REF!</v>
      </c>
      <c r="AE321" s="187">
        <v>4000</v>
      </c>
      <c r="AF321" s="187">
        <v>4000</v>
      </c>
      <c r="AG321" s="378">
        <v>6238</v>
      </c>
      <c r="AH321" s="395" t="e">
        <f t="shared" si="137"/>
        <v>#REF!</v>
      </c>
      <c r="AI321" s="110" t="e">
        <f>#REF!</f>
        <v>#REF!</v>
      </c>
      <c r="AJ321" s="93" t="e">
        <f>#REF!</f>
        <v>#REF!</v>
      </c>
      <c r="AK321" s="93" t="e">
        <f>#REF!</f>
        <v>#REF!</v>
      </c>
      <c r="AL321" s="93" t="e">
        <f>#REF!</f>
        <v>#REF!</v>
      </c>
      <c r="AM321" s="93" t="e">
        <f>#REF!</f>
        <v>#REF!</v>
      </c>
      <c r="AN321" s="93" t="e">
        <f>#REF!</f>
        <v>#REF!</v>
      </c>
      <c r="AO321" s="93" t="e">
        <f>#REF!</f>
        <v>#REF!</v>
      </c>
      <c r="AP321" s="93" t="e">
        <f>#REF!</f>
        <v>#REF!</v>
      </c>
      <c r="AQ321" s="93" t="e">
        <f>#REF!</f>
        <v>#REF!</v>
      </c>
      <c r="AR321" s="93" t="e">
        <f>#REF!</f>
        <v>#REF!</v>
      </c>
      <c r="AS321" s="187" t="e">
        <f>#REF!</f>
        <v>#REF!</v>
      </c>
      <c r="AT321" s="187" t="e">
        <f>#REF!</f>
        <v>#REF!</v>
      </c>
      <c r="AU321" s="17"/>
      <c r="AV321" s="17"/>
    </row>
    <row r="322" spans="1:48">
      <c r="A322" s="519">
        <v>5102070100600500</v>
      </c>
      <c r="B322" s="95" t="s">
        <v>1068</v>
      </c>
      <c r="C322" s="37" t="s">
        <v>1067</v>
      </c>
      <c r="D322" s="525" t="e">
        <f t="shared" si="138"/>
        <v>#REF!</v>
      </c>
      <c r="E322" s="106" t="e">
        <f t="shared" si="136"/>
        <v>#REF!</v>
      </c>
      <c r="F322" s="428" t="e">
        <f t="shared" si="136"/>
        <v>#REF!</v>
      </c>
      <c r="G322" s="397" t="e">
        <f>SUM(#REF!)</f>
        <v>#REF!</v>
      </c>
      <c r="H322" s="396" t="e">
        <f>SUM(#REF!)</f>
        <v>#REF!</v>
      </c>
      <c r="I322" s="396" t="e">
        <f>SUM(#REF!)</f>
        <v>#REF!</v>
      </c>
      <c r="J322" s="396" t="e">
        <f>SUM(#REF!)</f>
        <v>#REF!</v>
      </c>
      <c r="K322" s="396" t="e">
        <f>SUM(#REF!)</f>
        <v>#REF!</v>
      </c>
      <c r="L322" s="396" t="e">
        <f>SUM(#REF!)</f>
        <v>#REF!</v>
      </c>
      <c r="M322" s="396" t="e">
        <f>SUM(#REF!)</f>
        <v>#REF!</v>
      </c>
      <c r="N322" s="396" t="e">
        <f>SUM(#REF!)</f>
        <v>#REF!</v>
      </c>
      <c r="O322" s="396" t="e">
        <f>SUM(#REF!)</f>
        <v>#REF!</v>
      </c>
      <c r="P322" s="396" t="e">
        <f>SUM(#REF!)</f>
        <v>#REF!</v>
      </c>
      <c r="Q322" s="396" t="e">
        <f>SUM(#REF!)</f>
        <v>#REF!</v>
      </c>
      <c r="R322" s="396" t="e">
        <f>SUM(#REF!)</f>
        <v>#REF!</v>
      </c>
      <c r="S322" s="396" t="e">
        <f>SUM(#REF!)</f>
        <v>#REF!</v>
      </c>
      <c r="T322" s="396" t="e">
        <f>SUM(#REF!)</f>
        <v>#REF!</v>
      </c>
      <c r="U322" s="396" t="e">
        <f>SUM(#REF!)</f>
        <v>#REF!</v>
      </c>
      <c r="V322" s="396" t="e">
        <f>SUM(#REF!)</f>
        <v>#REF!</v>
      </c>
      <c r="W322" s="396" t="e">
        <f>SUM(#REF!)</f>
        <v>#REF!</v>
      </c>
      <c r="X322" s="396" t="e">
        <f>SUM(#REF!)</f>
        <v>#REF!</v>
      </c>
      <c r="Y322" s="396" t="e">
        <f>SUM(#REF!)</f>
        <v>#REF!</v>
      </c>
      <c r="Z322" s="396" t="e">
        <f>SUM(#REF!)</f>
        <v>#REF!</v>
      </c>
      <c r="AA322" s="393" t="e">
        <f>SUM(#REF!)</f>
        <v>#REF!</v>
      </c>
      <c r="AB322" s="393" t="e">
        <f>SUM(#REF!)</f>
        <v>#REF!</v>
      </c>
      <c r="AC322" s="393" t="e">
        <f>SUM(#REF!)</f>
        <v>#REF!</v>
      </c>
      <c r="AD322" s="393" t="e">
        <f>SUM(#REF!)</f>
        <v>#REF!</v>
      </c>
      <c r="AE322" s="187">
        <v>5000</v>
      </c>
      <c r="AF322" s="187">
        <v>5000</v>
      </c>
      <c r="AG322" s="378">
        <v>13850</v>
      </c>
      <c r="AH322" s="395" t="e">
        <f t="shared" si="137"/>
        <v>#REF!</v>
      </c>
      <c r="AI322" s="110" t="e">
        <f>#REF!</f>
        <v>#REF!</v>
      </c>
      <c r="AJ322" s="93" t="e">
        <f>#REF!</f>
        <v>#REF!</v>
      </c>
      <c r="AK322" s="93" t="e">
        <f>#REF!</f>
        <v>#REF!</v>
      </c>
      <c r="AL322" s="93" t="e">
        <f>#REF!</f>
        <v>#REF!</v>
      </c>
      <c r="AM322" s="93" t="e">
        <f>#REF!</f>
        <v>#REF!</v>
      </c>
      <c r="AN322" s="93" t="e">
        <f>#REF!</f>
        <v>#REF!</v>
      </c>
      <c r="AO322" s="93" t="e">
        <f>#REF!</f>
        <v>#REF!</v>
      </c>
      <c r="AP322" s="93" t="e">
        <f>#REF!</f>
        <v>#REF!</v>
      </c>
      <c r="AQ322" s="93" t="e">
        <f>#REF!</f>
        <v>#REF!</v>
      </c>
      <c r="AR322" s="93" t="e">
        <f>#REF!</f>
        <v>#REF!</v>
      </c>
      <c r="AS322" s="187" t="e">
        <f>#REF!</f>
        <v>#REF!</v>
      </c>
      <c r="AT322" s="187" t="e">
        <f>#REF!</f>
        <v>#REF!</v>
      </c>
      <c r="AU322" s="17"/>
      <c r="AV322" s="17"/>
    </row>
    <row r="323" spans="1:48">
      <c r="A323" s="519">
        <v>5102070100600600</v>
      </c>
      <c r="B323" s="95" t="s">
        <v>1070</v>
      </c>
      <c r="C323" s="37" t="s">
        <v>1069</v>
      </c>
      <c r="D323" s="525" t="e">
        <f t="shared" si="138"/>
        <v>#REF!</v>
      </c>
      <c r="E323" s="106" t="e">
        <f t="shared" si="136"/>
        <v>#REF!</v>
      </c>
      <c r="F323" s="428" t="e">
        <f t="shared" si="136"/>
        <v>#REF!</v>
      </c>
      <c r="G323" s="397" t="e">
        <f>SUM(#REF!)</f>
        <v>#REF!</v>
      </c>
      <c r="H323" s="396" t="e">
        <f>SUM(#REF!)</f>
        <v>#REF!</v>
      </c>
      <c r="I323" s="396" t="e">
        <f>SUM(#REF!)</f>
        <v>#REF!</v>
      </c>
      <c r="J323" s="396" t="e">
        <f>SUM(#REF!)</f>
        <v>#REF!</v>
      </c>
      <c r="K323" s="396" t="e">
        <f>SUM(#REF!)</f>
        <v>#REF!</v>
      </c>
      <c r="L323" s="396" t="e">
        <f>SUM(#REF!)</f>
        <v>#REF!</v>
      </c>
      <c r="M323" s="396" t="e">
        <f>SUM(#REF!)</f>
        <v>#REF!</v>
      </c>
      <c r="N323" s="396" t="e">
        <f>SUM(#REF!)</f>
        <v>#REF!</v>
      </c>
      <c r="O323" s="396" t="e">
        <f>SUM(#REF!)</f>
        <v>#REF!</v>
      </c>
      <c r="P323" s="396" t="e">
        <f>SUM(#REF!)</f>
        <v>#REF!</v>
      </c>
      <c r="Q323" s="396" t="e">
        <f>SUM(#REF!)</f>
        <v>#REF!</v>
      </c>
      <c r="R323" s="396" t="e">
        <f>SUM(#REF!)</f>
        <v>#REF!</v>
      </c>
      <c r="S323" s="396" t="e">
        <f>SUM(#REF!)</f>
        <v>#REF!</v>
      </c>
      <c r="T323" s="396" t="e">
        <f>SUM(#REF!)</f>
        <v>#REF!</v>
      </c>
      <c r="U323" s="396" t="e">
        <f>SUM(#REF!)</f>
        <v>#REF!</v>
      </c>
      <c r="V323" s="396" t="e">
        <f>SUM(#REF!)</f>
        <v>#REF!</v>
      </c>
      <c r="W323" s="396" t="e">
        <f>SUM(#REF!)</f>
        <v>#REF!</v>
      </c>
      <c r="X323" s="396" t="e">
        <f>SUM(#REF!)</f>
        <v>#REF!</v>
      </c>
      <c r="Y323" s="396" t="e">
        <f>SUM(#REF!)</f>
        <v>#REF!</v>
      </c>
      <c r="Z323" s="396" t="e">
        <f>SUM(#REF!)</f>
        <v>#REF!</v>
      </c>
      <c r="AA323" s="393" t="e">
        <f>SUM(#REF!)</f>
        <v>#REF!</v>
      </c>
      <c r="AB323" s="393" t="e">
        <f>SUM(#REF!)</f>
        <v>#REF!</v>
      </c>
      <c r="AC323" s="393" t="e">
        <f>SUM(#REF!)</f>
        <v>#REF!</v>
      </c>
      <c r="AD323" s="393" t="e">
        <f>SUM(#REF!)</f>
        <v>#REF!</v>
      </c>
      <c r="AE323" s="507">
        <f>10000+916</f>
        <v>10916</v>
      </c>
      <c r="AF323" s="187">
        <v>10000</v>
      </c>
      <c r="AG323" s="378">
        <v>45901</v>
      </c>
      <c r="AH323" s="395" t="e">
        <f t="shared" si="137"/>
        <v>#REF!</v>
      </c>
      <c r="AI323" s="110" t="e">
        <f>#REF!</f>
        <v>#REF!</v>
      </c>
      <c r="AJ323" s="93" t="e">
        <f>#REF!</f>
        <v>#REF!</v>
      </c>
      <c r="AK323" s="93" t="e">
        <f>#REF!</f>
        <v>#REF!</v>
      </c>
      <c r="AL323" s="93" t="e">
        <f>#REF!</f>
        <v>#REF!</v>
      </c>
      <c r="AM323" s="93" t="e">
        <f>#REF!</f>
        <v>#REF!</v>
      </c>
      <c r="AN323" s="93" t="e">
        <f>#REF!</f>
        <v>#REF!</v>
      </c>
      <c r="AO323" s="93" t="e">
        <f>#REF!</f>
        <v>#REF!</v>
      </c>
      <c r="AP323" s="93" t="e">
        <f>#REF!</f>
        <v>#REF!</v>
      </c>
      <c r="AQ323" s="93" t="e">
        <f>#REF!</f>
        <v>#REF!</v>
      </c>
      <c r="AR323" s="93" t="e">
        <f>#REF!</f>
        <v>#REF!</v>
      </c>
      <c r="AS323" s="187" t="e">
        <f>#REF!</f>
        <v>#REF!</v>
      </c>
      <c r="AT323" s="187" t="e">
        <f>#REF!</f>
        <v>#REF!</v>
      </c>
      <c r="AU323" s="17"/>
      <c r="AV323" s="17"/>
    </row>
    <row r="324" spans="1:48">
      <c r="A324" s="519">
        <v>5102070100600700</v>
      </c>
      <c r="B324" s="95" t="s">
        <v>1072</v>
      </c>
      <c r="C324" s="37" t="s">
        <v>1071</v>
      </c>
      <c r="D324" s="525" t="e">
        <f t="shared" si="138"/>
        <v>#REF!</v>
      </c>
      <c r="E324" s="106" t="e">
        <f t="shared" si="136"/>
        <v>#REF!</v>
      </c>
      <c r="F324" s="428" t="e">
        <f t="shared" si="136"/>
        <v>#REF!</v>
      </c>
      <c r="G324" s="397" t="e">
        <f>SUM(#REF!)</f>
        <v>#REF!</v>
      </c>
      <c r="H324" s="396" t="e">
        <f>SUM(#REF!)</f>
        <v>#REF!</v>
      </c>
      <c r="I324" s="396" t="e">
        <f>SUM(#REF!)</f>
        <v>#REF!</v>
      </c>
      <c r="J324" s="396" t="e">
        <f>SUM(#REF!)</f>
        <v>#REF!</v>
      </c>
      <c r="K324" s="396" t="e">
        <f>SUM(#REF!)</f>
        <v>#REF!</v>
      </c>
      <c r="L324" s="396" t="e">
        <f>SUM(#REF!)</f>
        <v>#REF!</v>
      </c>
      <c r="M324" s="396" t="e">
        <f>SUM(#REF!)</f>
        <v>#REF!</v>
      </c>
      <c r="N324" s="396" t="e">
        <f>SUM(#REF!)</f>
        <v>#REF!</v>
      </c>
      <c r="O324" s="396" t="e">
        <f>SUM(#REF!)</f>
        <v>#REF!</v>
      </c>
      <c r="P324" s="396" t="e">
        <f>SUM(#REF!)</f>
        <v>#REF!</v>
      </c>
      <c r="Q324" s="396" t="e">
        <f>SUM(#REF!)</f>
        <v>#REF!</v>
      </c>
      <c r="R324" s="396" t="e">
        <f>SUM(#REF!)</f>
        <v>#REF!</v>
      </c>
      <c r="S324" s="396" t="e">
        <f>SUM(#REF!)</f>
        <v>#REF!</v>
      </c>
      <c r="T324" s="396" t="e">
        <f>SUM(#REF!)</f>
        <v>#REF!</v>
      </c>
      <c r="U324" s="396" t="e">
        <f>SUM(#REF!)</f>
        <v>#REF!</v>
      </c>
      <c r="V324" s="396" t="e">
        <f>SUM(#REF!)</f>
        <v>#REF!</v>
      </c>
      <c r="W324" s="396" t="e">
        <f>SUM(#REF!)</f>
        <v>#REF!</v>
      </c>
      <c r="X324" s="396" t="e">
        <f>SUM(#REF!)</f>
        <v>#REF!</v>
      </c>
      <c r="Y324" s="396" t="e">
        <f>SUM(#REF!)</f>
        <v>#REF!</v>
      </c>
      <c r="Z324" s="396" t="e">
        <f>SUM(#REF!)</f>
        <v>#REF!</v>
      </c>
      <c r="AA324" s="393" t="e">
        <f>SUM(#REF!)</f>
        <v>#REF!</v>
      </c>
      <c r="AB324" s="393" t="e">
        <f>SUM(#REF!)</f>
        <v>#REF!</v>
      </c>
      <c r="AC324" s="393" t="e">
        <f>SUM(#REF!)</f>
        <v>#REF!</v>
      </c>
      <c r="AD324" s="393" t="e">
        <f>SUM(#REF!)</f>
        <v>#REF!</v>
      </c>
      <c r="AE324" s="507">
        <f>30000-10000</f>
        <v>20000</v>
      </c>
      <c r="AF324" s="187">
        <v>30000</v>
      </c>
      <c r="AG324" s="378">
        <v>61495</v>
      </c>
      <c r="AH324" s="395" t="e">
        <f t="shared" si="137"/>
        <v>#REF!</v>
      </c>
      <c r="AI324" s="110" t="e">
        <f>#REF!</f>
        <v>#REF!</v>
      </c>
      <c r="AJ324" s="93" t="e">
        <f>#REF!</f>
        <v>#REF!</v>
      </c>
      <c r="AK324" s="93" t="e">
        <f>#REF!</f>
        <v>#REF!</v>
      </c>
      <c r="AL324" s="93" t="e">
        <f>#REF!</f>
        <v>#REF!</v>
      </c>
      <c r="AM324" s="93" t="e">
        <f>#REF!</f>
        <v>#REF!</v>
      </c>
      <c r="AN324" s="93" t="e">
        <f>#REF!</f>
        <v>#REF!</v>
      </c>
      <c r="AO324" s="93" t="e">
        <f>#REF!</f>
        <v>#REF!</v>
      </c>
      <c r="AP324" s="93" t="e">
        <f>#REF!</f>
        <v>#REF!</v>
      </c>
      <c r="AQ324" s="93" t="e">
        <f>#REF!</f>
        <v>#REF!</v>
      </c>
      <c r="AR324" s="93" t="e">
        <f>#REF!</f>
        <v>#REF!</v>
      </c>
      <c r="AS324" s="187" t="e">
        <f>#REF!</f>
        <v>#REF!</v>
      </c>
      <c r="AT324" s="187" t="e">
        <f>#REF!</f>
        <v>#REF!</v>
      </c>
      <c r="AU324" s="17"/>
      <c r="AV324" s="17"/>
    </row>
    <row r="325" spans="1:48">
      <c r="A325" s="519"/>
      <c r="B325" s="95">
        <v>906</v>
      </c>
      <c r="C325" s="37" t="s">
        <v>1085</v>
      </c>
      <c r="D325" s="552" t="e">
        <f t="shared" ref="D325:AD325" si="139">SUM(D326:D327)</f>
        <v>#REF!</v>
      </c>
      <c r="E325" s="411" t="e">
        <f t="shared" si="139"/>
        <v>#REF!</v>
      </c>
      <c r="F325" s="434" t="e">
        <f t="shared" si="139"/>
        <v>#REF!</v>
      </c>
      <c r="G325" s="89" t="e">
        <f t="shared" si="139"/>
        <v>#REF!</v>
      </c>
      <c r="H325" s="100" t="e">
        <f t="shared" si="139"/>
        <v>#REF!</v>
      </c>
      <c r="I325" s="100" t="e">
        <f t="shared" si="139"/>
        <v>#REF!</v>
      </c>
      <c r="J325" s="100" t="e">
        <f t="shared" si="139"/>
        <v>#REF!</v>
      </c>
      <c r="K325" s="100" t="e">
        <f t="shared" si="139"/>
        <v>#REF!</v>
      </c>
      <c r="L325" s="100" t="e">
        <f t="shared" si="139"/>
        <v>#REF!</v>
      </c>
      <c r="M325" s="100" t="e">
        <f t="shared" si="139"/>
        <v>#REF!</v>
      </c>
      <c r="N325" s="100" t="e">
        <f t="shared" si="139"/>
        <v>#REF!</v>
      </c>
      <c r="O325" s="100" t="e">
        <f t="shared" si="139"/>
        <v>#REF!</v>
      </c>
      <c r="P325" s="100" t="e">
        <f t="shared" si="139"/>
        <v>#REF!</v>
      </c>
      <c r="Q325" s="100" t="e">
        <f t="shared" si="139"/>
        <v>#REF!</v>
      </c>
      <c r="R325" s="100" t="e">
        <f t="shared" si="139"/>
        <v>#REF!</v>
      </c>
      <c r="S325" s="100" t="e">
        <f t="shared" si="139"/>
        <v>#REF!</v>
      </c>
      <c r="T325" s="100" t="e">
        <f t="shared" si="139"/>
        <v>#REF!</v>
      </c>
      <c r="U325" s="100" t="e">
        <f t="shared" si="139"/>
        <v>#REF!</v>
      </c>
      <c r="V325" s="100" t="e">
        <f t="shared" si="139"/>
        <v>#REF!</v>
      </c>
      <c r="W325" s="100" t="e">
        <f t="shared" si="139"/>
        <v>#REF!</v>
      </c>
      <c r="X325" s="100" t="e">
        <f t="shared" si="139"/>
        <v>#REF!</v>
      </c>
      <c r="Y325" s="100" t="e">
        <f t="shared" si="139"/>
        <v>#REF!</v>
      </c>
      <c r="Z325" s="100" t="e">
        <f t="shared" si="139"/>
        <v>#REF!</v>
      </c>
      <c r="AA325" s="100" t="e">
        <f t="shared" si="139"/>
        <v>#REF!</v>
      </c>
      <c r="AB325" s="100" t="e">
        <f t="shared" si="139"/>
        <v>#REF!</v>
      </c>
      <c r="AC325" s="100" t="e">
        <f t="shared" si="139"/>
        <v>#REF!</v>
      </c>
      <c r="AD325" s="100" t="e">
        <f t="shared" si="139"/>
        <v>#REF!</v>
      </c>
      <c r="AE325" s="182">
        <f>SUM(AE326:AE327)</f>
        <v>147000</v>
      </c>
      <c r="AF325" s="182">
        <f t="shared" ref="AF325:AT325" si="140">SUM(AF326:AF327)</f>
        <v>510000</v>
      </c>
      <c r="AG325" s="182">
        <f t="shared" si="140"/>
        <v>48766</v>
      </c>
      <c r="AH325" s="182" t="e">
        <f t="shared" si="140"/>
        <v>#REF!</v>
      </c>
      <c r="AI325" s="182" t="e">
        <f t="shared" si="140"/>
        <v>#REF!</v>
      </c>
      <c r="AJ325" s="182" t="e">
        <f t="shared" si="140"/>
        <v>#REF!</v>
      </c>
      <c r="AK325" s="182" t="e">
        <f t="shared" si="140"/>
        <v>#REF!</v>
      </c>
      <c r="AL325" s="182" t="e">
        <f t="shared" si="140"/>
        <v>#REF!</v>
      </c>
      <c r="AM325" s="182" t="e">
        <f t="shared" si="140"/>
        <v>#REF!</v>
      </c>
      <c r="AN325" s="182" t="e">
        <f t="shared" si="140"/>
        <v>#REF!</v>
      </c>
      <c r="AO325" s="182" t="e">
        <f t="shared" si="140"/>
        <v>#REF!</v>
      </c>
      <c r="AP325" s="182" t="e">
        <f t="shared" si="140"/>
        <v>#REF!</v>
      </c>
      <c r="AQ325" s="182" t="e">
        <f t="shared" si="140"/>
        <v>#REF!</v>
      </c>
      <c r="AR325" s="182" t="e">
        <f t="shared" si="140"/>
        <v>#REF!</v>
      </c>
      <c r="AS325" s="182" t="e">
        <f t="shared" si="140"/>
        <v>#REF!</v>
      </c>
      <c r="AT325" s="182" t="e">
        <f t="shared" si="140"/>
        <v>#REF!</v>
      </c>
      <c r="AU325" s="17"/>
      <c r="AV325" s="17"/>
    </row>
    <row r="326" spans="1:48">
      <c r="A326" s="519">
        <v>5101030110600100</v>
      </c>
      <c r="B326" s="95" t="s">
        <v>1393</v>
      </c>
      <c r="C326" s="37" t="s">
        <v>1073</v>
      </c>
      <c r="D326" s="525" t="e">
        <f>E326/9*12</f>
        <v>#REF!</v>
      </c>
      <c r="E326" s="106" t="e">
        <f>AC326+AA326+Y326+W326+U326+S326+Q326+O326+M326+K326+I326+G326</f>
        <v>#REF!</v>
      </c>
      <c r="F326" s="428" t="e">
        <f>AD326+AB326+Z326+X326+V326+T326+R326+P326+N326+L326+J326+H326</f>
        <v>#REF!</v>
      </c>
      <c r="G326" s="397" t="e">
        <f>SUM(#REF!)</f>
        <v>#REF!</v>
      </c>
      <c r="H326" s="396" t="e">
        <f>SUM(#REF!)</f>
        <v>#REF!</v>
      </c>
      <c r="I326" s="396" t="e">
        <f>SUM(#REF!)</f>
        <v>#REF!</v>
      </c>
      <c r="J326" s="396" t="e">
        <f>SUM(#REF!)</f>
        <v>#REF!</v>
      </c>
      <c r="K326" s="396" t="e">
        <f>SUM(#REF!)</f>
        <v>#REF!</v>
      </c>
      <c r="L326" s="396" t="e">
        <f>SUM(#REF!)</f>
        <v>#REF!</v>
      </c>
      <c r="M326" s="396" t="e">
        <f>SUM(#REF!)</f>
        <v>#REF!</v>
      </c>
      <c r="N326" s="396" t="e">
        <f>SUM(#REF!)</f>
        <v>#REF!</v>
      </c>
      <c r="O326" s="396" t="e">
        <f>SUM(#REF!)</f>
        <v>#REF!</v>
      </c>
      <c r="P326" s="396" t="e">
        <f>SUM(#REF!)</f>
        <v>#REF!</v>
      </c>
      <c r="Q326" s="396" t="e">
        <f>SUM(#REF!)</f>
        <v>#REF!</v>
      </c>
      <c r="R326" s="396" t="e">
        <f>SUM(#REF!)</f>
        <v>#REF!</v>
      </c>
      <c r="S326" s="396" t="e">
        <f>SUM(#REF!)</f>
        <v>#REF!</v>
      </c>
      <c r="T326" s="396" t="e">
        <f>SUM(#REF!)</f>
        <v>#REF!</v>
      </c>
      <c r="U326" s="396" t="e">
        <f>SUM(#REF!)</f>
        <v>#REF!</v>
      </c>
      <c r="V326" s="396" t="e">
        <f>SUM(#REF!)</f>
        <v>#REF!</v>
      </c>
      <c r="W326" s="396" t="e">
        <f>SUM(#REF!)</f>
        <v>#REF!</v>
      </c>
      <c r="X326" s="396" t="e">
        <f>SUM(#REF!)</f>
        <v>#REF!</v>
      </c>
      <c r="Y326" s="396" t="e">
        <f>SUM(#REF!)</f>
        <v>#REF!</v>
      </c>
      <c r="Z326" s="396" t="e">
        <f>SUM(#REF!)</f>
        <v>#REF!</v>
      </c>
      <c r="AA326" s="393" t="e">
        <f>SUM(#REF!)</f>
        <v>#REF!</v>
      </c>
      <c r="AB326" s="393" t="e">
        <f>SUM(#REF!)</f>
        <v>#REF!</v>
      </c>
      <c r="AC326" s="393" t="e">
        <f>SUM(#REF!)</f>
        <v>#REF!</v>
      </c>
      <c r="AD326" s="393" t="e">
        <f>SUM(#REF!)</f>
        <v>#REF!</v>
      </c>
      <c r="AE326" s="507">
        <f>500000-200000-163000</f>
        <v>137000</v>
      </c>
      <c r="AF326" s="187">
        <v>500000</v>
      </c>
      <c r="AG326" s="378">
        <v>23530</v>
      </c>
      <c r="AH326" s="395" t="e">
        <f>SUM(AI326:AT326)</f>
        <v>#REF!</v>
      </c>
      <c r="AI326" s="110" t="e">
        <f>#REF!</f>
        <v>#REF!</v>
      </c>
      <c r="AJ326" s="93" t="e">
        <f>#REF!</f>
        <v>#REF!</v>
      </c>
      <c r="AK326" s="93" t="e">
        <f>#REF!</f>
        <v>#REF!</v>
      </c>
      <c r="AL326" s="93" t="e">
        <f>#REF!</f>
        <v>#REF!</v>
      </c>
      <c r="AM326" s="93" t="e">
        <f>#REF!</f>
        <v>#REF!</v>
      </c>
      <c r="AN326" s="93" t="e">
        <f>#REF!</f>
        <v>#REF!</v>
      </c>
      <c r="AO326" s="93" t="e">
        <f>#REF!</f>
        <v>#REF!</v>
      </c>
      <c r="AP326" s="93" t="e">
        <f>#REF!</f>
        <v>#REF!</v>
      </c>
      <c r="AQ326" s="93" t="e">
        <f>#REF!</f>
        <v>#REF!</v>
      </c>
      <c r="AR326" s="93" t="e">
        <f>#REF!</f>
        <v>#REF!</v>
      </c>
      <c r="AS326" s="187" t="e">
        <f>#REF!</f>
        <v>#REF!</v>
      </c>
      <c r="AT326" s="187" t="e">
        <f>#REF!</f>
        <v>#REF!</v>
      </c>
      <c r="AU326" s="17"/>
      <c r="AV326" s="17"/>
    </row>
    <row r="327" spans="1:48">
      <c r="A327" s="519">
        <v>5101030110600200</v>
      </c>
      <c r="B327" s="95" t="s">
        <v>1074</v>
      </c>
      <c r="C327" s="37" t="s">
        <v>128</v>
      </c>
      <c r="D327" s="525" t="e">
        <f>E327/9*12</f>
        <v>#REF!</v>
      </c>
      <c r="E327" s="106" t="e">
        <f>AC327+AA327+Y327+W327+U327+S327+Q327+O327+M327+K327+I327+G327</f>
        <v>#REF!</v>
      </c>
      <c r="F327" s="428" t="e">
        <f>AD327+AB327+Z327+X327+V327+T327+R327+P327+N327+L327+J327+H327</f>
        <v>#REF!</v>
      </c>
      <c r="G327" s="397" t="e">
        <f>SUM(#REF!)</f>
        <v>#REF!</v>
      </c>
      <c r="H327" s="396" t="e">
        <f>SUM(#REF!)</f>
        <v>#REF!</v>
      </c>
      <c r="I327" s="396" t="e">
        <f>SUM(#REF!)</f>
        <v>#REF!</v>
      </c>
      <c r="J327" s="396" t="e">
        <f>SUM(#REF!)</f>
        <v>#REF!</v>
      </c>
      <c r="K327" s="396" t="e">
        <f>SUM(#REF!)</f>
        <v>#REF!</v>
      </c>
      <c r="L327" s="396" t="e">
        <f>SUM(#REF!)</f>
        <v>#REF!</v>
      </c>
      <c r="M327" s="396" t="e">
        <f>SUM(#REF!)</f>
        <v>#REF!</v>
      </c>
      <c r="N327" s="396" t="e">
        <f>SUM(#REF!)</f>
        <v>#REF!</v>
      </c>
      <c r="O327" s="396" t="e">
        <f>SUM(#REF!)</f>
        <v>#REF!</v>
      </c>
      <c r="P327" s="396" t="e">
        <f>SUM(#REF!)</f>
        <v>#REF!</v>
      </c>
      <c r="Q327" s="396" t="e">
        <f>SUM(#REF!)</f>
        <v>#REF!</v>
      </c>
      <c r="R327" s="396" t="e">
        <f>SUM(#REF!)</f>
        <v>#REF!</v>
      </c>
      <c r="S327" s="396" t="e">
        <f>SUM(#REF!)</f>
        <v>#REF!</v>
      </c>
      <c r="T327" s="396" t="e">
        <f>SUM(#REF!)</f>
        <v>#REF!</v>
      </c>
      <c r="U327" s="396" t="e">
        <f>SUM(#REF!)</f>
        <v>#REF!</v>
      </c>
      <c r="V327" s="396" t="e">
        <f>SUM(#REF!)</f>
        <v>#REF!</v>
      </c>
      <c r="W327" s="396" t="e">
        <f>SUM(#REF!)</f>
        <v>#REF!</v>
      </c>
      <c r="X327" s="396" t="e">
        <f>SUM(#REF!)</f>
        <v>#REF!</v>
      </c>
      <c r="Y327" s="396" t="e">
        <f>SUM(#REF!)</f>
        <v>#REF!</v>
      </c>
      <c r="Z327" s="396" t="e">
        <f>SUM(#REF!)</f>
        <v>#REF!</v>
      </c>
      <c r="AA327" s="393" t="e">
        <f>SUM(#REF!)</f>
        <v>#REF!</v>
      </c>
      <c r="AB327" s="393" t="e">
        <f>SUM(#REF!)</f>
        <v>#REF!</v>
      </c>
      <c r="AC327" s="393" t="e">
        <f>SUM(#REF!)</f>
        <v>#REF!</v>
      </c>
      <c r="AD327" s="393" t="e">
        <f>SUM(#REF!)</f>
        <v>#REF!</v>
      </c>
      <c r="AE327" s="187">
        <v>10000</v>
      </c>
      <c r="AF327" s="187">
        <v>10000</v>
      </c>
      <c r="AG327" s="378">
        <v>25236</v>
      </c>
      <c r="AH327" s="395" t="e">
        <f>SUM(AI327:AT327)</f>
        <v>#REF!</v>
      </c>
      <c r="AI327" s="110" t="e">
        <f>#REF!</f>
        <v>#REF!</v>
      </c>
      <c r="AJ327" s="93" t="e">
        <f>#REF!</f>
        <v>#REF!</v>
      </c>
      <c r="AK327" s="93" t="e">
        <f>#REF!</f>
        <v>#REF!</v>
      </c>
      <c r="AL327" s="93" t="e">
        <f>#REF!</f>
        <v>#REF!</v>
      </c>
      <c r="AM327" s="93" t="e">
        <f>#REF!</f>
        <v>#REF!</v>
      </c>
      <c r="AN327" s="93" t="e">
        <f>#REF!</f>
        <v>#REF!</v>
      </c>
      <c r="AO327" s="93" t="e">
        <f>#REF!</f>
        <v>#REF!</v>
      </c>
      <c r="AP327" s="93" t="e">
        <f>#REF!</f>
        <v>#REF!</v>
      </c>
      <c r="AQ327" s="93" t="e">
        <f>#REF!</f>
        <v>#REF!</v>
      </c>
      <c r="AR327" s="93" t="e">
        <f>#REF!</f>
        <v>#REF!</v>
      </c>
      <c r="AS327" s="187" t="e">
        <f>#REF!</f>
        <v>#REF!</v>
      </c>
      <c r="AT327" s="187" t="e">
        <f>#REF!</f>
        <v>#REF!</v>
      </c>
      <c r="AU327" s="17"/>
      <c r="AV327" s="17"/>
    </row>
    <row r="328" spans="1:48">
      <c r="A328" s="471"/>
      <c r="C328" s="24"/>
      <c r="D328" s="525"/>
      <c r="E328" s="106"/>
      <c r="F328" s="428"/>
      <c r="G328" s="104"/>
      <c r="H328" s="129"/>
      <c r="I328" s="129"/>
      <c r="J328" s="129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9"/>
      <c r="Z328" s="93"/>
      <c r="AA328" s="99"/>
      <c r="AB328" s="91"/>
      <c r="AC328" s="393"/>
      <c r="AD328" s="393"/>
      <c r="AE328" s="470"/>
      <c r="AF328" s="470"/>
      <c r="AG328" s="403"/>
      <c r="AH328" s="138"/>
      <c r="AI328" s="104"/>
      <c r="AJ328" s="129"/>
      <c r="AK328" s="129"/>
      <c r="AL328" s="129"/>
      <c r="AM328" s="129"/>
      <c r="AN328" s="95"/>
      <c r="AO328" s="95"/>
      <c r="AP328" s="95"/>
      <c r="AQ328" s="95"/>
      <c r="AR328" s="95"/>
      <c r="AS328" s="470"/>
      <c r="AT328" s="470"/>
      <c r="AU328" s="17"/>
      <c r="AV328" s="17"/>
    </row>
    <row r="329" spans="1:48">
      <c r="A329" s="471"/>
      <c r="C329" s="31" t="s">
        <v>404</v>
      </c>
      <c r="D329" s="550" t="e">
        <f>SUM(D330+D336+D345+D353)</f>
        <v>#REF!</v>
      </c>
      <c r="E329" s="88" t="e">
        <f>SUM(E330+E336+E345+E353)</f>
        <v>#REF!</v>
      </c>
      <c r="F329" s="88" t="e">
        <f>SUM(F330+F336+F345+F353)</f>
        <v>#REF!</v>
      </c>
      <c r="G329" s="88" t="e">
        <f t="shared" ref="G329:AD329" si="141">SUM(G330+G336+G345+G353)</f>
        <v>#REF!</v>
      </c>
      <c r="H329" s="88" t="e">
        <f t="shared" si="141"/>
        <v>#REF!</v>
      </c>
      <c r="I329" s="88" t="e">
        <f t="shared" si="141"/>
        <v>#REF!</v>
      </c>
      <c r="J329" s="88" t="e">
        <f t="shared" si="141"/>
        <v>#REF!</v>
      </c>
      <c r="K329" s="88" t="e">
        <f t="shared" si="141"/>
        <v>#REF!</v>
      </c>
      <c r="L329" s="88" t="e">
        <f t="shared" si="141"/>
        <v>#REF!</v>
      </c>
      <c r="M329" s="88" t="e">
        <f t="shared" si="141"/>
        <v>#REF!</v>
      </c>
      <c r="N329" s="88" t="e">
        <f t="shared" si="141"/>
        <v>#REF!</v>
      </c>
      <c r="O329" s="88" t="e">
        <f t="shared" si="141"/>
        <v>#REF!</v>
      </c>
      <c r="P329" s="88" t="e">
        <f t="shared" si="141"/>
        <v>#REF!</v>
      </c>
      <c r="Q329" s="88" t="e">
        <f t="shared" si="141"/>
        <v>#REF!</v>
      </c>
      <c r="R329" s="88" t="e">
        <f t="shared" si="141"/>
        <v>#REF!</v>
      </c>
      <c r="S329" s="88" t="e">
        <f t="shared" si="141"/>
        <v>#REF!</v>
      </c>
      <c r="T329" s="88" t="e">
        <f t="shared" si="141"/>
        <v>#REF!</v>
      </c>
      <c r="U329" s="88" t="e">
        <f t="shared" si="141"/>
        <v>#REF!</v>
      </c>
      <c r="V329" s="88" t="e">
        <f t="shared" si="141"/>
        <v>#REF!</v>
      </c>
      <c r="W329" s="88" t="e">
        <f t="shared" si="141"/>
        <v>#REF!</v>
      </c>
      <c r="X329" s="88" t="e">
        <f t="shared" si="141"/>
        <v>#REF!</v>
      </c>
      <c r="Y329" s="88" t="e">
        <f t="shared" si="141"/>
        <v>#REF!</v>
      </c>
      <c r="Z329" s="88" t="e">
        <f t="shared" si="141"/>
        <v>#REF!</v>
      </c>
      <c r="AA329" s="88" t="e">
        <f t="shared" si="141"/>
        <v>#REF!</v>
      </c>
      <c r="AB329" s="88" t="e">
        <f t="shared" si="141"/>
        <v>#REF!</v>
      </c>
      <c r="AC329" s="88" t="e">
        <f t="shared" si="141"/>
        <v>#REF!</v>
      </c>
      <c r="AD329" s="88" t="e">
        <f t="shared" si="141"/>
        <v>#REF!</v>
      </c>
      <c r="AE329" s="88">
        <f>SUM(AE330+AE336+AE345+AE353)</f>
        <v>4216754</v>
      </c>
      <c r="AF329" s="88">
        <f t="shared" ref="AF329:AT329" si="142">SUM(AF330+AF336+AF345+AF353)</f>
        <v>4092800</v>
      </c>
      <c r="AG329" s="88">
        <f t="shared" si="142"/>
        <v>3427933</v>
      </c>
      <c r="AH329" s="88" t="e">
        <f t="shared" si="142"/>
        <v>#REF!</v>
      </c>
      <c r="AI329" s="88" t="e">
        <f t="shared" si="142"/>
        <v>#REF!</v>
      </c>
      <c r="AJ329" s="88" t="e">
        <f t="shared" si="142"/>
        <v>#REF!</v>
      </c>
      <c r="AK329" s="88" t="e">
        <f t="shared" si="142"/>
        <v>#REF!</v>
      </c>
      <c r="AL329" s="88" t="e">
        <f t="shared" si="142"/>
        <v>#REF!</v>
      </c>
      <c r="AM329" s="88" t="e">
        <f>SUM(AM330+AM336+AM345+AM353)</f>
        <v>#REF!</v>
      </c>
      <c r="AN329" s="88" t="e">
        <f t="shared" si="142"/>
        <v>#REF!</v>
      </c>
      <c r="AO329" s="88" t="e">
        <f t="shared" si="142"/>
        <v>#REF!</v>
      </c>
      <c r="AP329" s="88" t="e">
        <f t="shared" si="142"/>
        <v>#REF!</v>
      </c>
      <c r="AQ329" s="88" t="e">
        <f t="shared" si="142"/>
        <v>#REF!</v>
      </c>
      <c r="AR329" s="88" t="e">
        <f t="shared" si="142"/>
        <v>#REF!</v>
      </c>
      <c r="AS329" s="88" t="e">
        <f t="shared" si="142"/>
        <v>#REF!</v>
      </c>
      <c r="AT329" s="88" t="e">
        <f t="shared" si="142"/>
        <v>#REF!</v>
      </c>
      <c r="AU329" s="17"/>
      <c r="AV329" s="17"/>
    </row>
    <row r="330" spans="1:48">
      <c r="A330" s="471"/>
      <c r="B330" s="95">
        <v>201</v>
      </c>
      <c r="C330" s="52" t="s">
        <v>1086</v>
      </c>
      <c r="D330" s="526" t="e">
        <f t="shared" ref="D330:O330" si="143">SUM(D331:D335)</f>
        <v>#REF!</v>
      </c>
      <c r="E330" s="429" t="e">
        <f t="shared" si="143"/>
        <v>#REF!</v>
      </c>
      <c r="F330" s="430" t="e">
        <f t="shared" si="143"/>
        <v>#REF!</v>
      </c>
      <c r="G330" s="46" t="e">
        <f t="shared" si="143"/>
        <v>#REF!</v>
      </c>
      <c r="H330" s="94" t="e">
        <f t="shared" si="143"/>
        <v>#REF!</v>
      </c>
      <c r="I330" s="94" t="e">
        <f t="shared" si="143"/>
        <v>#REF!</v>
      </c>
      <c r="J330" s="94" t="e">
        <f t="shared" si="143"/>
        <v>#REF!</v>
      </c>
      <c r="K330" s="94" t="e">
        <f t="shared" si="143"/>
        <v>#REF!</v>
      </c>
      <c r="L330" s="94" t="e">
        <f t="shared" si="143"/>
        <v>#REF!</v>
      </c>
      <c r="M330" s="94" t="e">
        <f t="shared" si="143"/>
        <v>#REF!</v>
      </c>
      <c r="N330" s="94" t="e">
        <f t="shared" si="143"/>
        <v>#REF!</v>
      </c>
      <c r="O330" s="94" t="e">
        <f t="shared" si="143"/>
        <v>#REF!</v>
      </c>
      <c r="P330" s="94" t="e">
        <f t="shared" ref="P330:AD330" si="144">SUM(P331:P335)</f>
        <v>#REF!</v>
      </c>
      <c r="Q330" s="94" t="e">
        <f t="shared" si="144"/>
        <v>#REF!</v>
      </c>
      <c r="R330" s="94" t="e">
        <f t="shared" si="144"/>
        <v>#REF!</v>
      </c>
      <c r="S330" s="94" t="e">
        <f t="shared" si="144"/>
        <v>#REF!</v>
      </c>
      <c r="T330" s="94" t="e">
        <f t="shared" si="144"/>
        <v>#REF!</v>
      </c>
      <c r="U330" s="94" t="e">
        <f t="shared" si="144"/>
        <v>#REF!</v>
      </c>
      <c r="V330" s="94" t="e">
        <f t="shared" si="144"/>
        <v>#REF!</v>
      </c>
      <c r="W330" s="94" t="e">
        <f t="shared" si="144"/>
        <v>#REF!</v>
      </c>
      <c r="X330" s="94" t="e">
        <f t="shared" si="144"/>
        <v>#REF!</v>
      </c>
      <c r="Y330" s="94" t="e">
        <f t="shared" si="144"/>
        <v>#REF!</v>
      </c>
      <c r="Z330" s="94" t="e">
        <f t="shared" si="144"/>
        <v>#REF!</v>
      </c>
      <c r="AA330" s="94" t="e">
        <f t="shared" si="144"/>
        <v>#REF!</v>
      </c>
      <c r="AB330" s="94" t="e">
        <f t="shared" si="144"/>
        <v>#REF!</v>
      </c>
      <c r="AC330" s="94" t="e">
        <f t="shared" si="144"/>
        <v>#REF!</v>
      </c>
      <c r="AD330" s="94" t="e">
        <f t="shared" si="144"/>
        <v>#REF!</v>
      </c>
      <c r="AE330" s="182">
        <f>SUM(AE331:AE335)</f>
        <v>605212</v>
      </c>
      <c r="AF330" s="182">
        <f t="shared" ref="AF330:AT330" si="145">SUM(AF331:AF335)</f>
        <v>601300</v>
      </c>
      <c r="AG330" s="182">
        <f t="shared" si="145"/>
        <v>578325</v>
      </c>
      <c r="AH330" s="182" t="e">
        <f t="shared" si="145"/>
        <v>#REF!</v>
      </c>
      <c r="AI330" s="182" t="e">
        <f t="shared" si="145"/>
        <v>#REF!</v>
      </c>
      <c r="AJ330" s="182" t="e">
        <f t="shared" si="145"/>
        <v>#REF!</v>
      </c>
      <c r="AK330" s="182" t="e">
        <f t="shared" si="145"/>
        <v>#REF!</v>
      </c>
      <c r="AL330" s="182" t="e">
        <f t="shared" si="145"/>
        <v>#REF!</v>
      </c>
      <c r="AM330" s="182" t="e">
        <f t="shared" si="145"/>
        <v>#REF!</v>
      </c>
      <c r="AN330" s="182" t="e">
        <f t="shared" si="145"/>
        <v>#REF!</v>
      </c>
      <c r="AO330" s="182" t="e">
        <f t="shared" si="145"/>
        <v>#REF!</v>
      </c>
      <c r="AP330" s="182" t="e">
        <f t="shared" si="145"/>
        <v>#REF!</v>
      </c>
      <c r="AQ330" s="182" t="e">
        <f t="shared" si="145"/>
        <v>#REF!</v>
      </c>
      <c r="AR330" s="182" t="e">
        <f t="shared" si="145"/>
        <v>#REF!</v>
      </c>
      <c r="AS330" s="182" t="e">
        <f t="shared" si="145"/>
        <v>#REF!</v>
      </c>
      <c r="AT330" s="182" t="e">
        <f t="shared" si="145"/>
        <v>#REF!</v>
      </c>
      <c r="AU330" s="17"/>
      <c r="AV330" s="17"/>
    </row>
    <row r="331" spans="1:48">
      <c r="A331" s="519">
        <v>5105060100100100</v>
      </c>
      <c r="B331" s="95" t="s">
        <v>1087</v>
      </c>
      <c r="C331" s="52" t="s">
        <v>1567</v>
      </c>
      <c r="D331" s="525" t="e">
        <f>E331/9*12</f>
        <v>#REF!</v>
      </c>
      <c r="E331" s="106" t="e">
        <f t="shared" ref="E331:F335" si="146">AC331+AA331+Y331+W331+U331+S331+Q331+O331+M331+K331+I331+G331</f>
        <v>#REF!</v>
      </c>
      <c r="F331" s="428" t="e">
        <f t="shared" si="146"/>
        <v>#REF!</v>
      </c>
      <c r="G331" s="397" t="e">
        <f>SUM(#REF!)</f>
        <v>#REF!</v>
      </c>
      <c r="H331" s="396" t="e">
        <f>SUM(#REF!)</f>
        <v>#REF!</v>
      </c>
      <c r="I331" s="396" t="e">
        <f>SUM(#REF!)</f>
        <v>#REF!</v>
      </c>
      <c r="J331" s="396" t="e">
        <f>SUM(#REF!)</f>
        <v>#REF!</v>
      </c>
      <c r="K331" s="396" t="e">
        <f>SUM(#REF!)</f>
        <v>#REF!</v>
      </c>
      <c r="L331" s="396" t="e">
        <f>SUM(#REF!)</f>
        <v>#REF!</v>
      </c>
      <c r="M331" s="396" t="e">
        <f>SUM(#REF!)</f>
        <v>#REF!</v>
      </c>
      <c r="N331" s="396" t="e">
        <f>SUM(#REF!)</f>
        <v>#REF!</v>
      </c>
      <c r="O331" s="396" t="e">
        <f>SUM(#REF!)</f>
        <v>#REF!</v>
      </c>
      <c r="P331" s="396" t="e">
        <f>SUM(#REF!)</f>
        <v>#REF!</v>
      </c>
      <c r="Q331" s="396" t="e">
        <f>SUM(#REF!)</f>
        <v>#REF!</v>
      </c>
      <c r="R331" s="396" t="e">
        <f>SUM(#REF!)</f>
        <v>#REF!</v>
      </c>
      <c r="S331" s="396" t="e">
        <f>SUM(#REF!)</f>
        <v>#REF!</v>
      </c>
      <c r="T331" s="396" t="e">
        <f>SUM(#REF!)</f>
        <v>#REF!</v>
      </c>
      <c r="U331" s="396" t="e">
        <f>SUM(#REF!)</f>
        <v>#REF!</v>
      </c>
      <c r="V331" s="396" t="e">
        <f>SUM(#REF!)</f>
        <v>#REF!</v>
      </c>
      <c r="W331" s="396" t="e">
        <f>SUM(#REF!)</f>
        <v>#REF!</v>
      </c>
      <c r="X331" s="396" t="e">
        <f>SUM(#REF!)</f>
        <v>#REF!</v>
      </c>
      <c r="Y331" s="396" t="e">
        <f>SUM(#REF!)</f>
        <v>#REF!</v>
      </c>
      <c r="Z331" s="396" t="e">
        <f>SUM(#REF!)</f>
        <v>#REF!</v>
      </c>
      <c r="AA331" s="393" t="e">
        <f>SUM(#REF!)</f>
        <v>#REF!</v>
      </c>
      <c r="AB331" s="393" t="e">
        <f>SUM(#REF!)</f>
        <v>#REF!</v>
      </c>
      <c r="AC331" s="393" t="e">
        <f>SUM(#REF!)</f>
        <v>#REF!</v>
      </c>
      <c r="AD331" s="393" t="e">
        <f>SUM(#REF!)</f>
        <v>#REF!</v>
      </c>
      <c r="AE331" s="187">
        <v>400000</v>
      </c>
      <c r="AF331" s="187">
        <v>400000</v>
      </c>
      <c r="AG331" s="378">
        <v>475474</v>
      </c>
      <c r="AH331" s="395" t="e">
        <f>SUM(AI331:AT331)</f>
        <v>#REF!</v>
      </c>
      <c r="AI331" s="110" t="e">
        <f>#REF!</f>
        <v>#REF!</v>
      </c>
      <c r="AJ331" s="93" t="e">
        <f>#REF!</f>
        <v>#REF!</v>
      </c>
      <c r="AK331" s="93" t="e">
        <f>#REF!</f>
        <v>#REF!</v>
      </c>
      <c r="AL331" s="93" t="e">
        <f>#REF!</f>
        <v>#REF!</v>
      </c>
      <c r="AM331" s="93" t="e">
        <f>#REF!</f>
        <v>#REF!</v>
      </c>
      <c r="AN331" s="93" t="e">
        <f>#REF!</f>
        <v>#REF!</v>
      </c>
      <c r="AO331" s="93" t="e">
        <f>#REF!</f>
        <v>#REF!</v>
      </c>
      <c r="AP331" s="93" t="e">
        <f>#REF!</f>
        <v>#REF!</v>
      </c>
      <c r="AQ331" s="93" t="e">
        <f>#REF!</f>
        <v>#REF!</v>
      </c>
      <c r="AR331" s="93" t="e">
        <f>#REF!</f>
        <v>#REF!</v>
      </c>
      <c r="AS331" s="187" t="e">
        <f>#REF!</f>
        <v>#REF!</v>
      </c>
      <c r="AT331" s="187" t="e">
        <f>#REF!</f>
        <v>#REF!</v>
      </c>
      <c r="AU331" s="17"/>
      <c r="AV331" s="17"/>
    </row>
    <row r="332" spans="1:48">
      <c r="A332" s="519">
        <v>5102050100300300</v>
      </c>
      <c r="B332" s="95" t="s">
        <v>1088</v>
      </c>
      <c r="C332" s="52" t="s">
        <v>1568</v>
      </c>
      <c r="D332" s="525" t="e">
        <f>E332/9*12</f>
        <v>#REF!</v>
      </c>
      <c r="E332" s="106" t="e">
        <f t="shared" si="146"/>
        <v>#REF!</v>
      </c>
      <c r="F332" s="428" t="e">
        <f t="shared" si="146"/>
        <v>#REF!</v>
      </c>
      <c r="G332" s="397" t="e">
        <f>SUM(#REF!)</f>
        <v>#REF!</v>
      </c>
      <c r="H332" s="396" t="e">
        <f>SUM(#REF!)</f>
        <v>#REF!</v>
      </c>
      <c r="I332" s="396" t="e">
        <f>SUM(#REF!)</f>
        <v>#REF!</v>
      </c>
      <c r="J332" s="396" t="e">
        <f>SUM(#REF!)</f>
        <v>#REF!</v>
      </c>
      <c r="K332" s="396" t="e">
        <f>SUM(#REF!)</f>
        <v>#REF!</v>
      </c>
      <c r="L332" s="396" t="e">
        <f>SUM(#REF!)</f>
        <v>#REF!</v>
      </c>
      <c r="M332" s="396" t="e">
        <f>SUM(#REF!)</f>
        <v>#REF!</v>
      </c>
      <c r="N332" s="396" t="e">
        <f>SUM(#REF!)</f>
        <v>#REF!</v>
      </c>
      <c r="O332" s="396" t="e">
        <f>SUM(#REF!)</f>
        <v>#REF!</v>
      </c>
      <c r="P332" s="396" t="e">
        <f>SUM(#REF!)</f>
        <v>#REF!</v>
      </c>
      <c r="Q332" s="396" t="e">
        <f>SUM(#REF!)</f>
        <v>#REF!</v>
      </c>
      <c r="R332" s="396" t="e">
        <f>SUM(#REF!)</f>
        <v>#REF!</v>
      </c>
      <c r="S332" s="396" t="e">
        <f>SUM(#REF!)</f>
        <v>#REF!</v>
      </c>
      <c r="T332" s="396" t="e">
        <f>SUM(#REF!)</f>
        <v>#REF!</v>
      </c>
      <c r="U332" s="396" t="e">
        <f>SUM(#REF!)</f>
        <v>#REF!</v>
      </c>
      <c r="V332" s="396" t="e">
        <f>SUM(#REF!)</f>
        <v>#REF!</v>
      </c>
      <c r="W332" s="396" t="e">
        <f>SUM(#REF!)</f>
        <v>#REF!</v>
      </c>
      <c r="X332" s="396" t="e">
        <f>SUM(#REF!)</f>
        <v>#REF!</v>
      </c>
      <c r="Y332" s="396" t="e">
        <f>SUM(#REF!)</f>
        <v>#REF!</v>
      </c>
      <c r="Z332" s="396" t="e">
        <f>SUM(#REF!)</f>
        <v>#REF!</v>
      </c>
      <c r="AA332" s="393" t="e">
        <f>SUM(#REF!)</f>
        <v>#REF!</v>
      </c>
      <c r="AB332" s="393" t="e">
        <f>SUM(#REF!)</f>
        <v>#REF!</v>
      </c>
      <c r="AC332" s="393" t="e">
        <f>SUM(#REF!)</f>
        <v>#REF!</v>
      </c>
      <c r="AD332" s="393" t="e">
        <f>SUM(#REF!)</f>
        <v>#REF!</v>
      </c>
      <c r="AE332" s="507">
        <f>135300+3693</f>
        <v>138993</v>
      </c>
      <c r="AF332" s="187">
        <v>135300</v>
      </c>
      <c r="AG332" s="378">
        <v>92617</v>
      </c>
      <c r="AH332" s="395" t="e">
        <f>SUM(AI332:AT332)</f>
        <v>#REF!</v>
      </c>
      <c r="AI332" s="110" t="e">
        <f>#REF!</f>
        <v>#REF!</v>
      </c>
      <c r="AJ332" s="93" t="e">
        <f>#REF!</f>
        <v>#REF!</v>
      </c>
      <c r="AK332" s="93" t="e">
        <f>#REF!</f>
        <v>#REF!</v>
      </c>
      <c r="AL332" s="93" t="e">
        <f>#REF!</f>
        <v>#REF!</v>
      </c>
      <c r="AM332" s="93" t="e">
        <f>#REF!</f>
        <v>#REF!</v>
      </c>
      <c r="AN332" s="93" t="e">
        <f>#REF!</f>
        <v>#REF!</v>
      </c>
      <c r="AO332" s="93" t="e">
        <f>#REF!</f>
        <v>#REF!</v>
      </c>
      <c r="AP332" s="93" t="e">
        <f>#REF!</f>
        <v>#REF!</v>
      </c>
      <c r="AQ332" s="93" t="e">
        <f>#REF!</f>
        <v>#REF!</v>
      </c>
      <c r="AR332" s="93" t="e">
        <f>#REF!</f>
        <v>#REF!</v>
      </c>
      <c r="AS332" s="187" t="e">
        <f>#REF!</f>
        <v>#REF!</v>
      </c>
      <c r="AT332" s="187" t="e">
        <f>#REF!</f>
        <v>#REF!</v>
      </c>
      <c r="AU332" s="17"/>
      <c r="AV332" s="17"/>
    </row>
    <row r="333" spans="1:48">
      <c r="A333" s="519">
        <v>5102050100300400</v>
      </c>
      <c r="B333" s="95" t="s">
        <v>1089</v>
      </c>
      <c r="C333" s="52" t="s">
        <v>1569</v>
      </c>
      <c r="D333" s="525" t="e">
        <f>E333/9*12</f>
        <v>#REF!</v>
      </c>
      <c r="E333" s="106" t="e">
        <f t="shared" si="146"/>
        <v>#REF!</v>
      </c>
      <c r="F333" s="428" t="e">
        <f t="shared" si="146"/>
        <v>#REF!</v>
      </c>
      <c r="G333" s="397" t="e">
        <f>SUM(#REF!)</f>
        <v>#REF!</v>
      </c>
      <c r="H333" s="396" t="e">
        <f>SUM(#REF!)</f>
        <v>#REF!</v>
      </c>
      <c r="I333" s="396" t="e">
        <f>SUM(#REF!)</f>
        <v>#REF!</v>
      </c>
      <c r="J333" s="396" t="e">
        <f>SUM(#REF!)</f>
        <v>#REF!</v>
      </c>
      <c r="K333" s="396" t="e">
        <f>SUM(#REF!)</f>
        <v>#REF!</v>
      </c>
      <c r="L333" s="396" t="e">
        <f>SUM(#REF!)</f>
        <v>#REF!</v>
      </c>
      <c r="M333" s="396" t="e">
        <f>SUM(#REF!)</f>
        <v>#REF!</v>
      </c>
      <c r="N333" s="396" t="e">
        <f>SUM(#REF!)</f>
        <v>#REF!</v>
      </c>
      <c r="O333" s="396" t="e">
        <f>SUM(#REF!)</f>
        <v>#REF!</v>
      </c>
      <c r="P333" s="396" t="e">
        <f>SUM(#REF!)</f>
        <v>#REF!</v>
      </c>
      <c r="Q333" s="396" t="e">
        <f>SUM(#REF!)</f>
        <v>#REF!</v>
      </c>
      <c r="R333" s="396" t="e">
        <f>SUM(#REF!)</f>
        <v>#REF!</v>
      </c>
      <c r="S333" s="396" t="e">
        <f>SUM(#REF!)</f>
        <v>#REF!</v>
      </c>
      <c r="T333" s="396" t="e">
        <f>SUM(#REF!)</f>
        <v>#REF!</v>
      </c>
      <c r="U333" s="396" t="e">
        <f>SUM(#REF!)</f>
        <v>#REF!</v>
      </c>
      <c r="V333" s="396" t="e">
        <f>SUM(#REF!)</f>
        <v>#REF!</v>
      </c>
      <c r="W333" s="396" t="e">
        <f>SUM(#REF!)</f>
        <v>#REF!</v>
      </c>
      <c r="X333" s="396" t="e">
        <f>SUM(#REF!)</f>
        <v>#REF!</v>
      </c>
      <c r="Y333" s="396" t="e">
        <f>SUM(#REF!)</f>
        <v>#REF!</v>
      </c>
      <c r="Z333" s="396" t="e">
        <f>SUM(#REF!)</f>
        <v>#REF!</v>
      </c>
      <c r="AA333" s="393" t="e">
        <f>SUM(#REF!)</f>
        <v>#REF!</v>
      </c>
      <c r="AB333" s="393" t="e">
        <f>SUM(#REF!)</f>
        <v>#REF!</v>
      </c>
      <c r="AC333" s="393" t="e">
        <f>SUM(#REF!)</f>
        <v>#REF!</v>
      </c>
      <c r="AD333" s="393" t="e">
        <f>SUM(#REF!)</f>
        <v>#REF!</v>
      </c>
      <c r="AE333" s="507">
        <f>11500+7+212</f>
        <v>11719</v>
      </c>
      <c r="AF333" s="187">
        <v>11500</v>
      </c>
      <c r="AG333" s="378">
        <v>6429</v>
      </c>
      <c r="AH333" s="395" t="e">
        <f>SUM(AI333:AT333)</f>
        <v>#REF!</v>
      </c>
      <c r="AI333" s="110" t="e">
        <f>#REF!</f>
        <v>#REF!</v>
      </c>
      <c r="AJ333" s="93" t="e">
        <f>#REF!</f>
        <v>#REF!</v>
      </c>
      <c r="AK333" s="93" t="e">
        <f>#REF!</f>
        <v>#REF!</v>
      </c>
      <c r="AL333" s="93" t="e">
        <f>#REF!</f>
        <v>#REF!</v>
      </c>
      <c r="AM333" s="93" t="e">
        <f>#REF!</f>
        <v>#REF!</v>
      </c>
      <c r="AN333" s="93" t="e">
        <f>#REF!</f>
        <v>#REF!</v>
      </c>
      <c r="AO333" s="93" t="e">
        <f>#REF!</f>
        <v>#REF!</v>
      </c>
      <c r="AP333" s="93" t="e">
        <f>#REF!</f>
        <v>#REF!</v>
      </c>
      <c r="AQ333" s="93" t="e">
        <f>#REF!</f>
        <v>#REF!</v>
      </c>
      <c r="AR333" s="93" t="e">
        <f>#REF!</f>
        <v>#REF!</v>
      </c>
      <c r="AS333" s="187" t="e">
        <f>#REF!</f>
        <v>#REF!</v>
      </c>
      <c r="AT333" s="187" t="e">
        <f>#REF!</f>
        <v>#REF!</v>
      </c>
      <c r="AU333" s="17"/>
      <c r="AV333" s="17"/>
    </row>
    <row r="334" spans="1:48">
      <c r="A334" s="519"/>
      <c r="B334" s="95" t="s">
        <v>1090</v>
      </c>
      <c r="C334" s="52" t="s">
        <v>1570</v>
      </c>
      <c r="D334" s="525" t="e">
        <f>E334/9*12</f>
        <v>#REF!</v>
      </c>
      <c r="E334" s="106" t="e">
        <f t="shared" si="146"/>
        <v>#REF!</v>
      </c>
      <c r="F334" s="428" t="e">
        <f t="shared" si="146"/>
        <v>#REF!</v>
      </c>
      <c r="G334" s="397" t="e">
        <f>SUM(#REF!)</f>
        <v>#REF!</v>
      </c>
      <c r="H334" s="396" t="e">
        <f>SUM(#REF!)</f>
        <v>#REF!</v>
      </c>
      <c r="I334" s="396" t="e">
        <f>SUM(#REF!)</f>
        <v>#REF!</v>
      </c>
      <c r="J334" s="396" t="e">
        <f>SUM(#REF!)</f>
        <v>#REF!</v>
      </c>
      <c r="K334" s="396" t="e">
        <f>SUM(#REF!)</f>
        <v>#REF!</v>
      </c>
      <c r="L334" s="396" t="e">
        <f>SUM(#REF!)</f>
        <v>#REF!</v>
      </c>
      <c r="M334" s="396" t="e">
        <f>SUM(#REF!)</f>
        <v>#REF!</v>
      </c>
      <c r="N334" s="396" t="e">
        <f>SUM(#REF!)</f>
        <v>#REF!</v>
      </c>
      <c r="O334" s="396" t="e">
        <f>SUM(#REF!)</f>
        <v>#REF!</v>
      </c>
      <c r="P334" s="396" t="e">
        <f>SUM(#REF!)</f>
        <v>#REF!</v>
      </c>
      <c r="Q334" s="396" t="e">
        <f>SUM(#REF!)</f>
        <v>#REF!</v>
      </c>
      <c r="R334" s="396" t="e">
        <f>SUM(#REF!)</f>
        <v>#REF!</v>
      </c>
      <c r="S334" s="396" t="e">
        <f>SUM(#REF!)</f>
        <v>#REF!</v>
      </c>
      <c r="T334" s="396" t="e">
        <f>SUM(#REF!)</f>
        <v>#REF!</v>
      </c>
      <c r="U334" s="396" t="e">
        <f>SUM(#REF!)</f>
        <v>#REF!</v>
      </c>
      <c r="V334" s="396" t="e">
        <f>SUM(#REF!)</f>
        <v>#REF!</v>
      </c>
      <c r="W334" s="396" t="e">
        <f>SUM(#REF!)</f>
        <v>#REF!</v>
      </c>
      <c r="X334" s="396" t="e">
        <f>SUM(#REF!)</f>
        <v>#REF!</v>
      </c>
      <c r="Y334" s="396" t="e">
        <f>SUM(#REF!)</f>
        <v>#REF!</v>
      </c>
      <c r="Z334" s="396" t="e">
        <f>SUM(#REF!)</f>
        <v>#REF!</v>
      </c>
      <c r="AA334" s="393" t="e">
        <f>SUM(#REF!)</f>
        <v>#REF!</v>
      </c>
      <c r="AB334" s="393" t="e">
        <f>SUM(#REF!)</f>
        <v>#REF!</v>
      </c>
      <c r="AC334" s="393" t="e">
        <f>SUM(#REF!)</f>
        <v>#REF!</v>
      </c>
      <c r="AD334" s="393" t="e">
        <f>SUM(#REF!)</f>
        <v>#REF!</v>
      </c>
      <c r="AE334" s="187">
        <v>0</v>
      </c>
      <c r="AF334" s="187">
        <v>0</v>
      </c>
      <c r="AG334" s="378">
        <v>0</v>
      </c>
      <c r="AH334" s="395" t="e">
        <f>SUM(AI334:AT334)</f>
        <v>#REF!</v>
      </c>
      <c r="AI334" s="110" t="e">
        <f>#REF!</f>
        <v>#REF!</v>
      </c>
      <c r="AJ334" s="93" t="e">
        <f>#REF!</f>
        <v>#REF!</v>
      </c>
      <c r="AK334" s="93" t="e">
        <f>#REF!</f>
        <v>#REF!</v>
      </c>
      <c r="AL334" s="93" t="e">
        <f>#REF!</f>
        <v>#REF!</v>
      </c>
      <c r="AM334" s="93" t="e">
        <f>#REF!</f>
        <v>#REF!</v>
      </c>
      <c r="AN334" s="93" t="e">
        <f>#REF!</f>
        <v>#REF!</v>
      </c>
      <c r="AO334" s="93" t="e">
        <f>#REF!</f>
        <v>#REF!</v>
      </c>
      <c r="AP334" s="93" t="e">
        <f>#REF!</f>
        <v>#REF!</v>
      </c>
      <c r="AQ334" s="93" t="e">
        <f>#REF!</f>
        <v>#REF!</v>
      </c>
      <c r="AR334" s="93" t="e">
        <f>#REF!</f>
        <v>#REF!</v>
      </c>
      <c r="AS334" s="187" t="e">
        <f>#REF!</f>
        <v>#REF!</v>
      </c>
      <c r="AT334" s="187" t="e">
        <f>#REF!</f>
        <v>#REF!</v>
      </c>
      <c r="AU334" s="17"/>
      <c r="AV334" s="17"/>
    </row>
    <row r="335" spans="1:48">
      <c r="A335" s="519">
        <v>5102050100300500</v>
      </c>
      <c r="B335" s="95" t="s">
        <v>1091</v>
      </c>
      <c r="C335" s="52" t="s">
        <v>1435</v>
      </c>
      <c r="D335" s="525" t="e">
        <f>E335/9*12</f>
        <v>#REF!</v>
      </c>
      <c r="E335" s="106" t="e">
        <f t="shared" si="146"/>
        <v>#REF!</v>
      </c>
      <c r="F335" s="428" t="e">
        <f t="shared" si="146"/>
        <v>#REF!</v>
      </c>
      <c r="G335" s="397" t="e">
        <f>SUM(#REF!)</f>
        <v>#REF!</v>
      </c>
      <c r="H335" s="396" t="e">
        <f>SUM(#REF!)</f>
        <v>#REF!</v>
      </c>
      <c r="I335" s="396" t="e">
        <f>SUM(#REF!)</f>
        <v>#REF!</v>
      </c>
      <c r="J335" s="396" t="e">
        <f>SUM(#REF!)</f>
        <v>#REF!</v>
      </c>
      <c r="K335" s="396" t="e">
        <f>SUM(#REF!)</f>
        <v>#REF!</v>
      </c>
      <c r="L335" s="396" t="e">
        <f>SUM(#REF!)</f>
        <v>#REF!</v>
      </c>
      <c r="M335" s="396" t="e">
        <f>SUM(#REF!)</f>
        <v>#REF!</v>
      </c>
      <c r="N335" s="396" t="e">
        <f>SUM(#REF!)</f>
        <v>#REF!</v>
      </c>
      <c r="O335" s="396" t="e">
        <f>SUM(#REF!)</f>
        <v>#REF!</v>
      </c>
      <c r="P335" s="396" t="e">
        <f>SUM(#REF!)</f>
        <v>#REF!</v>
      </c>
      <c r="Q335" s="396" t="e">
        <f>SUM(#REF!)</f>
        <v>#REF!</v>
      </c>
      <c r="R335" s="396" t="e">
        <f>SUM(#REF!)</f>
        <v>#REF!</v>
      </c>
      <c r="S335" s="396" t="e">
        <f>SUM(#REF!)</f>
        <v>#REF!</v>
      </c>
      <c r="T335" s="396" t="e">
        <f>SUM(#REF!)</f>
        <v>#REF!</v>
      </c>
      <c r="U335" s="396" t="e">
        <f>SUM(#REF!)</f>
        <v>#REF!</v>
      </c>
      <c r="V335" s="396" t="e">
        <f>SUM(#REF!)</f>
        <v>#REF!</v>
      </c>
      <c r="W335" s="396" t="e">
        <f>SUM(#REF!)</f>
        <v>#REF!</v>
      </c>
      <c r="X335" s="396" t="e">
        <f>SUM(#REF!)</f>
        <v>#REF!</v>
      </c>
      <c r="Y335" s="396" t="e">
        <f>SUM(#REF!)</f>
        <v>#REF!</v>
      </c>
      <c r="Z335" s="396" t="e">
        <f>SUM(#REF!)</f>
        <v>#REF!</v>
      </c>
      <c r="AA335" s="393" t="e">
        <f>SUM(#REF!)</f>
        <v>#REF!</v>
      </c>
      <c r="AB335" s="393" t="e">
        <f>SUM(#REF!)</f>
        <v>#REF!</v>
      </c>
      <c r="AC335" s="393" t="e">
        <f>SUM(#REF!)</f>
        <v>#REF!</v>
      </c>
      <c r="AD335" s="393" t="e">
        <f>SUM(#REF!)</f>
        <v>#REF!</v>
      </c>
      <c r="AE335" s="93">
        <v>54500</v>
      </c>
      <c r="AF335" s="110">
        <v>54500</v>
      </c>
      <c r="AG335" s="378">
        <v>3805</v>
      </c>
      <c r="AH335" s="395" t="e">
        <f>SUM(AI335:AT335)</f>
        <v>#REF!</v>
      </c>
      <c r="AI335" s="110" t="e">
        <f>#REF!</f>
        <v>#REF!</v>
      </c>
      <c r="AJ335" s="93" t="e">
        <f>#REF!</f>
        <v>#REF!</v>
      </c>
      <c r="AK335" s="93" t="e">
        <f>#REF!</f>
        <v>#REF!</v>
      </c>
      <c r="AL335" s="93" t="e">
        <f>#REF!</f>
        <v>#REF!</v>
      </c>
      <c r="AM335" s="93" t="e">
        <f>#REF!</f>
        <v>#REF!</v>
      </c>
      <c r="AN335" s="93" t="e">
        <f>#REF!</f>
        <v>#REF!</v>
      </c>
      <c r="AO335" s="93" t="e">
        <f>#REF!</f>
        <v>#REF!</v>
      </c>
      <c r="AP335" s="93" t="e">
        <f>#REF!</f>
        <v>#REF!</v>
      </c>
      <c r="AQ335" s="93" t="e">
        <f>#REF!</f>
        <v>#REF!</v>
      </c>
      <c r="AR335" s="93" t="e">
        <f>#REF!</f>
        <v>#REF!</v>
      </c>
      <c r="AS335" s="187" t="e">
        <f>#REF!</f>
        <v>#REF!</v>
      </c>
      <c r="AT335" s="187" t="e">
        <f>#REF!</f>
        <v>#REF!</v>
      </c>
      <c r="AU335" s="17"/>
      <c r="AV335" s="17"/>
    </row>
    <row r="336" spans="1:48">
      <c r="A336" s="519"/>
      <c r="B336" s="95">
        <v>202</v>
      </c>
      <c r="C336" s="52" t="s">
        <v>1092</v>
      </c>
      <c r="D336" s="526" t="e">
        <f t="shared" ref="D336:AD336" si="147">SUM(D337:D344)</f>
        <v>#REF!</v>
      </c>
      <c r="E336" s="429" t="e">
        <f t="shared" si="147"/>
        <v>#REF!</v>
      </c>
      <c r="F336" s="430" t="e">
        <f t="shared" si="147"/>
        <v>#REF!</v>
      </c>
      <c r="G336" s="51" t="e">
        <f t="shared" ref="G336:L336" si="148">SUM(G337:G344)</f>
        <v>#REF!</v>
      </c>
      <c r="H336" s="97" t="e">
        <f t="shared" si="148"/>
        <v>#REF!</v>
      </c>
      <c r="I336" s="97" t="e">
        <f t="shared" si="148"/>
        <v>#REF!</v>
      </c>
      <c r="J336" s="97" t="e">
        <f t="shared" si="148"/>
        <v>#REF!</v>
      </c>
      <c r="K336" s="97" t="e">
        <f t="shared" si="148"/>
        <v>#REF!</v>
      </c>
      <c r="L336" s="97" t="e">
        <f t="shared" si="148"/>
        <v>#REF!</v>
      </c>
      <c r="M336" s="97" t="e">
        <f t="shared" si="147"/>
        <v>#REF!</v>
      </c>
      <c r="N336" s="97" t="e">
        <f t="shared" si="147"/>
        <v>#REF!</v>
      </c>
      <c r="O336" s="97" t="e">
        <f t="shared" si="147"/>
        <v>#REF!</v>
      </c>
      <c r="P336" s="97" t="e">
        <f t="shared" si="147"/>
        <v>#REF!</v>
      </c>
      <c r="Q336" s="97" t="e">
        <f t="shared" si="147"/>
        <v>#REF!</v>
      </c>
      <c r="R336" s="97" t="e">
        <f t="shared" si="147"/>
        <v>#REF!</v>
      </c>
      <c r="S336" s="97" t="e">
        <f t="shared" si="147"/>
        <v>#REF!</v>
      </c>
      <c r="T336" s="97" t="e">
        <f t="shared" si="147"/>
        <v>#REF!</v>
      </c>
      <c r="U336" s="97" t="e">
        <f t="shared" si="147"/>
        <v>#REF!</v>
      </c>
      <c r="V336" s="97" t="e">
        <f t="shared" si="147"/>
        <v>#REF!</v>
      </c>
      <c r="W336" s="97" t="e">
        <f t="shared" si="147"/>
        <v>#REF!</v>
      </c>
      <c r="X336" s="97" t="e">
        <f t="shared" si="147"/>
        <v>#REF!</v>
      </c>
      <c r="Y336" s="97" t="e">
        <f t="shared" si="147"/>
        <v>#REF!</v>
      </c>
      <c r="Z336" s="97" t="e">
        <f t="shared" si="147"/>
        <v>#REF!</v>
      </c>
      <c r="AA336" s="97" t="e">
        <f t="shared" si="147"/>
        <v>#REF!</v>
      </c>
      <c r="AB336" s="97" t="e">
        <f t="shared" si="147"/>
        <v>#REF!</v>
      </c>
      <c r="AC336" s="97" t="e">
        <f t="shared" si="147"/>
        <v>#REF!</v>
      </c>
      <c r="AD336" s="97" t="e">
        <f t="shared" si="147"/>
        <v>#REF!</v>
      </c>
      <c r="AE336" s="186">
        <f>SUM(AE337:AE344)</f>
        <v>2184800</v>
      </c>
      <c r="AF336" s="186">
        <f t="shared" ref="AF336:AT336" si="149">SUM(AF337:AF344)</f>
        <v>2234800</v>
      </c>
      <c r="AG336" s="186">
        <f t="shared" si="149"/>
        <v>2106682</v>
      </c>
      <c r="AH336" s="186" t="e">
        <f t="shared" si="149"/>
        <v>#REF!</v>
      </c>
      <c r="AI336" s="186" t="e">
        <f t="shared" si="149"/>
        <v>#REF!</v>
      </c>
      <c r="AJ336" s="186" t="e">
        <f t="shared" si="149"/>
        <v>#REF!</v>
      </c>
      <c r="AK336" s="186" t="e">
        <f t="shared" si="149"/>
        <v>#REF!</v>
      </c>
      <c r="AL336" s="186" t="e">
        <f t="shared" si="149"/>
        <v>#REF!</v>
      </c>
      <c r="AM336" s="186" t="e">
        <f t="shared" si="149"/>
        <v>#REF!</v>
      </c>
      <c r="AN336" s="186" t="e">
        <f t="shared" si="149"/>
        <v>#REF!</v>
      </c>
      <c r="AO336" s="186" t="e">
        <f t="shared" si="149"/>
        <v>#REF!</v>
      </c>
      <c r="AP336" s="186" t="e">
        <f t="shared" si="149"/>
        <v>#REF!</v>
      </c>
      <c r="AQ336" s="186" t="e">
        <f t="shared" si="149"/>
        <v>#REF!</v>
      </c>
      <c r="AR336" s="186" t="e">
        <f t="shared" si="149"/>
        <v>#REF!</v>
      </c>
      <c r="AS336" s="186" t="e">
        <f t="shared" si="149"/>
        <v>#REF!</v>
      </c>
      <c r="AT336" s="186" t="e">
        <f t="shared" si="149"/>
        <v>#REF!</v>
      </c>
      <c r="AU336" s="17"/>
      <c r="AV336" s="17"/>
    </row>
    <row r="337" spans="1:48">
      <c r="A337" s="519">
        <v>5102050100300600</v>
      </c>
      <c r="B337" s="95" t="s">
        <v>1093</v>
      </c>
      <c r="C337" s="52" t="s">
        <v>1436</v>
      </c>
      <c r="D337" s="525" t="e">
        <f>E337/9*12</f>
        <v>#REF!</v>
      </c>
      <c r="E337" s="106" t="e">
        <f t="shared" ref="E337:F344" si="150">AC337+AA337+Y337+W337+U337+S337+Q337+O337+M337+K337+I337+G337</f>
        <v>#REF!</v>
      </c>
      <c r="F337" s="428" t="e">
        <f t="shared" si="150"/>
        <v>#REF!</v>
      </c>
      <c r="G337" s="397" t="e">
        <f>SUM(#REF!)</f>
        <v>#REF!</v>
      </c>
      <c r="H337" s="396" t="e">
        <f>SUM(#REF!)</f>
        <v>#REF!</v>
      </c>
      <c r="I337" s="396" t="e">
        <f>SUM(#REF!)</f>
        <v>#REF!</v>
      </c>
      <c r="J337" s="396" t="e">
        <f>SUM(#REF!)</f>
        <v>#REF!</v>
      </c>
      <c r="K337" s="396" t="e">
        <f>SUM(#REF!)</f>
        <v>#REF!</v>
      </c>
      <c r="L337" s="396" t="e">
        <f>SUM(#REF!)</f>
        <v>#REF!</v>
      </c>
      <c r="M337" s="396" t="e">
        <f>SUM(#REF!)</f>
        <v>#REF!</v>
      </c>
      <c r="N337" s="396" t="e">
        <f>SUM(#REF!)</f>
        <v>#REF!</v>
      </c>
      <c r="O337" s="396" t="e">
        <f>SUM(#REF!)</f>
        <v>#REF!</v>
      </c>
      <c r="P337" s="396" t="e">
        <f>SUM(#REF!)</f>
        <v>#REF!</v>
      </c>
      <c r="Q337" s="396" t="e">
        <f>SUM(#REF!)</f>
        <v>#REF!</v>
      </c>
      <c r="R337" s="396" t="e">
        <f>SUM(#REF!)</f>
        <v>#REF!</v>
      </c>
      <c r="S337" s="396" t="e">
        <f>SUM(#REF!)</f>
        <v>#REF!</v>
      </c>
      <c r="T337" s="396" t="e">
        <f>SUM(#REF!)</f>
        <v>#REF!</v>
      </c>
      <c r="U337" s="396" t="e">
        <f>SUM(#REF!)</f>
        <v>#REF!</v>
      </c>
      <c r="V337" s="396" t="e">
        <f>SUM(#REF!)</f>
        <v>#REF!</v>
      </c>
      <c r="W337" s="396" t="e">
        <f>SUM(#REF!)</f>
        <v>#REF!</v>
      </c>
      <c r="X337" s="396" t="e">
        <f>SUM(#REF!)</f>
        <v>#REF!</v>
      </c>
      <c r="Y337" s="396" t="e">
        <f>SUM(#REF!)</f>
        <v>#REF!</v>
      </c>
      <c r="Z337" s="396" t="e">
        <f>SUM(#REF!)</f>
        <v>#REF!</v>
      </c>
      <c r="AA337" s="393" t="e">
        <f>SUM(#REF!)</f>
        <v>#REF!</v>
      </c>
      <c r="AB337" s="393" t="e">
        <f>SUM(#REF!)</f>
        <v>#REF!</v>
      </c>
      <c r="AC337" s="393" t="e">
        <f>SUM(#REF!)</f>
        <v>#REF!</v>
      </c>
      <c r="AD337" s="393" t="e">
        <f>SUM(#REF!)</f>
        <v>#REF!</v>
      </c>
      <c r="AE337" s="393">
        <v>200500</v>
      </c>
      <c r="AF337" s="506">
        <v>200500</v>
      </c>
      <c r="AG337" s="378">
        <v>226349</v>
      </c>
      <c r="AH337" s="395" t="e">
        <f t="shared" ref="AH337:AH344" si="151">SUM(AI337:AT337)</f>
        <v>#REF!</v>
      </c>
      <c r="AI337" s="110" t="e">
        <f>#REF!</f>
        <v>#REF!</v>
      </c>
      <c r="AJ337" s="93" t="e">
        <f>#REF!</f>
        <v>#REF!</v>
      </c>
      <c r="AK337" s="93" t="e">
        <f>#REF!</f>
        <v>#REF!</v>
      </c>
      <c r="AL337" s="93" t="e">
        <f>#REF!</f>
        <v>#REF!</v>
      </c>
      <c r="AM337" s="93" t="e">
        <f>#REF!</f>
        <v>#REF!</v>
      </c>
      <c r="AN337" s="93" t="e">
        <f>#REF!</f>
        <v>#REF!</v>
      </c>
      <c r="AO337" s="93" t="e">
        <f>#REF!</f>
        <v>#REF!</v>
      </c>
      <c r="AP337" s="93" t="e">
        <f>#REF!</f>
        <v>#REF!</v>
      </c>
      <c r="AQ337" s="93" t="e">
        <f>#REF!</f>
        <v>#REF!</v>
      </c>
      <c r="AR337" s="93" t="e">
        <f>#REF!</f>
        <v>#REF!</v>
      </c>
      <c r="AS337" s="187" t="e">
        <f>#REF!</f>
        <v>#REF!</v>
      </c>
      <c r="AT337" s="187" t="e">
        <f>#REF!</f>
        <v>#REF!</v>
      </c>
      <c r="AU337" s="17"/>
      <c r="AV337" s="17"/>
    </row>
    <row r="338" spans="1:48">
      <c r="A338" s="519">
        <v>5102050100300800</v>
      </c>
      <c r="B338" s="95" t="s">
        <v>1140</v>
      </c>
      <c r="C338" s="52" t="s">
        <v>1571</v>
      </c>
      <c r="D338" s="525" t="e">
        <f t="shared" ref="D338:D344" si="152">E338/9*12</f>
        <v>#REF!</v>
      </c>
      <c r="E338" s="106" t="e">
        <f t="shared" si="150"/>
        <v>#REF!</v>
      </c>
      <c r="F338" s="428" t="e">
        <f t="shared" si="150"/>
        <v>#REF!</v>
      </c>
      <c r="G338" s="397" t="e">
        <f>SUM(#REF!)</f>
        <v>#REF!</v>
      </c>
      <c r="H338" s="396" t="e">
        <f>SUM(#REF!)</f>
        <v>#REF!</v>
      </c>
      <c r="I338" s="396" t="e">
        <f>SUM(#REF!)</f>
        <v>#REF!</v>
      </c>
      <c r="J338" s="396" t="e">
        <f>SUM(#REF!)</f>
        <v>#REF!</v>
      </c>
      <c r="K338" s="396" t="e">
        <f>SUM(#REF!)</f>
        <v>#REF!</v>
      </c>
      <c r="L338" s="396" t="e">
        <f>SUM(#REF!)</f>
        <v>#REF!</v>
      </c>
      <c r="M338" s="396" t="e">
        <f>SUM(#REF!)</f>
        <v>#REF!</v>
      </c>
      <c r="N338" s="396" t="e">
        <f>SUM(#REF!)</f>
        <v>#REF!</v>
      </c>
      <c r="O338" s="396" t="e">
        <f>SUM(#REF!)</f>
        <v>#REF!</v>
      </c>
      <c r="P338" s="396" t="e">
        <f>SUM(#REF!)</f>
        <v>#REF!</v>
      </c>
      <c r="Q338" s="396" t="e">
        <f>SUM(#REF!)</f>
        <v>#REF!</v>
      </c>
      <c r="R338" s="396" t="e">
        <f>SUM(#REF!)</f>
        <v>#REF!</v>
      </c>
      <c r="S338" s="396" t="e">
        <f>SUM(#REF!)</f>
        <v>#REF!</v>
      </c>
      <c r="T338" s="396" t="e">
        <f>SUM(#REF!)</f>
        <v>#REF!</v>
      </c>
      <c r="U338" s="396" t="e">
        <f>SUM(#REF!)</f>
        <v>#REF!</v>
      </c>
      <c r="V338" s="396" t="e">
        <f>SUM(#REF!)</f>
        <v>#REF!</v>
      </c>
      <c r="W338" s="396" t="e">
        <f>SUM(#REF!)</f>
        <v>#REF!</v>
      </c>
      <c r="X338" s="396" t="e">
        <f>SUM(#REF!)</f>
        <v>#REF!</v>
      </c>
      <c r="Y338" s="396" t="e">
        <f>SUM(#REF!)</f>
        <v>#REF!</v>
      </c>
      <c r="Z338" s="396" t="e">
        <f>SUM(#REF!)</f>
        <v>#REF!</v>
      </c>
      <c r="AA338" s="393" t="e">
        <f>SUM(#REF!)</f>
        <v>#REF!</v>
      </c>
      <c r="AB338" s="393" t="e">
        <f>SUM(#REF!)</f>
        <v>#REF!</v>
      </c>
      <c r="AC338" s="393" t="e">
        <f>SUM(#REF!)</f>
        <v>#REF!</v>
      </c>
      <c r="AD338" s="393" t="e">
        <f>SUM(#REF!)</f>
        <v>#REF!</v>
      </c>
      <c r="AE338" s="393">
        <v>98100</v>
      </c>
      <c r="AF338" s="506">
        <v>98100</v>
      </c>
      <c r="AG338" s="378">
        <v>85156</v>
      </c>
      <c r="AH338" s="395" t="e">
        <f t="shared" si="151"/>
        <v>#REF!</v>
      </c>
      <c r="AI338" s="110" t="e">
        <f>#REF!</f>
        <v>#REF!</v>
      </c>
      <c r="AJ338" s="93" t="e">
        <f>#REF!</f>
        <v>#REF!</v>
      </c>
      <c r="AK338" s="93" t="e">
        <f>#REF!</f>
        <v>#REF!</v>
      </c>
      <c r="AL338" s="93" t="e">
        <f>#REF!</f>
        <v>#REF!</v>
      </c>
      <c r="AM338" s="93" t="e">
        <f>#REF!</f>
        <v>#REF!</v>
      </c>
      <c r="AN338" s="93" t="e">
        <f>#REF!</f>
        <v>#REF!</v>
      </c>
      <c r="AO338" s="93" t="e">
        <f>#REF!</f>
        <v>#REF!</v>
      </c>
      <c r="AP338" s="93" t="e">
        <f>#REF!</f>
        <v>#REF!</v>
      </c>
      <c r="AQ338" s="93" t="e">
        <f>#REF!</f>
        <v>#REF!</v>
      </c>
      <c r="AR338" s="93" t="e">
        <f>#REF!</f>
        <v>#REF!</v>
      </c>
      <c r="AS338" s="187" t="e">
        <f>#REF!</f>
        <v>#REF!</v>
      </c>
      <c r="AT338" s="187" t="e">
        <f>#REF!</f>
        <v>#REF!</v>
      </c>
      <c r="AU338" s="17"/>
      <c r="AV338" s="17"/>
    </row>
    <row r="339" spans="1:48">
      <c r="A339" s="519">
        <v>5102050100300100</v>
      </c>
      <c r="B339" s="95" t="s">
        <v>1139</v>
      </c>
      <c r="C339" s="52" t="s">
        <v>1572</v>
      </c>
      <c r="D339" s="525" t="e">
        <f t="shared" si="152"/>
        <v>#REF!</v>
      </c>
      <c r="E339" s="106" t="e">
        <f t="shared" si="150"/>
        <v>#REF!</v>
      </c>
      <c r="F339" s="428" t="e">
        <f t="shared" si="150"/>
        <v>#REF!</v>
      </c>
      <c r="G339" s="397" t="e">
        <f>SUM(#REF!)</f>
        <v>#REF!</v>
      </c>
      <c r="H339" s="396" t="e">
        <f>SUM(#REF!)</f>
        <v>#REF!</v>
      </c>
      <c r="I339" s="396" t="e">
        <f>SUM(#REF!)</f>
        <v>#REF!</v>
      </c>
      <c r="J339" s="396" t="e">
        <f>SUM(#REF!)</f>
        <v>#REF!</v>
      </c>
      <c r="K339" s="396" t="e">
        <f>SUM(#REF!)</f>
        <v>#REF!</v>
      </c>
      <c r="L339" s="396" t="e">
        <f>SUM(#REF!)</f>
        <v>#REF!</v>
      </c>
      <c r="M339" s="396" t="e">
        <f>SUM(#REF!)</f>
        <v>#REF!</v>
      </c>
      <c r="N339" s="396" t="e">
        <f>SUM(#REF!)</f>
        <v>#REF!</v>
      </c>
      <c r="O339" s="396" t="e">
        <f>SUM(#REF!)</f>
        <v>#REF!</v>
      </c>
      <c r="P339" s="396" t="e">
        <f>SUM(#REF!)</f>
        <v>#REF!</v>
      </c>
      <c r="Q339" s="396" t="e">
        <f>SUM(#REF!)</f>
        <v>#REF!</v>
      </c>
      <c r="R339" s="396" t="e">
        <f>SUM(#REF!)</f>
        <v>#REF!</v>
      </c>
      <c r="S339" s="396" t="e">
        <f>SUM(#REF!)</f>
        <v>#REF!</v>
      </c>
      <c r="T339" s="396" t="e">
        <f>SUM(#REF!)</f>
        <v>#REF!</v>
      </c>
      <c r="U339" s="396" t="e">
        <f>SUM(#REF!)</f>
        <v>#REF!</v>
      </c>
      <c r="V339" s="396" t="e">
        <f>SUM(#REF!)</f>
        <v>#REF!</v>
      </c>
      <c r="W339" s="396" t="e">
        <f>SUM(#REF!)</f>
        <v>#REF!</v>
      </c>
      <c r="X339" s="396" t="e">
        <f>SUM(#REF!)</f>
        <v>#REF!</v>
      </c>
      <c r="Y339" s="396" t="e">
        <f>SUM(#REF!)</f>
        <v>#REF!</v>
      </c>
      <c r="Z339" s="396" t="e">
        <f>SUM(#REF!)</f>
        <v>#REF!</v>
      </c>
      <c r="AA339" s="393" t="e">
        <f>SUM(#REF!)</f>
        <v>#REF!</v>
      </c>
      <c r="AB339" s="393" t="e">
        <f>SUM(#REF!)</f>
        <v>#REF!</v>
      </c>
      <c r="AC339" s="393" t="e">
        <f>SUM(#REF!)</f>
        <v>#REF!</v>
      </c>
      <c r="AD339" s="393" t="e">
        <f>SUM(#REF!)</f>
        <v>#REF!</v>
      </c>
      <c r="AE339" s="393">
        <v>625000</v>
      </c>
      <c r="AF339" s="506">
        <v>625000</v>
      </c>
      <c r="AG339" s="378">
        <v>507457</v>
      </c>
      <c r="AH339" s="395" t="e">
        <f t="shared" si="151"/>
        <v>#REF!</v>
      </c>
      <c r="AI339" s="110" t="e">
        <f>#REF!</f>
        <v>#REF!</v>
      </c>
      <c r="AJ339" s="93" t="e">
        <f>#REF!</f>
        <v>#REF!</v>
      </c>
      <c r="AK339" s="93" t="e">
        <f>#REF!</f>
        <v>#REF!</v>
      </c>
      <c r="AL339" s="93" t="e">
        <f>#REF!</f>
        <v>#REF!</v>
      </c>
      <c r="AM339" s="93" t="e">
        <f>#REF!</f>
        <v>#REF!</v>
      </c>
      <c r="AN339" s="93" t="e">
        <f>#REF!</f>
        <v>#REF!</v>
      </c>
      <c r="AO339" s="93" t="e">
        <f>#REF!</f>
        <v>#REF!</v>
      </c>
      <c r="AP339" s="93" t="e">
        <f>#REF!</f>
        <v>#REF!</v>
      </c>
      <c r="AQ339" s="93" t="e">
        <f>#REF!</f>
        <v>#REF!</v>
      </c>
      <c r="AR339" s="93" t="e">
        <f>#REF!</f>
        <v>#REF!</v>
      </c>
      <c r="AS339" s="187" t="e">
        <f>#REF!</f>
        <v>#REF!</v>
      </c>
      <c r="AT339" s="187" t="e">
        <f>#REF!</f>
        <v>#REF!</v>
      </c>
      <c r="AU339" s="17"/>
      <c r="AV339" s="17"/>
    </row>
    <row r="340" spans="1:48">
      <c r="A340" s="519">
        <v>5102050100300200</v>
      </c>
      <c r="B340" s="95" t="s">
        <v>1094</v>
      </c>
      <c r="C340" s="52" t="s">
        <v>1573</v>
      </c>
      <c r="D340" s="525" t="e">
        <f t="shared" si="152"/>
        <v>#REF!</v>
      </c>
      <c r="E340" s="106" t="e">
        <f t="shared" si="150"/>
        <v>#REF!</v>
      </c>
      <c r="F340" s="428" t="e">
        <f t="shared" si="150"/>
        <v>#REF!</v>
      </c>
      <c r="G340" s="397" t="e">
        <f>SUM(#REF!)</f>
        <v>#REF!</v>
      </c>
      <c r="H340" s="396" t="e">
        <f>SUM(#REF!)</f>
        <v>#REF!</v>
      </c>
      <c r="I340" s="396" t="e">
        <f>SUM(#REF!)</f>
        <v>#REF!</v>
      </c>
      <c r="J340" s="396" t="e">
        <f>SUM(#REF!)</f>
        <v>#REF!</v>
      </c>
      <c r="K340" s="396" t="e">
        <f>SUM(#REF!)</f>
        <v>#REF!</v>
      </c>
      <c r="L340" s="396" t="e">
        <f>SUM(#REF!)</f>
        <v>#REF!</v>
      </c>
      <c r="M340" s="396" t="e">
        <f>SUM(#REF!)</f>
        <v>#REF!</v>
      </c>
      <c r="N340" s="396" t="e">
        <f>SUM(#REF!)</f>
        <v>#REF!</v>
      </c>
      <c r="O340" s="396" t="e">
        <f>SUM(#REF!)</f>
        <v>#REF!</v>
      </c>
      <c r="P340" s="396" t="e">
        <f>SUM(#REF!)</f>
        <v>#REF!</v>
      </c>
      <c r="Q340" s="396" t="e">
        <f>SUM(#REF!)</f>
        <v>#REF!</v>
      </c>
      <c r="R340" s="396" t="e">
        <f>SUM(#REF!)</f>
        <v>#REF!</v>
      </c>
      <c r="S340" s="396" t="e">
        <f>SUM(#REF!)</f>
        <v>#REF!</v>
      </c>
      <c r="T340" s="396" t="e">
        <f>SUM(#REF!)</f>
        <v>#REF!</v>
      </c>
      <c r="U340" s="396" t="e">
        <f>SUM(#REF!)</f>
        <v>#REF!</v>
      </c>
      <c r="V340" s="396" t="e">
        <f>SUM(#REF!)</f>
        <v>#REF!</v>
      </c>
      <c r="W340" s="396" t="e">
        <f>SUM(#REF!)</f>
        <v>#REF!</v>
      </c>
      <c r="X340" s="396" t="e">
        <f>SUM(#REF!)</f>
        <v>#REF!</v>
      </c>
      <c r="Y340" s="396" t="e">
        <f>SUM(#REF!)</f>
        <v>#REF!</v>
      </c>
      <c r="Z340" s="396" t="e">
        <f>SUM(#REF!)</f>
        <v>#REF!</v>
      </c>
      <c r="AA340" s="393" t="e">
        <f>SUM(#REF!)</f>
        <v>#REF!</v>
      </c>
      <c r="AB340" s="393" t="e">
        <f>SUM(#REF!)</f>
        <v>#REF!</v>
      </c>
      <c r="AC340" s="393" t="e">
        <f>SUM(#REF!)</f>
        <v>#REF!</v>
      </c>
      <c r="AD340" s="393" t="e">
        <f>SUM(#REF!)</f>
        <v>#REF!</v>
      </c>
      <c r="AE340" s="393">
        <v>82300</v>
      </c>
      <c r="AF340" s="506">
        <v>82300</v>
      </c>
      <c r="AG340" s="378">
        <v>71952</v>
      </c>
      <c r="AH340" s="395" t="e">
        <f t="shared" si="151"/>
        <v>#REF!</v>
      </c>
      <c r="AI340" s="110" t="e">
        <f>#REF!</f>
        <v>#REF!</v>
      </c>
      <c r="AJ340" s="93" t="e">
        <f>#REF!</f>
        <v>#REF!</v>
      </c>
      <c r="AK340" s="93" t="e">
        <f>#REF!</f>
        <v>#REF!</v>
      </c>
      <c r="AL340" s="93" t="e">
        <f>#REF!</f>
        <v>#REF!</v>
      </c>
      <c r="AM340" s="93" t="e">
        <f>#REF!</f>
        <v>#REF!</v>
      </c>
      <c r="AN340" s="93" t="e">
        <f>#REF!</f>
        <v>#REF!</v>
      </c>
      <c r="AO340" s="93" t="e">
        <f>#REF!</f>
        <v>#REF!</v>
      </c>
      <c r="AP340" s="93" t="e">
        <f>#REF!</f>
        <v>#REF!</v>
      </c>
      <c r="AQ340" s="93" t="e">
        <f>#REF!</f>
        <v>#REF!</v>
      </c>
      <c r="AR340" s="93" t="e">
        <f>#REF!</f>
        <v>#REF!</v>
      </c>
      <c r="AS340" s="187" t="e">
        <f>#REF!</f>
        <v>#REF!</v>
      </c>
      <c r="AT340" s="187" t="e">
        <f>#REF!</f>
        <v>#REF!</v>
      </c>
      <c r="AU340" s="17"/>
      <c r="AV340" s="17"/>
    </row>
    <row r="341" spans="1:48">
      <c r="A341" s="519">
        <v>5102050100300700</v>
      </c>
      <c r="B341" s="95" t="s">
        <v>1095</v>
      </c>
      <c r="C341" s="52" t="s">
        <v>1437</v>
      </c>
      <c r="D341" s="525" t="e">
        <f t="shared" si="152"/>
        <v>#REF!</v>
      </c>
      <c r="E341" s="106" t="e">
        <f t="shared" si="150"/>
        <v>#REF!</v>
      </c>
      <c r="F341" s="428" t="e">
        <f t="shared" si="150"/>
        <v>#REF!</v>
      </c>
      <c r="G341" s="397" t="e">
        <f>SUM(#REF!)</f>
        <v>#REF!</v>
      </c>
      <c r="H341" s="396" t="e">
        <f>SUM(#REF!)</f>
        <v>#REF!</v>
      </c>
      <c r="I341" s="396" t="e">
        <f>SUM(#REF!)</f>
        <v>#REF!</v>
      </c>
      <c r="J341" s="396" t="e">
        <f>SUM(#REF!)</f>
        <v>#REF!</v>
      </c>
      <c r="K341" s="396" t="e">
        <f>SUM(#REF!)</f>
        <v>#REF!</v>
      </c>
      <c r="L341" s="396" t="e">
        <f>SUM(#REF!)</f>
        <v>#REF!</v>
      </c>
      <c r="M341" s="396" t="e">
        <f>SUM(#REF!)</f>
        <v>#REF!</v>
      </c>
      <c r="N341" s="396" t="e">
        <f>SUM(#REF!)</f>
        <v>#REF!</v>
      </c>
      <c r="O341" s="396" t="e">
        <f>SUM(#REF!)</f>
        <v>#REF!</v>
      </c>
      <c r="P341" s="396" t="e">
        <f>SUM(#REF!)</f>
        <v>#REF!</v>
      </c>
      <c r="Q341" s="396" t="e">
        <f>SUM(#REF!)</f>
        <v>#REF!</v>
      </c>
      <c r="R341" s="396" t="e">
        <f>SUM(#REF!)</f>
        <v>#REF!</v>
      </c>
      <c r="S341" s="396" t="e">
        <f>SUM(#REF!)</f>
        <v>#REF!</v>
      </c>
      <c r="T341" s="396" t="e">
        <f>SUM(#REF!)</f>
        <v>#REF!</v>
      </c>
      <c r="U341" s="396" t="e">
        <f>SUM(#REF!)</f>
        <v>#REF!</v>
      </c>
      <c r="V341" s="396" t="e">
        <f>SUM(#REF!)</f>
        <v>#REF!</v>
      </c>
      <c r="W341" s="396" t="e">
        <f>SUM(#REF!)</f>
        <v>#REF!</v>
      </c>
      <c r="X341" s="396" t="e">
        <f>SUM(#REF!)</f>
        <v>#REF!</v>
      </c>
      <c r="Y341" s="396" t="e">
        <f>SUM(#REF!)</f>
        <v>#REF!</v>
      </c>
      <c r="Z341" s="396" t="e">
        <f>SUM(#REF!)</f>
        <v>#REF!</v>
      </c>
      <c r="AA341" s="393" t="e">
        <f>SUM(#REF!)</f>
        <v>#REF!</v>
      </c>
      <c r="AB341" s="393" t="e">
        <f>SUM(#REF!)</f>
        <v>#REF!</v>
      </c>
      <c r="AC341" s="393" t="e">
        <f>SUM(#REF!)</f>
        <v>#REF!</v>
      </c>
      <c r="AD341" s="393" t="e">
        <f>SUM(#REF!)</f>
        <v>#REF!</v>
      </c>
      <c r="AE341" s="393">
        <v>738200</v>
      </c>
      <c r="AF341" s="506">
        <v>738200</v>
      </c>
      <c r="AG341" s="378">
        <v>789417</v>
      </c>
      <c r="AH341" s="395" t="e">
        <f t="shared" si="151"/>
        <v>#REF!</v>
      </c>
      <c r="AI341" s="110" t="e">
        <f>#REF!</f>
        <v>#REF!</v>
      </c>
      <c r="AJ341" s="93" t="e">
        <f>#REF!</f>
        <v>#REF!</v>
      </c>
      <c r="AK341" s="93" t="e">
        <f>#REF!</f>
        <v>#REF!</v>
      </c>
      <c r="AL341" s="93" t="e">
        <f>#REF!</f>
        <v>#REF!</v>
      </c>
      <c r="AM341" s="93" t="e">
        <f>#REF!</f>
        <v>#REF!</v>
      </c>
      <c r="AN341" s="93" t="e">
        <f>#REF!</f>
        <v>#REF!</v>
      </c>
      <c r="AO341" s="93" t="e">
        <f>#REF!</f>
        <v>#REF!</v>
      </c>
      <c r="AP341" s="93" t="e">
        <f>#REF!</f>
        <v>#REF!</v>
      </c>
      <c r="AQ341" s="93" t="e">
        <f>#REF!</f>
        <v>#REF!</v>
      </c>
      <c r="AR341" s="93" t="e">
        <f>#REF!</f>
        <v>#REF!</v>
      </c>
      <c r="AS341" s="187" t="e">
        <f>#REF!</f>
        <v>#REF!</v>
      </c>
      <c r="AT341" s="187" t="e">
        <f>#REF!</f>
        <v>#REF!</v>
      </c>
      <c r="AU341" s="17"/>
      <c r="AV341" s="17"/>
    </row>
    <row r="342" spans="1:48">
      <c r="A342" s="519">
        <v>5101030110100100</v>
      </c>
      <c r="B342" s="95" t="s">
        <v>1096</v>
      </c>
      <c r="C342" s="52" t="s">
        <v>1574</v>
      </c>
      <c r="D342" s="525" t="e">
        <f t="shared" si="152"/>
        <v>#REF!</v>
      </c>
      <c r="E342" s="106" t="e">
        <f t="shared" si="150"/>
        <v>#REF!</v>
      </c>
      <c r="F342" s="428" t="e">
        <f t="shared" si="150"/>
        <v>#REF!</v>
      </c>
      <c r="G342" s="397" t="e">
        <f>SUM(#REF!)</f>
        <v>#REF!</v>
      </c>
      <c r="H342" s="396" t="e">
        <f>SUM(#REF!)</f>
        <v>#REF!</v>
      </c>
      <c r="I342" s="396" t="e">
        <f>SUM(#REF!)</f>
        <v>#REF!</v>
      </c>
      <c r="J342" s="396" t="e">
        <f>SUM(#REF!)</f>
        <v>#REF!</v>
      </c>
      <c r="K342" s="396" t="e">
        <f>SUM(#REF!)</f>
        <v>#REF!</v>
      </c>
      <c r="L342" s="396" t="e">
        <f>SUM(#REF!)</f>
        <v>#REF!</v>
      </c>
      <c r="M342" s="396" t="e">
        <f>SUM(#REF!)</f>
        <v>#REF!</v>
      </c>
      <c r="N342" s="396" t="e">
        <f>SUM(#REF!)</f>
        <v>#REF!</v>
      </c>
      <c r="O342" s="396" t="e">
        <f>SUM(#REF!)</f>
        <v>#REF!</v>
      </c>
      <c r="P342" s="396" t="e">
        <f>SUM(#REF!)</f>
        <v>#REF!</v>
      </c>
      <c r="Q342" s="396" t="e">
        <f>SUM(#REF!)</f>
        <v>#REF!</v>
      </c>
      <c r="R342" s="396" t="e">
        <f>SUM(#REF!)</f>
        <v>#REF!</v>
      </c>
      <c r="S342" s="396" t="e">
        <f>SUM(#REF!)</f>
        <v>#REF!</v>
      </c>
      <c r="T342" s="396" t="e">
        <f>SUM(#REF!)</f>
        <v>#REF!</v>
      </c>
      <c r="U342" s="396" t="e">
        <f>SUM(#REF!)</f>
        <v>#REF!</v>
      </c>
      <c r="V342" s="396" t="e">
        <f>SUM(#REF!)</f>
        <v>#REF!</v>
      </c>
      <c r="W342" s="396" t="e">
        <f>SUM(#REF!)</f>
        <v>#REF!</v>
      </c>
      <c r="X342" s="396" t="e">
        <f>SUM(#REF!)</f>
        <v>#REF!</v>
      </c>
      <c r="Y342" s="396" t="e">
        <f>SUM(#REF!)</f>
        <v>#REF!</v>
      </c>
      <c r="Z342" s="396" t="e">
        <f>SUM(#REF!)</f>
        <v>#REF!</v>
      </c>
      <c r="AA342" s="393" t="e">
        <f>SUM(#REF!)</f>
        <v>#REF!</v>
      </c>
      <c r="AB342" s="393" t="e">
        <f>SUM(#REF!)</f>
        <v>#REF!</v>
      </c>
      <c r="AC342" s="393" t="e">
        <f>SUM(#REF!)</f>
        <v>#REF!</v>
      </c>
      <c r="AD342" s="393" t="e">
        <f>SUM(#REF!)</f>
        <v>#REF!</v>
      </c>
      <c r="AE342" s="393">
        <v>64900</v>
      </c>
      <c r="AF342" s="506">
        <v>64900</v>
      </c>
      <c r="AG342" s="378">
        <v>63929</v>
      </c>
      <c r="AH342" s="395" t="e">
        <f t="shared" si="151"/>
        <v>#REF!</v>
      </c>
      <c r="AI342" s="110" t="e">
        <f>#REF!</f>
        <v>#REF!</v>
      </c>
      <c r="AJ342" s="93" t="e">
        <f>#REF!</f>
        <v>#REF!</v>
      </c>
      <c r="AK342" s="93" t="e">
        <f>#REF!</f>
        <v>#REF!</v>
      </c>
      <c r="AL342" s="93" t="e">
        <f>#REF!</f>
        <v>#REF!</v>
      </c>
      <c r="AM342" s="93" t="e">
        <f>#REF!</f>
        <v>#REF!</v>
      </c>
      <c r="AN342" s="93" t="e">
        <f>#REF!</f>
        <v>#REF!</v>
      </c>
      <c r="AO342" s="93" t="e">
        <f>#REF!</f>
        <v>#REF!</v>
      </c>
      <c r="AP342" s="93" t="e">
        <f>#REF!</f>
        <v>#REF!</v>
      </c>
      <c r="AQ342" s="93" t="e">
        <f>#REF!</f>
        <v>#REF!</v>
      </c>
      <c r="AR342" s="93" t="e">
        <f>#REF!</f>
        <v>#REF!</v>
      </c>
      <c r="AS342" s="187" t="e">
        <f>#REF!</f>
        <v>#REF!</v>
      </c>
      <c r="AT342" s="187" t="e">
        <f>#REF!</f>
        <v>#REF!</v>
      </c>
      <c r="AU342" s="17"/>
      <c r="AV342" s="17"/>
    </row>
    <row r="343" spans="1:48">
      <c r="A343" s="519">
        <v>5102050100300900</v>
      </c>
      <c r="B343" s="95" t="s">
        <v>1097</v>
      </c>
      <c r="C343" s="52" t="s">
        <v>1575</v>
      </c>
      <c r="D343" s="525" t="e">
        <f t="shared" si="152"/>
        <v>#REF!</v>
      </c>
      <c r="E343" s="106" t="e">
        <f t="shared" si="150"/>
        <v>#REF!</v>
      </c>
      <c r="F343" s="428" t="e">
        <f t="shared" si="150"/>
        <v>#REF!</v>
      </c>
      <c r="G343" s="397" t="e">
        <f>SUM(#REF!)</f>
        <v>#REF!</v>
      </c>
      <c r="H343" s="396" t="e">
        <f>SUM(#REF!)</f>
        <v>#REF!</v>
      </c>
      <c r="I343" s="396" t="e">
        <f>SUM(#REF!)</f>
        <v>#REF!</v>
      </c>
      <c r="J343" s="396" t="e">
        <f>SUM(#REF!)</f>
        <v>#REF!</v>
      </c>
      <c r="K343" s="396" t="e">
        <f>SUM(#REF!)</f>
        <v>#REF!</v>
      </c>
      <c r="L343" s="396" t="e">
        <f>SUM(#REF!)</f>
        <v>#REF!</v>
      </c>
      <c r="M343" s="396" t="e">
        <f>SUM(#REF!)</f>
        <v>#REF!</v>
      </c>
      <c r="N343" s="396" t="e">
        <f>SUM(#REF!)</f>
        <v>#REF!</v>
      </c>
      <c r="O343" s="396" t="e">
        <f>SUM(#REF!)</f>
        <v>#REF!</v>
      </c>
      <c r="P343" s="396" t="e">
        <f>SUM(#REF!)</f>
        <v>#REF!</v>
      </c>
      <c r="Q343" s="396" t="e">
        <f>SUM(#REF!)</f>
        <v>#REF!</v>
      </c>
      <c r="R343" s="396" t="e">
        <f>SUM(#REF!)</f>
        <v>#REF!</v>
      </c>
      <c r="S343" s="396" t="e">
        <f>SUM(#REF!)</f>
        <v>#REF!</v>
      </c>
      <c r="T343" s="396" t="e">
        <f>SUM(#REF!)</f>
        <v>#REF!</v>
      </c>
      <c r="U343" s="396" t="e">
        <f>SUM(#REF!)</f>
        <v>#REF!</v>
      </c>
      <c r="V343" s="396" t="e">
        <f>SUM(#REF!)</f>
        <v>#REF!</v>
      </c>
      <c r="W343" s="396" t="e">
        <f>SUM(#REF!)</f>
        <v>#REF!</v>
      </c>
      <c r="X343" s="396" t="e">
        <f>SUM(#REF!)</f>
        <v>#REF!</v>
      </c>
      <c r="Y343" s="396" t="e">
        <f>SUM(#REF!)</f>
        <v>#REF!</v>
      </c>
      <c r="Z343" s="396" t="e">
        <f>SUM(#REF!)</f>
        <v>#REF!</v>
      </c>
      <c r="AA343" s="393" t="e">
        <f>SUM(#REF!)</f>
        <v>#REF!</v>
      </c>
      <c r="AB343" s="393" t="e">
        <f>SUM(#REF!)</f>
        <v>#REF!</v>
      </c>
      <c r="AC343" s="393" t="e">
        <f>SUM(#REF!)</f>
        <v>#REF!</v>
      </c>
      <c r="AD343" s="393" t="e">
        <f>SUM(#REF!)</f>
        <v>#REF!</v>
      </c>
      <c r="AE343" s="559">
        <f>100000-50000</f>
        <v>50000</v>
      </c>
      <c r="AF343" s="506">
        <v>100000</v>
      </c>
      <c r="AG343" s="378">
        <v>1250</v>
      </c>
      <c r="AH343" s="395" t="e">
        <f t="shared" si="151"/>
        <v>#REF!</v>
      </c>
      <c r="AI343" s="110" t="e">
        <f>#REF!</f>
        <v>#REF!</v>
      </c>
      <c r="AJ343" s="93" t="e">
        <f>#REF!</f>
        <v>#REF!</v>
      </c>
      <c r="AK343" s="93" t="e">
        <f>#REF!</f>
        <v>#REF!</v>
      </c>
      <c r="AL343" s="93" t="e">
        <f>#REF!</f>
        <v>#REF!</v>
      </c>
      <c r="AM343" s="93" t="e">
        <f>#REF!</f>
        <v>#REF!</v>
      </c>
      <c r="AN343" s="93" t="e">
        <f>#REF!</f>
        <v>#REF!</v>
      </c>
      <c r="AO343" s="93" t="e">
        <f>#REF!</f>
        <v>#REF!</v>
      </c>
      <c r="AP343" s="93" t="e">
        <f>#REF!</f>
        <v>#REF!</v>
      </c>
      <c r="AQ343" s="93" t="e">
        <f>#REF!</f>
        <v>#REF!</v>
      </c>
      <c r="AR343" s="93" t="e">
        <f>#REF!</f>
        <v>#REF!</v>
      </c>
      <c r="AS343" s="187" t="e">
        <f>#REF!</f>
        <v>#REF!</v>
      </c>
      <c r="AT343" s="187" t="e">
        <f>#REF!</f>
        <v>#REF!</v>
      </c>
      <c r="AU343" s="17"/>
      <c r="AV343" s="17"/>
    </row>
    <row r="344" spans="1:48">
      <c r="A344" s="519">
        <v>5102050100301000</v>
      </c>
      <c r="B344" s="95" t="s">
        <v>1098</v>
      </c>
      <c r="C344" s="52" t="s">
        <v>1576</v>
      </c>
      <c r="D344" s="525" t="e">
        <f t="shared" si="152"/>
        <v>#REF!</v>
      </c>
      <c r="E344" s="106" t="e">
        <f t="shared" si="150"/>
        <v>#REF!</v>
      </c>
      <c r="F344" s="428" t="e">
        <f t="shared" si="150"/>
        <v>#REF!</v>
      </c>
      <c r="G344" s="397" t="e">
        <f>SUM(#REF!)</f>
        <v>#REF!</v>
      </c>
      <c r="H344" s="396" t="e">
        <f>SUM(#REF!)</f>
        <v>#REF!</v>
      </c>
      <c r="I344" s="396" t="e">
        <f>SUM(#REF!)</f>
        <v>#REF!</v>
      </c>
      <c r="J344" s="396" t="e">
        <f>SUM(#REF!)</f>
        <v>#REF!</v>
      </c>
      <c r="K344" s="396" t="e">
        <f>SUM(#REF!)</f>
        <v>#REF!</v>
      </c>
      <c r="L344" s="396" t="e">
        <f>SUM(#REF!)</f>
        <v>#REF!</v>
      </c>
      <c r="M344" s="396" t="e">
        <f>SUM(#REF!)</f>
        <v>#REF!</v>
      </c>
      <c r="N344" s="396" t="e">
        <f>SUM(#REF!)</f>
        <v>#REF!</v>
      </c>
      <c r="O344" s="396" t="e">
        <f>SUM(#REF!)</f>
        <v>#REF!</v>
      </c>
      <c r="P344" s="396" t="e">
        <f>SUM(#REF!)</f>
        <v>#REF!</v>
      </c>
      <c r="Q344" s="396" t="e">
        <f>SUM(#REF!)</f>
        <v>#REF!</v>
      </c>
      <c r="R344" s="396" t="e">
        <f>SUM(#REF!)</f>
        <v>#REF!</v>
      </c>
      <c r="S344" s="396" t="e">
        <f>SUM(#REF!)</f>
        <v>#REF!</v>
      </c>
      <c r="T344" s="396" t="e">
        <f>SUM(#REF!)</f>
        <v>#REF!</v>
      </c>
      <c r="U344" s="396" t="e">
        <f>SUM(#REF!)</f>
        <v>#REF!</v>
      </c>
      <c r="V344" s="396" t="e">
        <f>SUM(#REF!)</f>
        <v>#REF!</v>
      </c>
      <c r="W344" s="396" t="e">
        <f>SUM(#REF!)</f>
        <v>#REF!</v>
      </c>
      <c r="X344" s="396" t="e">
        <f>SUM(#REF!)</f>
        <v>#REF!</v>
      </c>
      <c r="Y344" s="396" t="e">
        <f>SUM(#REF!)</f>
        <v>#REF!</v>
      </c>
      <c r="Z344" s="396" t="e">
        <f>SUM(#REF!)</f>
        <v>#REF!</v>
      </c>
      <c r="AA344" s="393" t="e">
        <f>SUM(#REF!)</f>
        <v>#REF!</v>
      </c>
      <c r="AB344" s="393" t="e">
        <f>SUM(#REF!)</f>
        <v>#REF!</v>
      </c>
      <c r="AC344" s="393" t="e">
        <f>SUM(#REF!)</f>
        <v>#REF!</v>
      </c>
      <c r="AD344" s="393" t="e">
        <f>SUM(#REF!)</f>
        <v>#REF!</v>
      </c>
      <c r="AE344" s="393">
        <v>325800</v>
      </c>
      <c r="AF344" s="506">
        <v>325800</v>
      </c>
      <c r="AG344" s="378">
        <v>361172</v>
      </c>
      <c r="AH344" s="395" t="e">
        <f t="shared" si="151"/>
        <v>#REF!</v>
      </c>
      <c r="AI344" s="110" t="e">
        <f>#REF!</f>
        <v>#REF!</v>
      </c>
      <c r="AJ344" s="93" t="e">
        <f>#REF!</f>
        <v>#REF!</v>
      </c>
      <c r="AK344" s="93" t="e">
        <f>#REF!</f>
        <v>#REF!</v>
      </c>
      <c r="AL344" s="93" t="e">
        <f>#REF!</f>
        <v>#REF!</v>
      </c>
      <c r="AM344" s="93" t="e">
        <f>#REF!</f>
        <v>#REF!</v>
      </c>
      <c r="AN344" s="93" t="e">
        <f>#REF!</f>
        <v>#REF!</v>
      </c>
      <c r="AO344" s="93" t="e">
        <f>#REF!</f>
        <v>#REF!</v>
      </c>
      <c r="AP344" s="93" t="e">
        <f>#REF!</f>
        <v>#REF!</v>
      </c>
      <c r="AQ344" s="93" t="e">
        <f>#REF!</f>
        <v>#REF!</v>
      </c>
      <c r="AR344" s="93" t="e">
        <f>#REF!</f>
        <v>#REF!</v>
      </c>
      <c r="AS344" s="187" t="e">
        <f>#REF!</f>
        <v>#REF!</v>
      </c>
      <c r="AT344" s="187" t="e">
        <f>#REF!</f>
        <v>#REF!</v>
      </c>
      <c r="AU344" s="17"/>
      <c r="AV344" s="17"/>
    </row>
    <row r="345" spans="1:48">
      <c r="A345" s="519"/>
      <c r="B345" s="95">
        <v>203</v>
      </c>
      <c r="C345" s="52" t="s">
        <v>1116</v>
      </c>
      <c r="D345" s="526" t="e">
        <f>SUM(D346:D352)</f>
        <v>#REF!</v>
      </c>
      <c r="E345" s="429" t="e">
        <f>SUM(E346:E352)</f>
        <v>#REF!</v>
      </c>
      <c r="F345" s="430" t="e">
        <f>SUM(F346:F352)</f>
        <v>#REF!</v>
      </c>
      <c r="G345" s="94" t="e">
        <f>SUM(G346:G352)</f>
        <v>#REF!</v>
      </c>
      <c r="H345" s="94" t="e">
        <f>SUM(H346:H352)</f>
        <v>#REF!</v>
      </c>
      <c r="I345" s="94" t="e">
        <f t="shared" ref="I345:Q345" si="153">SUM(I346:I352)</f>
        <v>#REF!</v>
      </c>
      <c r="J345" s="94" t="e">
        <f t="shared" si="153"/>
        <v>#REF!</v>
      </c>
      <c r="K345" s="94" t="e">
        <f t="shared" si="153"/>
        <v>#REF!</v>
      </c>
      <c r="L345" s="94" t="e">
        <f t="shared" si="153"/>
        <v>#REF!</v>
      </c>
      <c r="M345" s="94" t="e">
        <f t="shared" si="153"/>
        <v>#REF!</v>
      </c>
      <c r="N345" s="94" t="e">
        <f t="shared" si="153"/>
        <v>#REF!</v>
      </c>
      <c r="O345" s="94" t="e">
        <f t="shared" si="153"/>
        <v>#REF!</v>
      </c>
      <c r="P345" s="94" t="e">
        <f t="shared" si="153"/>
        <v>#REF!</v>
      </c>
      <c r="Q345" s="94" t="e">
        <f t="shared" si="153"/>
        <v>#REF!</v>
      </c>
      <c r="R345" s="94" t="e">
        <f>SUM(R346:R352)</f>
        <v>#REF!</v>
      </c>
      <c r="S345" s="94" t="e">
        <f>SUM(S346:S352)</f>
        <v>#REF!</v>
      </c>
      <c r="T345" s="94" t="e">
        <f>SUM(T346:T352)</f>
        <v>#REF!</v>
      </c>
      <c r="U345" s="94" t="e">
        <f t="shared" ref="U345:AD345" si="154">SUM(U346:U350)</f>
        <v>#REF!</v>
      </c>
      <c r="V345" s="94" t="e">
        <f t="shared" si="154"/>
        <v>#REF!</v>
      </c>
      <c r="W345" s="94" t="e">
        <f t="shared" si="154"/>
        <v>#REF!</v>
      </c>
      <c r="X345" s="94" t="e">
        <f t="shared" si="154"/>
        <v>#REF!</v>
      </c>
      <c r="Y345" s="94" t="e">
        <f t="shared" si="154"/>
        <v>#REF!</v>
      </c>
      <c r="Z345" s="94" t="e">
        <f t="shared" si="154"/>
        <v>#REF!</v>
      </c>
      <c r="AA345" s="94" t="e">
        <f t="shared" si="154"/>
        <v>#REF!</v>
      </c>
      <c r="AB345" s="94" t="e">
        <f t="shared" si="154"/>
        <v>#REF!</v>
      </c>
      <c r="AC345" s="94" t="e">
        <f t="shared" si="154"/>
        <v>#REF!</v>
      </c>
      <c r="AD345" s="94" t="e">
        <f t="shared" si="154"/>
        <v>#REF!</v>
      </c>
      <c r="AE345" s="94">
        <f>SUM(AE346:AE352)</f>
        <v>1045156</v>
      </c>
      <c r="AF345" s="94">
        <f t="shared" ref="AF345:AT345" si="155">SUM(AF346:AF352)</f>
        <v>875000</v>
      </c>
      <c r="AG345" s="94">
        <f t="shared" si="155"/>
        <v>504213</v>
      </c>
      <c r="AH345" s="94" t="e">
        <f t="shared" si="155"/>
        <v>#REF!</v>
      </c>
      <c r="AI345" s="94" t="e">
        <f t="shared" si="155"/>
        <v>#REF!</v>
      </c>
      <c r="AJ345" s="94" t="e">
        <f t="shared" si="155"/>
        <v>#REF!</v>
      </c>
      <c r="AK345" s="94" t="e">
        <f t="shared" si="155"/>
        <v>#REF!</v>
      </c>
      <c r="AL345" s="94" t="e">
        <f t="shared" si="155"/>
        <v>#REF!</v>
      </c>
      <c r="AM345" s="94" t="e">
        <f t="shared" si="155"/>
        <v>#REF!</v>
      </c>
      <c r="AN345" s="94" t="e">
        <f t="shared" si="155"/>
        <v>#REF!</v>
      </c>
      <c r="AO345" s="94" t="e">
        <f t="shared" si="155"/>
        <v>#REF!</v>
      </c>
      <c r="AP345" s="94" t="e">
        <f t="shared" si="155"/>
        <v>#REF!</v>
      </c>
      <c r="AQ345" s="94" t="e">
        <f t="shared" si="155"/>
        <v>#REF!</v>
      </c>
      <c r="AR345" s="94" t="e">
        <f t="shared" si="155"/>
        <v>#REF!</v>
      </c>
      <c r="AS345" s="94" t="e">
        <f t="shared" si="155"/>
        <v>#REF!</v>
      </c>
      <c r="AT345" s="94" t="e">
        <f t="shared" si="155"/>
        <v>#REF!</v>
      </c>
      <c r="AU345" s="17"/>
      <c r="AV345" s="17"/>
    </row>
    <row r="346" spans="1:48">
      <c r="A346" s="519">
        <v>5102060100100100</v>
      </c>
      <c r="B346" s="95" t="s">
        <v>1100</v>
      </c>
      <c r="C346" s="52" t="s">
        <v>1577</v>
      </c>
      <c r="D346" s="525" t="e">
        <f>E346/9*12</f>
        <v>#REF!</v>
      </c>
      <c r="E346" s="106" t="e">
        <f t="shared" ref="E346:F352" si="156">AC346+AA346+Y346+W346+U346+S346+Q346+O346+M346+K346+I346+G346</f>
        <v>#REF!</v>
      </c>
      <c r="F346" s="428" t="e">
        <f t="shared" si="156"/>
        <v>#REF!</v>
      </c>
      <c r="G346" s="397" t="e">
        <f>SUM(#REF!)</f>
        <v>#REF!</v>
      </c>
      <c r="H346" s="396" t="e">
        <f>SUM(#REF!)</f>
        <v>#REF!</v>
      </c>
      <c r="I346" s="396" t="e">
        <f>SUM(#REF!)</f>
        <v>#REF!</v>
      </c>
      <c r="J346" s="396" t="e">
        <f>SUM(#REF!)</f>
        <v>#REF!</v>
      </c>
      <c r="K346" s="396" t="e">
        <f>SUM(#REF!)</f>
        <v>#REF!</v>
      </c>
      <c r="L346" s="396" t="e">
        <f>SUM(#REF!)</f>
        <v>#REF!</v>
      </c>
      <c r="M346" s="396" t="e">
        <f>SUM(#REF!)</f>
        <v>#REF!</v>
      </c>
      <c r="N346" s="396" t="e">
        <f>SUM(#REF!)</f>
        <v>#REF!</v>
      </c>
      <c r="O346" s="396" t="e">
        <f>SUM(#REF!)</f>
        <v>#REF!</v>
      </c>
      <c r="P346" s="396" t="e">
        <f>SUM(#REF!)</f>
        <v>#REF!</v>
      </c>
      <c r="Q346" s="396" t="e">
        <f>SUM(#REF!)</f>
        <v>#REF!</v>
      </c>
      <c r="R346" s="396" t="e">
        <f>SUM(#REF!)</f>
        <v>#REF!</v>
      </c>
      <c r="S346" s="396" t="e">
        <f>SUM(#REF!)</f>
        <v>#REF!</v>
      </c>
      <c r="T346" s="396" t="e">
        <f>SUM(#REF!)</f>
        <v>#REF!</v>
      </c>
      <c r="U346" s="396" t="e">
        <f>SUM(#REF!)</f>
        <v>#REF!</v>
      </c>
      <c r="V346" s="396" t="e">
        <f>SUM(#REF!)</f>
        <v>#REF!</v>
      </c>
      <c r="W346" s="396" t="e">
        <f>SUM(#REF!)</f>
        <v>#REF!</v>
      </c>
      <c r="X346" s="396" t="e">
        <f>SUM(#REF!)</f>
        <v>#REF!</v>
      </c>
      <c r="Y346" s="396" t="e">
        <f>SUM(#REF!)</f>
        <v>#REF!</v>
      </c>
      <c r="Z346" s="396" t="e">
        <f>SUM(#REF!)</f>
        <v>#REF!</v>
      </c>
      <c r="AA346" s="393" t="e">
        <f>SUM(#REF!)</f>
        <v>#REF!</v>
      </c>
      <c r="AB346" s="393" t="e">
        <f>SUM(#REF!)</f>
        <v>#REF!</v>
      </c>
      <c r="AC346" s="393" t="e">
        <f>SUM(#REF!)</f>
        <v>#REF!</v>
      </c>
      <c r="AD346" s="393" t="e">
        <f>SUM(#REF!)</f>
        <v>#REF!</v>
      </c>
      <c r="AE346" s="93">
        <v>10000</v>
      </c>
      <c r="AF346" s="395">
        <v>10000</v>
      </c>
      <c r="AG346" s="378">
        <v>2000</v>
      </c>
      <c r="AH346" s="395" t="e">
        <f t="shared" ref="AH346:AH352" si="157">SUM(AI346:AT346)</f>
        <v>#REF!</v>
      </c>
      <c r="AI346" s="110" t="e">
        <f>#REF!</f>
        <v>#REF!</v>
      </c>
      <c r="AJ346" s="93" t="e">
        <f>#REF!</f>
        <v>#REF!</v>
      </c>
      <c r="AK346" s="93" t="e">
        <f>#REF!</f>
        <v>#REF!</v>
      </c>
      <c r="AL346" s="93" t="e">
        <f>#REF!</f>
        <v>#REF!</v>
      </c>
      <c r="AM346" s="93" t="e">
        <f>#REF!</f>
        <v>#REF!</v>
      </c>
      <c r="AN346" s="93" t="e">
        <f>#REF!</f>
        <v>#REF!</v>
      </c>
      <c r="AO346" s="93" t="e">
        <f>#REF!</f>
        <v>#REF!</v>
      </c>
      <c r="AP346" s="93" t="e">
        <f>#REF!</f>
        <v>#REF!</v>
      </c>
      <c r="AQ346" s="93" t="e">
        <f>#REF!</f>
        <v>#REF!</v>
      </c>
      <c r="AR346" s="93" t="e">
        <f>#REF!</f>
        <v>#REF!</v>
      </c>
      <c r="AS346" s="187" t="e">
        <f>#REF!</f>
        <v>#REF!</v>
      </c>
      <c r="AT346" s="187" t="e">
        <f>#REF!</f>
        <v>#REF!</v>
      </c>
      <c r="AU346" s="17"/>
      <c r="AV346" s="17"/>
    </row>
    <row r="347" spans="1:48">
      <c r="A347" s="519">
        <v>5102060100100200</v>
      </c>
      <c r="B347" s="95" t="s">
        <v>1101</v>
      </c>
      <c r="C347" s="52" t="s">
        <v>1566</v>
      </c>
      <c r="D347" s="525" t="e">
        <f t="shared" ref="D347:D352" si="158">E347/9*12</f>
        <v>#REF!</v>
      </c>
      <c r="E347" s="106" t="e">
        <f t="shared" si="156"/>
        <v>#REF!</v>
      </c>
      <c r="F347" s="428" t="e">
        <f t="shared" si="156"/>
        <v>#REF!</v>
      </c>
      <c r="G347" s="397" t="e">
        <f>SUM(#REF!)</f>
        <v>#REF!</v>
      </c>
      <c r="H347" s="396" t="e">
        <f>SUM(#REF!)</f>
        <v>#REF!</v>
      </c>
      <c r="I347" s="396" t="e">
        <f>SUM(#REF!)</f>
        <v>#REF!</v>
      </c>
      <c r="J347" s="396" t="e">
        <f>SUM(#REF!)</f>
        <v>#REF!</v>
      </c>
      <c r="K347" s="396" t="e">
        <f>SUM(#REF!)</f>
        <v>#REF!</v>
      </c>
      <c r="L347" s="396" t="e">
        <f>SUM(#REF!)</f>
        <v>#REF!</v>
      </c>
      <c r="M347" s="396" t="e">
        <f>SUM(#REF!)</f>
        <v>#REF!</v>
      </c>
      <c r="N347" s="396" t="e">
        <f>SUM(#REF!)</f>
        <v>#REF!</v>
      </c>
      <c r="O347" s="396" t="e">
        <f>SUM(#REF!)</f>
        <v>#REF!</v>
      </c>
      <c r="P347" s="396" t="e">
        <f>SUM(#REF!)</f>
        <v>#REF!</v>
      </c>
      <c r="Q347" s="396" t="e">
        <f>SUM(#REF!)</f>
        <v>#REF!</v>
      </c>
      <c r="R347" s="396" t="e">
        <f>SUM(#REF!)</f>
        <v>#REF!</v>
      </c>
      <c r="S347" s="396" t="e">
        <f>SUM(#REF!)</f>
        <v>#REF!</v>
      </c>
      <c r="T347" s="396" t="e">
        <f>SUM(#REF!)</f>
        <v>#REF!</v>
      </c>
      <c r="U347" s="396" t="e">
        <f>SUM(#REF!)</f>
        <v>#REF!</v>
      </c>
      <c r="V347" s="396" t="e">
        <f>SUM(#REF!)</f>
        <v>#REF!</v>
      </c>
      <c r="W347" s="396" t="e">
        <f>SUM(#REF!)</f>
        <v>#REF!</v>
      </c>
      <c r="X347" s="396" t="e">
        <f>SUM(#REF!)</f>
        <v>#REF!</v>
      </c>
      <c r="Y347" s="396" t="e">
        <f>SUM(#REF!)</f>
        <v>#REF!</v>
      </c>
      <c r="Z347" s="396" t="e">
        <f>SUM(#REF!)</f>
        <v>#REF!</v>
      </c>
      <c r="AA347" s="393" t="e">
        <f>SUM(#REF!)</f>
        <v>#REF!</v>
      </c>
      <c r="AB347" s="393" t="e">
        <f>SUM(#REF!)</f>
        <v>#REF!</v>
      </c>
      <c r="AC347" s="393" t="e">
        <f>SUM(#REF!)</f>
        <v>#REF!</v>
      </c>
      <c r="AD347" s="393" t="e">
        <f>SUM(#REF!)</f>
        <v>#REF!</v>
      </c>
      <c r="AE347" s="505">
        <f>15000+254-230+282</f>
        <v>15306</v>
      </c>
      <c r="AF347" s="395">
        <v>15000</v>
      </c>
      <c r="AG347" s="378">
        <v>26041</v>
      </c>
      <c r="AH347" s="395" t="e">
        <f t="shared" si="157"/>
        <v>#REF!</v>
      </c>
      <c r="AI347" s="110" t="e">
        <f>#REF!</f>
        <v>#REF!</v>
      </c>
      <c r="AJ347" s="93" t="e">
        <f>#REF!</f>
        <v>#REF!</v>
      </c>
      <c r="AK347" s="93" t="e">
        <f>#REF!</f>
        <v>#REF!</v>
      </c>
      <c r="AL347" s="93" t="e">
        <f>#REF!</f>
        <v>#REF!</v>
      </c>
      <c r="AM347" s="93" t="e">
        <f>#REF!</f>
        <v>#REF!</v>
      </c>
      <c r="AN347" s="93" t="e">
        <f>#REF!</f>
        <v>#REF!</v>
      </c>
      <c r="AO347" s="93" t="e">
        <f>#REF!</f>
        <v>#REF!</v>
      </c>
      <c r="AP347" s="93" t="e">
        <f>#REF!</f>
        <v>#REF!</v>
      </c>
      <c r="AQ347" s="93" t="e">
        <f>#REF!</f>
        <v>#REF!</v>
      </c>
      <c r="AR347" s="93" t="e">
        <f>#REF!</f>
        <v>#REF!</v>
      </c>
      <c r="AS347" s="187" t="e">
        <f>#REF!</f>
        <v>#REF!</v>
      </c>
      <c r="AT347" s="187" t="e">
        <f>#REF!</f>
        <v>#REF!</v>
      </c>
      <c r="AU347" s="17"/>
      <c r="AV347" s="17"/>
    </row>
    <row r="348" spans="1:48">
      <c r="A348" s="519">
        <v>5102060100100300</v>
      </c>
      <c r="B348" s="95" t="s">
        <v>1102</v>
      </c>
      <c r="C348" s="52" t="s">
        <v>1578</v>
      </c>
      <c r="D348" s="525" t="e">
        <f t="shared" si="158"/>
        <v>#REF!</v>
      </c>
      <c r="E348" s="106" t="e">
        <f t="shared" si="156"/>
        <v>#REF!</v>
      </c>
      <c r="F348" s="428" t="e">
        <f t="shared" si="156"/>
        <v>#REF!</v>
      </c>
      <c r="G348" s="397" t="e">
        <f>SUM(#REF!)</f>
        <v>#REF!</v>
      </c>
      <c r="H348" s="396" t="e">
        <f>SUM(#REF!)</f>
        <v>#REF!</v>
      </c>
      <c r="I348" s="396" t="e">
        <f>SUM(#REF!)</f>
        <v>#REF!</v>
      </c>
      <c r="J348" s="396" t="e">
        <f>SUM(#REF!)</f>
        <v>#REF!</v>
      </c>
      <c r="K348" s="396" t="e">
        <f>SUM(#REF!)</f>
        <v>#REF!</v>
      </c>
      <c r="L348" s="396" t="e">
        <f>SUM(#REF!)</f>
        <v>#REF!</v>
      </c>
      <c r="M348" s="396" t="e">
        <f>SUM(#REF!)</f>
        <v>#REF!</v>
      </c>
      <c r="N348" s="396" t="e">
        <f>SUM(#REF!)</f>
        <v>#REF!</v>
      </c>
      <c r="O348" s="396" t="e">
        <f>SUM(#REF!)</f>
        <v>#REF!</v>
      </c>
      <c r="P348" s="396" t="e">
        <f>SUM(#REF!)</f>
        <v>#REF!</v>
      </c>
      <c r="Q348" s="396" t="e">
        <f>SUM(#REF!)</f>
        <v>#REF!</v>
      </c>
      <c r="R348" s="396" t="e">
        <f>SUM(#REF!)</f>
        <v>#REF!</v>
      </c>
      <c r="S348" s="396" t="e">
        <f>SUM(#REF!)</f>
        <v>#REF!</v>
      </c>
      <c r="T348" s="396" t="e">
        <f>SUM(#REF!)</f>
        <v>#REF!</v>
      </c>
      <c r="U348" s="396" t="e">
        <f>SUM(#REF!)</f>
        <v>#REF!</v>
      </c>
      <c r="V348" s="396" t="e">
        <f>SUM(#REF!)</f>
        <v>#REF!</v>
      </c>
      <c r="W348" s="396" t="e">
        <f>SUM(#REF!)</f>
        <v>#REF!</v>
      </c>
      <c r="X348" s="396" t="e">
        <f>SUM(#REF!)</f>
        <v>#REF!</v>
      </c>
      <c r="Y348" s="396" t="e">
        <f>SUM(#REF!)</f>
        <v>#REF!</v>
      </c>
      <c r="Z348" s="396" t="e">
        <f>SUM(#REF!)</f>
        <v>#REF!</v>
      </c>
      <c r="AA348" s="393" t="e">
        <f>SUM(#REF!)</f>
        <v>#REF!</v>
      </c>
      <c r="AB348" s="393" t="e">
        <f>SUM(#REF!)</f>
        <v>#REF!</v>
      </c>
      <c r="AC348" s="393" t="e">
        <f>SUM(#REF!)</f>
        <v>#REF!</v>
      </c>
      <c r="AD348" s="393" t="e">
        <f>SUM(#REF!)</f>
        <v>#REF!</v>
      </c>
      <c r="AE348" s="505">
        <f>5000-150</f>
        <v>4850</v>
      </c>
      <c r="AF348" s="395">
        <v>5000</v>
      </c>
      <c r="AG348" s="378">
        <v>167</v>
      </c>
      <c r="AH348" s="395" t="e">
        <f t="shared" si="157"/>
        <v>#REF!</v>
      </c>
      <c r="AI348" s="110" t="e">
        <f>#REF!</f>
        <v>#REF!</v>
      </c>
      <c r="AJ348" s="93" t="e">
        <f>#REF!</f>
        <v>#REF!</v>
      </c>
      <c r="AK348" s="93" t="e">
        <f>#REF!</f>
        <v>#REF!</v>
      </c>
      <c r="AL348" s="93" t="e">
        <f>#REF!</f>
        <v>#REF!</v>
      </c>
      <c r="AM348" s="93" t="e">
        <f>#REF!</f>
        <v>#REF!</v>
      </c>
      <c r="AN348" s="93" t="e">
        <f>#REF!</f>
        <v>#REF!</v>
      </c>
      <c r="AO348" s="93" t="e">
        <f>#REF!</f>
        <v>#REF!</v>
      </c>
      <c r="AP348" s="93" t="e">
        <f>#REF!</f>
        <v>#REF!</v>
      </c>
      <c r="AQ348" s="93" t="e">
        <f>#REF!</f>
        <v>#REF!</v>
      </c>
      <c r="AR348" s="93" t="e">
        <f>#REF!</f>
        <v>#REF!</v>
      </c>
      <c r="AS348" s="187" t="e">
        <f>#REF!</f>
        <v>#REF!</v>
      </c>
      <c r="AT348" s="187" t="e">
        <f>#REF!</f>
        <v>#REF!</v>
      </c>
      <c r="AU348" s="17"/>
      <c r="AV348" s="17"/>
    </row>
    <row r="349" spans="1:48">
      <c r="A349" s="519">
        <v>5102060100100400</v>
      </c>
      <c r="B349" s="95" t="s">
        <v>1105</v>
      </c>
      <c r="C349" s="52" t="s">
        <v>1103</v>
      </c>
      <c r="D349" s="525" t="e">
        <f t="shared" si="158"/>
        <v>#REF!</v>
      </c>
      <c r="E349" s="106" t="e">
        <f t="shared" si="156"/>
        <v>#REF!</v>
      </c>
      <c r="F349" s="428" t="e">
        <f t="shared" si="156"/>
        <v>#REF!</v>
      </c>
      <c r="G349" s="397" t="e">
        <f>SUM(#REF!)</f>
        <v>#REF!</v>
      </c>
      <c r="H349" s="396" t="e">
        <f>SUM(#REF!)</f>
        <v>#REF!</v>
      </c>
      <c r="I349" s="396" t="e">
        <f>SUM(#REF!)</f>
        <v>#REF!</v>
      </c>
      <c r="J349" s="396" t="e">
        <f>SUM(#REF!)</f>
        <v>#REF!</v>
      </c>
      <c r="K349" s="396" t="e">
        <f>SUM(#REF!)</f>
        <v>#REF!</v>
      </c>
      <c r="L349" s="396" t="e">
        <f>SUM(#REF!)</f>
        <v>#REF!</v>
      </c>
      <c r="M349" s="396" t="e">
        <f>SUM(#REF!)</f>
        <v>#REF!</v>
      </c>
      <c r="N349" s="396" t="e">
        <f>SUM(#REF!)</f>
        <v>#REF!</v>
      </c>
      <c r="O349" s="396" t="e">
        <f>SUM(#REF!)</f>
        <v>#REF!</v>
      </c>
      <c r="P349" s="396" t="e">
        <f>SUM(#REF!)</f>
        <v>#REF!</v>
      </c>
      <c r="Q349" s="396" t="e">
        <f>SUM(#REF!)</f>
        <v>#REF!</v>
      </c>
      <c r="R349" s="396" t="e">
        <f>SUM(#REF!)</f>
        <v>#REF!</v>
      </c>
      <c r="S349" s="396" t="e">
        <f>SUM(#REF!)</f>
        <v>#REF!</v>
      </c>
      <c r="T349" s="396" t="e">
        <f>SUM(#REF!)</f>
        <v>#REF!</v>
      </c>
      <c r="U349" s="396" t="e">
        <f>SUM(#REF!)</f>
        <v>#REF!</v>
      </c>
      <c r="V349" s="396" t="e">
        <f>SUM(#REF!)</f>
        <v>#REF!</v>
      </c>
      <c r="W349" s="396" t="e">
        <f>SUM(#REF!)</f>
        <v>#REF!</v>
      </c>
      <c r="X349" s="396" t="e">
        <f>SUM(#REF!)</f>
        <v>#REF!</v>
      </c>
      <c r="Y349" s="396" t="e">
        <f>SUM(#REF!)</f>
        <v>#REF!</v>
      </c>
      <c r="Z349" s="396" t="e">
        <f>SUM(#REF!)</f>
        <v>#REF!</v>
      </c>
      <c r="AA349" s="393" t="e">
        <f>SUM(#REF!)</f>
        <v>#REF!</v>
      </c>
      <c r="AB349" s="393" t="e">
        <f>SUM(#REF!)</f>
        <v>#REF!</v>
      </c>
      <c r="AC349" s="393" t="e">
        <f>SUM(#REF!)</f>
        <v>#REF!</v>
      </c>
      <c r="AD349" s="393" t="e">
        <f>SUM(#REF!)</f>
        <v>#REF!</v>
      </c>
      <c r="AE349" s="505">
        <f>750000+120000+50000</f>
        <v>920000</v>
      </c>
      <c r="AF349" s="395">
        <v>750000</v>
      </c>
      <c r="AG349" s="378">
        <v>476005</v>
      </c>
      <c r="AH349" s="395" t="e">
        <f t="shared" si="157"/>
        <v>#REF!</v>
      </c>
      <c r="AI349" s="110" t="e">
        <f>#REF!</f>
        <v>#REF!</v>
      </c>
      <c r="AJ349" s="93" t="e">
        <f>#REF!</f>
        <v>#REF!</v>
      </c>
      <c r="AK349" s="93" t="e">
        <f>#REF!</f>
        <v>#REF!</v>
      </c>
      <c r="AL349" s="93" t="e">
        <f>#REF!</f>
        <v>#REF!</v>
      </c>
      <c r="AM349" s="93" t="e">
        <f>#REF!</f>
        <v>#REF!</v>
      </c>
      <c r="AN349" s="93" t="e">
        <f>#REF!</f>
        <v>#REF!</v>
      </c>
      <c r="AO349" s="93" t="e">
        <f>#REF!</f>
        <v>#REF!</v>
      </c>
      <c r="AP349" s="93" t="e">
        <f>#REF!</f>
        <v>#REF!</v>
      </c>
      <c r="AQ349" s="93" t="e">
        <f>#REF!</f>
        <v>#REF!</v>
      </c>
      <c r="AR349" s="93" t="e">
        <f>#REF!</f>
        <v>#REF!</v>
      </c>
      <c r="AS349" s="187" t="e">
        <f>#REF!</f>
        <v>#REF!</v>
      </c>
      <c r="AT349" s="187" t="e">
        <f>#REF!</f>
        <v>#REF!</v>
      </c>
      <c r="AU349" s="17"/>
      <c r="AV349" s="17"/>
    </row>
    <row r="350" spans="1:48">
      <c r="A350" s="519">
        <v>5102060100100500</v>
      </c>
      <c r="B350" s="95" t="s">
        <v>1104</v>
      </c>
      <c r="C350" s="52" t="s">
        <v>1114</v>
      </c>
      <c r="D350" s="525" t="e">
        <f t="shared" si="158"/>
        <v>#REF!</v>
      </c>
      <c r="E350" s="106" t="e">
        <f t="shared" si="156"/>
        <v>#REF!</v>
      </c>
      <c r="F350" s="428" t="e">
        <f t="shared" si="156"/>
        <v>#REF!</v>
      </c>
      <c r="G350" s="397" t="e">
        <f>SUM(#REF!)</f>
        <v>#REF!</v>
      </c>
      <c r="H350" s="396" t="e">
        <f>SUM(#REF!)</f>
        <v>#REF!</v>
      </c>
      <c r="I350" s="396" t="e">
        <f>SUM(#REF!)</f>
        <v>#REF!</v>
      </c>
      <c r="J350" s="396" t="e">
        <f>SUM(#REF!)</f>
        <v>#REF!</v>
      </c>
      <c r="K350" s="396" t="e">
        <f>SUM(#REF!)</f>
        <v>#REF!</v>
      </c>
      <c r="L350" s="396" t="e">
        <f>SUM(#REF!)</f>
        <v>#REF!</v>
      </c>
      <c r="M350" s="396" t="e">
        <f>SUM(#REF!)</f>
        <v>#REF!</v>
      </c>
      <c r="N350" s="396" t="e">
        <f>SUM(#REF!)</f>
        <v>#REF!</v>
      </c>
      <c r="O350" s="396" t="e">
        <f>SUM(#REF!)</f>
        <v>#REF!</v>
      </c>
      <c r="P350" s="396" t="e">
        <f>SUM(#REF!)</f>
        <v>#REF!</v>
      </c>
      <c r="Q350" s="396" t="e">
        <f>SUM(#REF!)</f>
        <v>#REF!</v>
      </c>
      <c r="R350" s="396" t="e">
        <f>SUM(#REF!)</f>
        <v>#REF!</v>
      </c>
      <c r="S350" s="396" t="e">
        <f>SUM(#REF!)</f>
        <v>#REF!</v>
      </c>
      <c r="T350" s="396" t="e">
        <f>SUM(#REF!)</f>
        <v>#REF!</v>
      </c>
      <c r="U350" s="396" t="e">
        <f>SUM(#REF!)</f>
        <v>#REF!</v>
      </c>
      <c r="V350" s="396" t="e">
        <f>SUM(#REF!)</f>
        <v>#REF!</v>
      </c>
      <c r="W350" s="396" t="e">
        <f>SUM(#REF!)</f>
        <v>#REF!</v>
      </c>
      <c r="X350" s="396" t="e">
        <f>SUM(#REF!)</f>
        <v>#REF!</v>
      </c>
      <c r="Y350" s="396" t="e">
        <f>SUM(#REF!)</f>
        <v>#REF!</v>
      </c>
      <c r="Z350" s="396" t="e">
        <f>SUM(#REF!)</f>
        <v>#REF!</v>
      </c>
      <c r="AA350" s="393" t="e">
        <f>SUM(#REF!)</f>
        <v>#REF!</v>
      </c>
      <c r="AB350" s="393" t="e">
        <f>SUM(#REF!)</f>
        <v>#REF!</v>
      </c>
      <c r="AC350" s="393" t="e">
        <f>SUM(#REF!)</f>
        <v>#REF!</v>
      </c>
      <c r="AD350" s="393" t="e">
        <f>SUM(#REF!)</f>
        <v>#REF!</v>
      </c>
      <c r="AE350" s="93">
        <v>27000</v>
      </c>
      <c r="AF350" s="395">
        <v>27000</v>
      </c>
      <c r="AG350" s="378">
        <v>0</v>
      </c>
      <c r="AH350" s="395" t="e">
        <f t="shared" si="157"/>
        <v>#REF!</v>
      </c>
      <c r="AI350" s="110" t="e">
        <f>#REF!</f>
        <v>#REF!</v>
      </c>
      <c r="AJ350" s="93" t="e">
        <f>#REF!</f>
        <v>#REF!</v>
      </c>
      <c r="AK350" s="93" t="e">
        <f>#REF!</f>
        <v>#REF!</v>
      </c>
      <c r="AL350" s="93" t="e">
        <f>#REF!</f>
        <v>#REF!</v>
      </c>
      <c r="AM350" s="93" t="e">
        <f>#REF!</f>
        <v>#REF!</v>
      </c>
      <c r="AN350" s="93" t="e">
        <f>#REF!</f>
        <v>#REF!</v>
      </c>
      <c r="AO350" s="93" t="e">
        <f>#REF!</f>
        <v>#REF!</v>
      </c>
      <c r="AP350" s="93" t="e">
        <f>#REF!</f>
        <v>#REF!</v>
      </c>
      <c r="AQ350" s="93" t="e">
        <f>#REF!</f>
        <v>#REF!</v>
      </c>
      <c r="AR350" s="93" t="e">
        <f>#REF!</f>
        <v>#REF!</v>
      </c>
      <c r="AS350" s="187" t="e">
        <f>#REF!</f>
        <v>#REF!</v>
      </c>
      <c r="AT350" s="187" t="e">
        <f>#REF!</f>
        <v>#REF!</v>
      </c>
      <c r="AU350" s="17"/>
      <c r="AV350" s="17"/>
    </row>
    <row r="351" spans="1:48">
      <c r="A351" s="519">
        <v>5102060100100600</v>
      </c>
      <c r="C351" s="52" t="s">
        <v>1477</v>
      </c>
      <c r="D351" s="525" t="e">
        <f t="shared" si="158"/>
        <v>#REF!</v>
      </c>
      <c r="E351" s="106" t="e">
        <f t="shared" si="156"/>
        <v>#REF!</v>
      </c>
      <c r="F351" s="428" t="e">
        <f t="shared" si="156"/>
        <v>#REF!</v>
      </c>
      <c r="G351" s="397" t="e">
        <f>SUM(#REF!)</f>
        <v>#REF!</v>
      </c>
      <c r="H351" s="396" t="e">
        <f>SUM(#REF!)</f>
        <v>#REF!</v>
      </c>
      <c r="I351" s="396"/>
      <c r="J351" s="396"/>
      <c r="K351" s="396"/>
      <c r="L351" s="396"/>
      <c r="M351" s="396"/>
      <c r="N351" s="396"/>
      <c r="O351" s="396"/>
      <c r="P351" s="396"/>
      <c r="Q351" s="396"/>
      <c r="R351" s="396"/>
      <c r="S351" s="396"/>
      <c r="T351" s="396"/>
      <c r="U351" s="396"/>
      <c r="V351" s="396"/>
      <c r="W351" s="396"/>
      <c r="X351" s="396"/>
      <c r="Y351" s="396"/>
      <c r="Z351" s="396"/>
      <c r="AA351" s="393" t="e">
        <f>SUM(#REF!)</f>
        <v>#REF!</v>
      </c>
      <c r="AB351" s="393" t="e">
        <f>SUM(#REF!)</f>
        <v>#REF!</v>
      </c>
      <c r="AC351" s="393" t="e">
        <f>SUM(#REF!)</f>
        <v>#REF!</v>
      </c>
      <c r="AD351" s="393" t="e">
        <f>SUM(#REF!)</f>
        <v>#REF!</v>
      </c>
      <c r="AE351" s="93">
        <v>68000</v>
      </c>
      <c r="AF351" s="395">
        <v>68000</v>
      </c>
      <c r="AG351" s="378">
        <v>0</v>
      </c>
      <c r="AH351" s="395" t="e">
        <f t="shared" si="157"/>
        <v>#REF!</v>
      </c>
      <c r="AI351" s="110" t="e">
        <f>#REF!</f>
        <v>#REF!</v>
      </c>
      <c r="AJ351" s="93" t="e">
        <f>#REF!</f>
        <v>#REF!</v>
      </c>
      <c r="AK351" s="93" t="e">
        <f>#REF!</f>
        <v>#REF!</v>
      </c>
      <c r="AL351" s="93" t="e">
        <f>#REF!</f>
        <v>#REF!</v>
      </c>
      <c r="AM351" s="93" t="e">
        <f>#REF!</f>
        <v>#REF!</v>
      </c>
      <c r="AN351" s="93" t="e">
        <f>#REF!</f>
        <v>#REF!</v>
      </c>
      <c r="AO351" s="93" t="e">
        <f>#REF!</f>
        <v>#REF!</v>
      </c>
      <c r="AP351" s="93" t="e">
        <f>#REF!</f>
        <v>#REF!</v>
      </c>
      <c r="AQ351" s="93" t="e">
        <f>#REF!</f>
        <v>#REF!</v>
      </c>
      <c r="AR351" s="93" t="e">
        <f>#REF!</f>
        <v>#REF!</v>
      </c>
      <c r="AS351" s="187" t="e">
        <f>#REF!</f>
        <v>#REF!</v>
      </c>
      <c r="AT351" s="187" t="e">
        <f>#REF!</f>
        <v>#REF!</v>
      </c>
      <c r="AU351" s="17"/>
      <c r="AV351" s="17"/>
    </row>
    <row r="352" spans="1:48">
      <c r="A352" s="519"/>
      <c r="B352" s="95" t="s">
        <v>1432</v>
      </c>
      <c r="C352" s="52" t="s">
        <v>1579</v>
      </c>
      <c r="D352" s="525" t="e">
        <f t="shared" si="158"/>
        <v>#REF!</v>
      </c>
      <c r="E352" s="106" t="e">
        <f t="shared" si="156"/>
        <v>#REF!</v>
      </c>
      <c r="F352" s="428" t="e">
        <f t="shared" si="156"/>
        <v>#REF!</v>
      </c>
      <c r="G352" s="397" t="e">
        <f>SUM(#REF!)</f>
        <v>#REF!</v>
      </c>
      <c r="H352" s="396" t="e">
        <f>SUM(#REF!)</f>
        <v>#REF!</v>
      </c>
      <c r="I352" s="396" t="e">
        <f>SUM(#REF!)</f>
        <v>#REF!</v>
      </c>
      <c r="J352" s="396" t="e">
        <f>SUM(#REF!)</f>
        <v>#REF!</v>
      </c>
      <c r="K352" s="396" t="e">
        <f>SUM(#REF!)</f>
        <v>#REF!</v>
      </c>
      <c r="L352" s="396" t="e">
        <f>SUM(#REF!)</f>
        <v>#REF!</v>
      </c>
      <c r="M352" s="396" t="e">
        <f>SUM(#REF!)</f>
        <v>#REF!</v>
      </c>
      <c r="N352" s="396" t="e">
        <f>SUM(#REF!)</f>
        <v>#REF!</v>
      </c>
      <c r="O352" s="396" t="e">
        <f>SUM(#REF!)</f>
        <v>#REF!</v>
      </c>
      <c r="P352" s="396" t="e">
        <f>SUM(#REF!)</f>
        <v>#REF!</v>
      </c>
      <c r="Q352" s="396" t="e">
        <f>SUM(#REF!)</f>
        <v>#REF!</v>
      </c>
      <c r="R352" s="396" t="e">
        <f>SUM(#REF!)</f>
        <v>#REF!</v>
      </c>
      <c r="S352" s="396" t="e">
        <f>SUM(#REF!)</f>
        <v>#REF!</v>
      </c>
      <c r="T352" s="396" t="e">
        <f>SUM(#REF!)</f>
        <v>#REF!</v>
      </c>
      <c r="U352" s="396" t="e">
        <f>SUM(#REF!)</f>
        <v>#REF!</v>
      </c>
      <c r="V352" s="396" t="e">
        <f>SUM(#REF!)</f>
        <v>#REF!</v>
      </c>
      <c r="W352" s="396" t="e">
        <f>SUM(#REF!)</f>
        <v>#REF!</v>
      </c>
      <c r="X352" s="396" t="e">
        <f>SUM(#REF!)</f>
        <v>#REF!</v>
      </c>
      <c r="Y352" s="396" t="e">
        <f>SUM(#REF!)</f>
        <v>#REF!</v>
      </c>
      <c r="Z352" s="396" t="e">
        <f>SUM(#REF!)</f>
        <v>#REF!</v>
      </c>
      <c r="AA352" s="393" t="e">
        <f>SUM(#REF!)</f>
        <v>#REF!</v>
      </c>
      <c r="AB352" s="393" t="e">
        <f>SUM(#REF!)</f>
        <v>#REF!</v>
      </c>
      <c r="AC352" s="393" t="e">
        <f>SUM(#REF!)</f>
        <v>#REF!</v>
      </c>
      <c r="AD352" s="393" t="e">
        <f>SUM(#REF!)</f>
        <v>#REF!</v>
      </c>
      <c r="AE352" s="93">
        <v>0</v>
      </c>
      <c r="AF352" s="395">
        <v>0</v>
      </c>
      <c r="AG352" s="378">
        <v>0</v>
      </c>
      <c r="AH352" s="395" t="e">
        <f t="shared" si="157"/>
        <v>#REF!</v>
      </c>
      <c r="AI352" s="110" t="e">
        <f>#REF!</f>
        <v>#REF!</v>
      </c>
      <c r="AJ352" s="93" t="e">
        <f>#REF!</f>
        <v>#REF!</v>
      </c>
      <c r="AK352" s="93" t="e">
        <f>#REF!</f>
        <v>#REF!</v>
      </c>
      <c r="AL352" s="93" t="e">
        <f>#REF!</f>
        <v>#REF!</v>
      </c>
      <c r="AM352" s="93" t="e">
        <f>#REF!</f>
        <v>#REF!</v>
      </c>
      <c r="AN352" s="93" t="e">
        <f>#REF!</f>
        <v>#REF!</v>
      </c>
      <c r="AO352" s="93" t="e">
        <f>#REF!</f>
        <v>#REF!</v>
      </c>
      <c r="AP352" s="93" t="e">
        <f>#REF!</f>
        <v>#REF!</v>
      </c>
      <c r="AQ352" s="93" t="e">
        <f>#REF!</f>
        <v>#REF!</v>
      </c>
      <c r="AR352" s="93" t="e">
        <f>#REF!</f>
        <v>#REF!</v>
      </c>
      <c r="AS352" s="187" t="e">
        <f>#REF!</f>
        <v>#REF!</v>
      </c>
      <c r="AT352" s="187" t="e">
        <f>#REF!</f>
        <v>#REF!</v>
      </c>
      <c r="AU352" s="17"/>
      <c r="AV352" s="17"/>
    </row>
    <row r="353" spans="1:48">
      <c r="A353" s="519"/>
      <c r="B353" s="95">
        <v>206</v>
      </c>
      <c r="C353" s="52" t="s">
        <v>1115</v>
      </c>
      <c r="D353" s="528" t="e">
        <f>SUM(D354:D361)</f>
        <v>#REF!</v>
      </c>
      <c r="E353" s="375" t="e">
        <f>SUM(E354:E361)</f>
        <v>#REF!</v>
      </c>
      <c r="F353" s="375" t="e">
        <f>SUM(F354:F361)</f>
        <v>#REF!</v>
      </c>
      <c r="G353" s="479" t="e">
        <f>SUM(G354:G361)</f>
        <v>#REF!</v>
      </c>
      <c r="H353" s="96" t="e">
        <f>SUM(H354:H361)</f>
        <v>#REF!</v>
      </c>
      <c r="I353" s="96" t="e">
        <f t="shared" ref="I353:AT353" si="159">SUM(I354:I361)</f>
        <v>#REF!</v>
      </c>
      <c r="J353" s="96" t="e">
        <f t="shared" si="159"/>
        <v>#REF!</v>
      </c>
      <c r="K353" s="96" t="e">
        <f t="shared" si="159"/>
        <v>#REF!</v>
      </c>
      <c r="L353" s="96" t="e">
        <f t="shared" si="159"/>
        <v>#REF!</v>
      </c>
      <c r="M353" s="96" t="e">
        <f t="shared" si="159"/>
        <v>#REF!</v>
      </c>
      <c r="N353" s="96" t="e">
        <f t="shared" si="159"/>
        <v>#REF!</v>
      </c>
      <c r="O353" s="96" t="e">
        <f t="shared" si="159"/>
        <v>#REF!</v>
      </c>
      <c r="P353" s="96" t="e">
        <f t="shared" si="159"/>
        <v>#REF!</v>
      </c>
      <c r="Q353" s="96" t="e">
        <f t="shared" si="159"/>
        <v>#REF!</v>
      </c>
      <c r="R353" s="96" t="e">
        <f t="shared" si="159"/>
        <v>#REF!</v>
      </c>
      <c r="S353" s="96" t="e">
        <f t="shared" si="159"/>
        <v>#REF!</v>
      </c>
      <c r="T353" s="96" t="e">
        <f t="shared" si="159"/>
        <v>#REF!</v>
      </c>
      <c r="U353" s="96" t="e">
        <f t="shared" si="159"/>
        <v>#REF!</v>
      </c>
      <c r="V353" s="96" t="e">
        <f t="shared" si="159"/>
        <v>#REF!</v>
      </c>
      <c r="W353" s="96" t="e">
        <f t="shared" si="159"/>
        <v>#REF!</v>
      </c>
      <c r="X353" s="96" t="e">
        <f t="shared" si="159"/>
        <v>#REF!</v>
      </c>
      <c r="Y353" s="96" t="e">
        <f t="shared" si="159"/>
        <v>#REF!</v>
      </c>
      <c r="Z353" s="96" t="e">
        <f t="shared" si="159"/>
        <v>#REF!</v>
      </c>
      <c r="AA353" s="96" t="e">
        <f t="shared" si="159"/>
        <v>#REF!</v>
      </c>
      <c r="AB353" s="96" t="e">
        <f t="shared" si="159"/>
        <v>#REF!</v>
      </c>
      <c r="AC353" s="96" t="e">
        <f t="shared" si="159"/>
        <v>#REF!</v>
      </c>
      <c r="AD353" s="96" t="e">
        <f t="shared" si="159"/>
        <v>#REF!</v>
      </c>
      <c r="AE353" s="96">
        <f t="shared" si="159"/>
        <v>381586</v>
      </c>
      <c r="AF353" s="96">
        <f t="shared" si="159"/>
        <v>381700</v>
      </c>
      <c r="AG353" s="96">
        <f t="shared" si="159"/>
        <v>238713</v>
      </c>
      <c r="AH353" s="96" t="e">
        <f t="shared" si="159"/>
        <v>#REF!</v>
      </c>
      <c r="AI353" s="96" t="e">
        <f t="shared" si="159"/>
        <v>#REF!</v>
      </c>
      <c r="AJ353" s="96" t="e">
        <f t="shared" si="159"/>
        <v>#REF!</v>
      </c>
      <c r="AK353" s="96" t="e">
        <f t="shared" si="159"/>
        <v>#REF!</v>
      </c>
      <c r="AL353" s="96" t="e">
        <f t="shared" si="159"/>
        <v>#REF!</v>
      </c>
      <c r="AM353" s="96" t="e">
        <f>SUM(AM354:AM361)</f>
        <v>#REF!</v>
      </c>
      <c r="AN353" s="96" t="e">
        <f t="shared" si="159"/>
        <v>#REF!</v>
      </c>
      <c r="AO353" s="96" t="e">
        <f t="shared" si="159"/>
        <v>#REF!</v>
      </c>
      <c r="AP353" s="96" t="e">
        <f t="shared" si="159"/>
        <v>#REF!</v>
      </c>
      <c r="AQ353" s="96" t="e">
        <f t="shared" si="159"/>
        <v>#REF!</v>
      </c>
      <c r="AR353" s="96" t="e">
        <f t="shared" si="159"/>
        <v>#REF!</v>
      </c>
      <c r="AS353" s="96" t="e">
        <f t="shared" si="159"/>
        <v>#REF!</v>
      </c>
      <c r="AT353" s="96" t="e">
        <f t="shared" si="159"/>
        <v>#REF!</v>
      </c>
      <c r="AU353" s="17"/>
      <c r="AV353" s="17"/>
    </row>
    <row r="354" spans="1:48">
      <c r="A354" s="519">
        <v>5102050100400100</v>
      </c>
      <c r="B354" s="95" t="s">
        <v>1106</v>
      </c>
      <c r="C354" s="52" t="s">
        <v>1117</v>
      </c>
      <c r="D354" s="525" t="e">
        <f>E354/9*12</f>
        <v>#REF!</v>
      </c>
      <c r="E354" s="106" t="e">
        <f t="shared" ref="E354:F361" si="160">AC354+AA354+Y354+W354+U354+S354+Q354+O354+M354+K354+I354+G354</f>
        <v>#REF!</v>
      </c>
      <c r="F354" s="428" t="e">
        <f t="shared" si="160"/>
        <v>#REF!</v>
      </c>
      <c r="G354" s="397" t="e">
        <f>SUM(#REF!)</f>
        <v>#REF!</v>
      </c>
      <c r="H354" s="396" t="e">
        <f>SUM(#REF!)</f>
        <v>#REF!</v>
      </c>
      <c r="I354" s="396" t="e">
        <f>SUM(#REF!)</f>
        <v>#REF!</v>
      </c>
      <c r="J354" s="396" t="e">
        <f>SUM(#REF!)</f>
        <v>#REF!</v>
      </c>
      <c r="K354" s="396" t="e">
        <f>SUM(#REF!)</f>
        <v>#REF!</v>
      </c>
      <c r="L354" s="396" t="e">
        <f>SUM(#REF!)</f>
        <v>#REF!</v>
      </c>
      <c r="M354" s="396" t="e">
        <f>SUM(#REF!)</f>
        <v>#REF!</v>
      </c>
      <c r="N354" s="396" t="e">
        <f>SUM(#REF!)</f>
        <v>#REF!</v>
      </c>
      <c r="O354" s="396" t="e">
        <f>SUM(#REF!)</f>
        <v>#REF!</v>
      </c>
      <c r="P354" s="396" t="e">
        <f>SUM(#REF!)</f>
        <v>#REF!</v>
      </c>
      <c r="Q354" s="396" t="e">
        <f>SUM(#REF!)</f>
        <v>#REF!</v>
      </c>
      <c r="R354" s="396" t="e">
        <f>SUM(#REF!)</f>
        <v>#REF!</v>
      </c>
      <c r="S354" s="396" t="e">
        <f>SUM(#REF!)</f>
        <v>#REF!</v>
      </c>
      <c r="T354" s="396" t="e">
        <f>SUM(#REF!)</f>
        <v>#REF!</v>
      </c>
      <c r="U354" s="396" t="e">
        <f>SUM(#REF!)</f>
        <v>#REF!</v>
      </c>
      <c r="V354" s="396" t="e">
        <f>SUM(#REF!)</f>
        <v>#REF!</v>
      </c>
      <c r="W354" s="396" t="e">
        <f>SUM(#REF!)</f>
        <v>#REF!</v>
      </c>
      <c r="X354" s="396" t="e">
        <f>SUM(#REF!)</f>
        <v>#REF!</v>
      </c>
      <c r="Y354" s="396" t="e">
        <f>SUM(#REF!)</f>
        <v>#REF!</v>
      </c>
      <c r="Z354" s="396" t="e">
        <f>SUM(#REF!)</f>
        <v>#REF!</v>
      </c>
      <c r="AA354" s="393" t="e">
        <f>SUM(#REF!)</f>
        <v>#REF!</v>
      </c>
      <c r="AB354" s="393" t="e">
        <f>SUM(#REF!)</f>
        <v>#REF!</v>
      </c>
      <c r="AC354" s="393" t="e">
        <f>SUM(#REF!)</f>
        <v>#REF!</v>
      </c>
      <c r="AD354" s="393" t="e">
        <f>SUM(#REF!)</f>
        <v>#REF!</v>
      </c>
      <c r="AE354" s="93">
        <v>19000</v>
      </c>
      <c r="AF354" s="395">
        <v>19000</v>
      </c>
      <c r="AG354" s="378">
        <v>0</v>
      </c>
      <c r="AH354" s="395" t="e">
        <f t="shared" ref="AH354:AH361" si="161">SUM(AI354:AT354)</f>
        <v>#REF!</v>
      </c>
      <c r="AI354" s="110" t="e">
        <f>#REF!</f>
        <v>#REF!</v>
      </c>
      <c r="AJ354" s="93" t="e">
        <f>#REF!</f>
        <v>#REF!</v>
      </c>
      <c r="AK354" s="93" t="e">
        <f>#REF!</f>
        <v>#REF!</v>
      </c>
      <c r="AL354" s="93" t="e">
        <f>#REF!</f>
        <v>#REF!</v>
      </c>
      <c r="AM354" s="93" t="e">
        <f>#REF!</f>
        <v>#REF!</v>
      </c>
      <c r="AN354" s="93" t="e">
        <f>#REF!</f>
        <v>#REF!</v>
      </c>
      <c r="AO354" s="93" t="e">
        <f>#REF!</f>
        <v>#REF!</v>
      </c>
      <c r="AP354" s="93" t="e">
        <f>#REF!</f>
        <v>#REF!</v>
      </c>
      <c r="AQ354" s="93" t="e">
        <f>#REF!</f>
        <v>#REF!</v>
      </c>
      <c r="AR354" s="93" t="e">
        <f>#REF!</f>
        <v>#REF!</v>
      </c>
      <c r="AS354" s="187" t="e">
        <f>#REF!</f>
        <v>#REF!</v>
      </c>
      <c r="AT354" s="187" t="e">
        <f>#REF!</f>
        <v>#REF!</v>
      </c>
      <c r="AU354" s="17"/>
      <c r="AV354" s="17"/>
    </row>
    <row r="355" spans="1:48" ht="15" customHeight="1">
      <c r="A355" s="519">
        <v>5102050100400200</v>
      </c>
      <c r="B355" s="95" t="s">
        <v>1107</v>
      </c>
      <c r="C355" s="52" t="s">
        <v>1118</v>
      </c>
      <c r="D355" s="525" t="e">
        <f>E355/9*12</f>
        <v>#REF!</v>
      </c>
      <c r="E355" s="106" t="e">
        <f t="shared" si="160"/>
        <v>#REF!</v>
      </c>
      <c r="F355" s="428" t="e">
        <f t="shared" si="160"/>
        <v>#REF!</v>
      </c>
      <c r="G355" s="397" t="e">
        <f>SUM(#REF!)</f>
        <v>#REF!</v>
      </c>
      <c r="H355" s="396" t="e">
        <f>SUM(#REF!)</f>
        <v>#REF!</v>
      </c>
      <c r="I355" s="396" t="e">
        <f>SUM(#REF!)</f>
        <v>#REF!</v>
      </c>
      <c r="J355" s="396" t="e">
        <f>SUM(#REF!)</f>
        <v>#REF!</v>
      </c>
      <c r="K355" s="396" t="e">
        <f>SUM(#REF!)</f>
        <v>#REF!</v>
      </c>
      <c r="L355" s="396" t="e">
        <f>SUM(#REF!)</f>
        <v>#REF!</v>
      </c>
      <c r="M355" s="396" t="e">
        <f>SUM(#REF!)</f>
        <v>#REF!</v>
      </c>
      <c r="N355" s="396" t="e">
        <f>SUM(#REF!)</f>
        <v>#REF!</v>
      </c>
      <c r="O355" s="396" t="e">
        <f>SUM(#REF!)</f>
        <v>#REF!</v>
      </c>
      <c r="P355" s="396" t="e">
        <f>SUM(#REF!)</f>
        <v>#REF!</v>
      </c>
      <c r="Q355" s="396" t="e">
        <f>SUM(#REF!)</f>
        <v>#REF!</v>
      </c>
      <c r="R355" s="396" t="e">
        <f>SUM(#REF!)</f>
        <v>#REF!</v>
      </c>
      <c r="S355" s="396" t="e">
        <f>SUM(#REF!)</f>
        <v>#REF!</v>
      </c>
      <c r="T355" s="396" t="e">
        <f>SUM(#REF!)</f>
        <v>#REF!</v>
      </c>
      <c r="U355" s="396" t="e">
        <f>SUM(#REF!)</f>
        <v>#REF!</v>
      </c>
      <c r="V355" s="396" t="e">
        <f>SUM(#REF!)</f>
        <v>#REF!</v>
      </c>
      <c r="W355" s="396" t="e">
        <f>SUM(#REF!)</f>
        <v>#REF!</v>
      </c>
      <c r="X355" s="396" t="e">
        <f>SUM(#REF!)</f>
        <v>#REF!</v>
      </c>
      <c r="Y355" s="396" t="e">
        <f>SUM(#REF!)</f>
        <v>#REF!</v>
      </c>
      <c r="Z355" s="396" t="e">
        <f>SUM(#REF!)</f>
        <v>#REF!</v>
      </c>
      <c r="AA355" s="393" t="e">
        <f>SUM(#REF!)</f>
        <v>#REF!</v>
      </c>
      <c r="AB355" s="393" t="e">
        <f>SUM(#REF!)</f>
        <v>#REF!</v>
      </c>
      <c r="AC355" s="393" t="e">
        <f>SUM(#REF!)</f>
        <v>#REF!</v>
      </c>
      <c r="AD355" s="393" t="e">
        <f>SUM(#REF!)</f>
        <v>#REF!</v>
      </c>
      <c r="AE355" s="93">
        <v>24600</v>
      </c>
      <c r="AF355" s="93">
        <v>24600</v>
      </c>
      <c r="AG355" s="378">
        <v>17800</v>
      </c>
      <c r="AH355" s="395" t="e">
        <f t="shared" si="161"/>
        <v>#REF!</v>
      </c>
      <c r="AI355" s="110" t="e">
        <f>#REF!</f>
        <v>#REF!</v>
      </c>
      <c r="AJ355" s="93" t="e">
        <f>#REF!</f>
        <v>#REF!</v>
      </c>
      <c r="AK355" s="93" t="e">
        <f>#REF!</f>
        <v>#REF!</v>
      </c>
      <c r="AL355" s="93" t="e">
        <f>#REF!</f>
        <v>#REF!</v>
      </c>
      <c r="AM355" s="93" t="e">
        <f>#REF!</f>
        <v>#REF!</v>
      </c>
      <c r="AN355" s="93" t="e">
        <f>#REF!</f>
        <v>#REF!</v>
      </c>
      <c r="AO355" s="93" t="e">
        <f>#REF!</f>
        <v>#REF!</v>
      </c>
      <c r="AP355" s="93" t="e">
        <f>#REF!</f>
        <v>#REF!</v>
      </c>
      <c r="AQ355" s="93" t="e">
        <f>#REF!</f>
        <v>#REF!</v>
      </c>
      <c r="AR355" s="93" t="e">
        <f>#REF!</f>
        <v>#REF!</v>
      </c>
      <c r="AS355" s="187" t="e">
        <f>#REF!</f>
        <v>#REF!</v>
      </c>
      <c r="AT355" s="187" t="e">
        <f>#REF!</f>
        <v>#REF!</v>
      </c>
      <c r="AU355" s="17"/>
      <c r="AV355" s="17"/>
    </row>
    <row r="356" spans="1:48">
      <c r="A356" s="519">
        <v>5102050100400300</v>
      </c>
      <c r="B356" s="95" t="s">
        <v>1108</v>
      </c>
      <c r="C356" s="52" t="s">
        <v>1109</v>
      </c>
      <c r="D356" s="525" t="e">
        <f>E356/9*12</f>
        <v>#REF!</v>
      </c>
      <c r="E356" s="106" t="e">
        <f t="shared" si="160"/>
        <v>#REF!</v>
      </c>
      <c r="F356" s="428" t="e">
        <f t="shared" si="160"/>
        <v>#REF!</v>
      </c>
      <c r="G356" s="397" t="e">
        <f>SUM(#REF!)</f>
        <v>#REF!</v>
      </c>
      <c r="H356" s="396" t="e">
        <f>SUM(#REF!)</f>
        <v>#REF!</v>
      </c>
      <c r="I356" s="396" t="e">
        <f>SUM(#REF!)</f>
        <v>#REF!</v>
      </c>
      <c r="J356" s="396" t="e">
        <f>SUM(#REF!)</f>
        <v>#REF!</v>
      </c>
      <c r="K356" s="396" t="e">
        <f>SUM(#REF!)</f>
        <v>#REF!</v>
      </c>
      <c r="L356" s="396" t="e">
        <f>SUM(#REF!)</f>
        <v>#REF!</v>
      </c>
      <c r="M356" s="396" t="e">
        <f>SUM(#REF!)</f>
        <v>#REF!</v>
      </c>
      <c r="N356" s="396" t="e">
        <f>SUM(#REF!)</f>
        <v>#REF!</v>
      </c>
      <c r="O356" s="396" t="e">
        <f>SUM(#REF!)</f>
        <v>#REF!</v>
      </c>
      <c r="P356" s="396" t="e">
        <f>SUM(#REF!)</f>
        <v>#REF!</v>
      </c>
      <c r="Q356" s="396" t="e">
        <f>SUM(#REF!)</f>
        <v>#REF!</v>
      </c>
      <c r="R356" s="396" t="e">
        <f>SUM(#REF!)</f>
        <v>#REF!</v>
      </c>
      <c r="S356" s="396" t="e">
        <f>SUM(#REF!)</f>
        <v>#REF!</v>
      </c>
      <c r="T356" s="396" t="e">
        <f>SUM(#REF!)</f>
        <v>#REF!</v>
      </c>
      <c r="U356" s="396" t="e">
        <f>SUM(#REF!)</f>
        <v>#REF!</v>
      </c>
      <c r="V356" s="396" t="e">
        <f>SUM(#REF!)</f>
        <v>#REF!</v>
      </c>
      <c r="W356" s="396" t="e">
        <f>SUM(#REF!)</f>
        <v>#REF!</v>
      </c>
      <c r="X356" s="396" t="e">
        <f>SUM(#REF!)</f>
        <v>#REF!</v>
      </c>
      <c r="Y356" s="396" t="e">
        <f>SUM(#REF!)</f>
        <v>#REF!</v>
      </c>
      <c r="Z356" s="396" t="e">
        <f>SUM(#REF!)</f>
        <v>#REF!</v>
      </c>
      <c r="AA356" s="393" t="e">
        <f>SUM(#REF!)</f>
        <v>#REF!</v>
      </c>
      <c r="AB356" s="393" t="e">
        <f>SUM(#REF!)</f>
        <v>#REF!</v>
      </c>
      <c r="AC356" s="393" t="e">
        <f>SUM(#REF!)</f>
        <v>#REF!</v>
      </c>
      <c r="AD356" s="393" t="e">
        <f>SUM(#REF!)</f>
        <v>#REF!</v>
      </c>
      <c r="AE356" s="93">
        <v>33800</v>
      </c>
      <c r="AF356" s="93">
        <v>33800</v>
      </c>
      <c r="AG356" s="378">
        <v>19433</v>
      </c>
      <c r="AH356" s="395" t="e">
        <f t="shared" si="161"/>
        <v>#REF!</v>
      </c>
      <c r="AI356" s="110" t="e">
        <f>#REF!</f>
        <v>#REF!</v>
      </c>
      <c r="AJ356" s="93" t="e">
        <f>#REF!</f>
        <v>#REF!</v>
      </c>
      <c r="AK356" s="93" t="e">
        <f>#REF!</f>
        <v>#REF!</v>
      </c>
      <c r="AL356" s="93" t="e">
        <f>#REF!</f>
        <v>#REF!</v>
      </c>
      <c r="AM356" s="93" t="e">
        <f>#REF!</f>
        <v>#REF!</v>
      </c>
      <c r="AN356" s="93" t="e">
        <f>#REF!</f>
        <v>#REF!</v>
      </c>
      <c r="AO356" s="93" t="e">
        <f>#REF!</f>
        <v>#REF!</v>
      </c>
      <c r="AP356" s="93" t="e">
        <f>#REF!</f>
        <v>#REF!</v>
      </c>
      <c r="AQ356" s="93" t="e">
        <f>#REF!</f>
        <v>#REF!</v>
      </c>
      <c r="AR356" s="93" t="e">
        <f>#REF!</f>
        <v>#REF!</v>
      </c>
      <c r="AS356" s="187" t="e">
        <f>#REF!</f>
        <v>#REF!</v>
      </c>
      <c r="AT356" s="187" t="e">
        <f>#REF!</f>
        <v>#REF!</v>
      </c>
      <c r="AU356" s="17"/>
      <c r="AV356" s="17"/>
    </row>
    <row r="357" spans="1:48">
      <c r="A357" s="531">
        <v>5102050100400400</v>
      </c>
      <c r="B357" s="532" t="s">
        <v>1110</v>
      </c>
      <c r="C357" s="535" t="s">
        <v>1119</v>
      </c>
      <c r="D357" s="525">
        <v>40000</v>
      </c>
      <c r="E357" s="106" t="e">
        <f t="shared" si="160"/>
        <v>#REF!</v>
      </c>
      <c r="F357" s="428" t="e">
        <f t="shared" si="160"/>
        <v>#REF!</v>
      </c>
      <c r="G357" s="397" t="e">
        <f>SUM(#REF!)</f>
        <v>#REF!</v>
      </c>
      <c r="H357" s="396" t="e">
        <f>SUM(#REF!)</f>
        <v>#REF!</v>
      </c>
      <c r="I357" s="396" t="e">
        <f>SUM(#REF!)</f>
        <v>#REF!</v>
      </c>
      <c r="J357" s="396" t="e">
        <f>SUM(#REF!)</f>
        <v>#REF!</v>
      </c>
      <c r="K357" s="396" t="e">
        <f>SUM(#REF!)</f>
        <v>#REF!</v>
      </c>
      <c r="L357" s="396" t="e">
        <f>SUM(#REF!)</f>
        <v>#REF!</v>
      </c>
      <c r="M357" s="396" t="e">
        <f>SUM(#REF!)</f>
        <v>#REF!</v>
      </c>
      <c r="N357" s="396" t="e">
        <f>SUM(#REF!)</f>
        <v>#REF!</v>
      </c>
      <c r="O357" s="396" t="e">
        <f>SUM(#REF!)</f>
        <v>#REF!</v>
      </c>
      <c r="P357" s="396" t="e">
        <f>SUM(#REF!)</f>
        <v>#REF!</v>
      </c>
      <c r="Q357" s="396" t="e">
        <f>SUM(#REF!)</f>
        <v>#REF!</v>
      </c>
      <c r="R357" s="396" t="e">
        <f>SUM(#REF!)</f>
        <v>#REF!</v>
      </c>
      <c r="S357" s="396" t="e">
        <f>SUM(#REF!)</f>
        <v>#REF!</v>
      </c>
      <c r="T357" s="396" t="e">
        <f>SUM(#REF!)</f>
        <v>#REF!</v>
      </c>
      <c r="U357" s="396" t="e">
        <f>SUM(#REF!)</f>
        <v>#REF!</v>
      </c>
      <c r="V357" s="396" t="e">
        <f>SUM(#REF!)</f>
        <v>#REF!</v>
      </c>
      <c r="W357" s="396" t="e">
        <f>SUM(#REF!)</f>
        <v>#REF!</v>
      </c>
      <c r="X357" s="396" t="e">
        <f>SUM(#REF!)</f>
        <v>#REF!</v>
      </c>
      <c r="Y357" s="396" t="e">
        <f>SUM(#REF!)</f>
        <v>#REF!</v>
      </c>
      <c r="Z357" s="396" t="e">
        <f>SUM(#REF!)</f>
        <v>#REF!</v>
      </c>
      <c r="AA357" s="393" t="e">
        <f>SUM(#REF!)</f>
        <v>#REF!</v>
      </c>
      <c r="AB357" s="393" t="e">
        <f>SUM(#REF!)</f>
        <v>#REF!</v>
      </c>
      <c r="AC357" s="393" t="e">
        <f>SUM(#REF!)</f>
        <v>#REF!</v>
      </c>
      <c r="AD357" s="393" t="e">
        <f>SUM(#REF!)</f>
        <v>#REF!</v>
      </c>
      <c r="AE357" s="93">
        <v>50000</v>
      </c>
      <c r="AF357" s="93">
        <v>50000</v>
      </c>
      <c r="AG357" s="378">
        <v>2168</v>
      </c>
      <c r="AH357" s="395" t="e">
        <f t="shared" si="161"/>
        <v>#REF!</v>
      </c>
      <c r="AI357" s="110" t="e">
        <f>#REF!</f>
        <v>#REF!</v>
      </c>
      <c r="AJ357" s="93" t="e">
        <f>#REF!</f>
        <v>#REF!</v>
      </c>
      <c r="AK357" s="93" t="e">
        <f>#REF!</f>
        <v>#REF!</v>
      </c>
      <c r="AL357" s="93" t="e">
        <f>#REF!</f>
        <v>#REF!</v>
      </c>
      <c r="AM357" s="93" t="e">
        <f>#REF!</f>
        <v>#REF!</v>
      </c>
      <c r="AN357" s="93" t="e">
        <f>#REF!</f>
        <v>#REF!</v>
      </c>
      <c r="AO357" s="93" t="e">
        <f>#REF!</f>
        <v>#REF!</v>
      </c>
      <c r="AP357" s="93" t="e">
        <f>#REF!</f>
        <v>#REF!</v>
      </c>
      <c r="AQ357" s="93" t="e">
        <f>#REF!</f>
        <v>#REF!</v>
      </c>
      <c r="AR357" s="93" t="e">
        <f>#REF!</f>
        <v>#REF!</v>
      </c>
      <c r="AS357" s="187" t="e">
        <f>#REF!</f>
        <v>#REF!</v>
      </c>
      <c r="AT357" s="187" t="e">
        <f>#REF!</f>
        <v>#REF!</v>
      </c>
      <c r="AU357" s="17"/>
      <c r="AV357" s="17"/>
    </row>
    <row r="358" spans="1:48">
      <c r="A358" s="531">
        <v>5102050100400700</v>
      </c>
      <c r="B358" s="532" t="s">
        <v>1111</v>
      </c>
      <c r="C358" s="535" t="s">
        <v>1067</v>
      </c>
      <c r="D358" s="545">
        <v>100000</v>
      </c>
      <c r="E358" s="106" t="e">
        <f t="shared" si="160"/>
        <v>#REF!</v>
      </c>
      <c r="F358" s="428" t="e">
        <f t="shared" si="160"/>
        <v>#REF!</v>
      </c>
      <c r="G358" s="397" t="e">
        <f>SUM(#REF!)</f>
        <v>#REF!</v>
      </c>
      <c r="H358" s="396" t="e">
        <f>SUM(#REF!)</f>
        <v>#REF!</v>
      </c>
      <c r="I358" s="396" t="e">
        <f>SUM(#REF!)</f>
        <v>#REF!</v>
      </c>
      <c r="J358" s="396" t="e">
        <f>SUM(#REF!)</f>
        <v>#REF!</v>
      </c>
      <c r="K358" s="396" t="e">
        <f>SUM(#REF!)</f>
        <v>#REF!</v>
      </c>
      <c r="L358" s="396" t="e">
        <f>SUM(#REF!)</f>
        <v>#REF!</v>
      </c>
      <c r="M358" s="396" t="e">
        <f>SUM(#REF!)</f>
        <v>#REF!</v>
      </c>
      <c r="N358" s="396" t="e">
        <f>SUM(#REF!)</f>
        <v>#REF!</v>
      </c>
      <c r="O358" s="396" t="e">
        <f>SUM(#REF!)</f>
        <v>#REF!</v>
      </c>
      <c r="P358" s="396" t="e">
        <f>SUM(#REF!)</f>
        <v>#REF!</v>
      </c>
      <c r="Q358" s="396" t="e">
        <f>SUM(#REF!)</f>
        <v>#REF!</v>
      </c>
      <c r="R358" s="396" t="e">
        <f>SUM(#REF!)</f>
        <v>#REF!</v>
      </c>
      <c r="S358" s="396" t="e">
        <f>SUM(#REF!)</f>
        <v>#REF!</v>
      </c>
      <c r="T358" s="396" t="e">
        <f>SUM(#REF!)</f>
        <v>#REF!</v>
      </c>
      <c r="U358" s="396" t="e">
        <f>SUM(#REF!)</f>
        <v>#REF!</v>
      </c>
      <c r="V358" s="396" t="e">
        <f>SUM(#REF!)</f>
        <v>#REF!</v>
      </c>
      <c r="W358" s="396" t="e">
        <f>SUM(#REF!)</f>
        <v>#REF!</v>
      </c>
      <c r="X358" s="396" t="e">
        <f>SUM(#REF!)</f>
        <v>#REF!</v>
      </c>
      <c r="Y358" s="396" t="e">
        <f>SUM(#REF!)</f>
        <v>#REF!</v>
      </c>
      <c r="Z358" s="396" t="e">
        <f>SUM(#REF!)</f>
        <v>#REF!</v>
      </c>
      <c r="AA358" s="393" t="e">
        <f>SUM(#REF!)</f>
        <v>#REF!</v>
      </c>
      <c r="AB358" s="393" t="e">
        <f>SUM(#REF!)</f>
        <v>#REF!</v>
      </c>
      <c r="AC358" s="393" t="e">
        <f>SUM(#REF!)</f>
        <v>#REF!</v>
      </c>
      <c r="AD358" s="393" t="e">
        <f>SUM(#REF!)</f>
        <v>#REF!</v>
      </c>
      <c r="AE358" s="93">
        <v>100000</v>
      </c>
      <c r="AF358" s="93">
        <v>100000</v>
      </c>
      <c r="AG358" s="378">
        <v>89236</v>
      </c>
      <c r="AH358" s="395" t="e">
        <f t="shared" si="161"/>
        <v>#REF!</v>
      </c>
      <c r="AI358" s="110" t="e">
        <f>#REF!</f>
        <v>#REF!</v>
      </c>
      <c r="AJ358" s="93" t="e">
        <f>#REF!</f>
        <v>#REF!</v>
      </c>
      <c r="AK358" s="93" t="e">
        <f>#REF!</f>
        <v>#REF!</v>
      </c>
      <c r="AL358" s="93" t="e">
        <f>#REF!</f>
        <v>#REF!</v>
      </c>
      <c r="AM358" s="93" t="e">
        <f>#REF!</f>
        <v>#REF!</v>
      </c>
      <c r="AN358" s="93" t="e">
        <f>#REF!</f>
        <v>#REF!</v>
      </c>
      <c r="AO358" s="93" t="e">
        <f>#REF!</f>
        <v>#REF!</v>
      </c>
      <c r="AP358" s="93" t="e">
        <f>#REF!</f>
        <v>#REF!</v>
      </c>
      <c r="AQ358" s="93" t="e">
        <f>#REF!</f>
        <v>#REF!</v>
      </c>
      <c r="AR358" s="93" t="e">
        <f>#REF!</f>
        <v>#REF!</v>
      </c>
      <c r="AS358" s="187" t="e">
        <f>#REF!</f>
        <v>#REF!</v>
      </c>
      <c r="AT358" s="187" t="e">
        <f>#REF!</f>
        <v>#REF!</v>
      </c>
      <c r="AU358" s="17"/>
      <c r="AV358" s="17"/>
    </row>
    <row r="359" spans="1:48">
      <c r="A359" s="519">
        <v>5102050100400500</v>
      </c>
      <c r="B359" s="95" t="s">
        <v>1112</v>
      </c>
      <c r="C359" s="52" t="s">
        <v>1069</v>
      </c>
      <c r="D359" s="525" t="e">
        <f>E359/9*12</f>
        <v>#REF!</v>
      </c>
      <c r="E359" s="106" t="e">
        <f t="shared" si="160"/>
        <v>#REF!</v>
      </c>
      <c r="F359" s="428" t="e">
        <f t="shared" si="160"/>
        <v>#REF!</v>
      </c>
      <c r="G359" s="397" t="e">
        <f>SUM(#REF!)</f>
        <v>#REF!</v>
      </c>
      <c r="H359" s="396" t="e">
        <f>SUM(#REF!)</f>
        <v>#REF!</v>
      </c>
      <c r="I359" s="396" t="e">
        <f>SUM(#REF!)</f>
        <v>#REF!</v>
      </c>
      <c r="J359" s="396" t="e">
        <f>SUM(#REF!)</f>
        <v>#REF!</v>
      </c>
      <c r="K359" s="396" t="e">
        <f>SUM(#REF!)</f>
        <v>#REF!</v>
      </c>
      <c r="L359" s="396" t="e">
        <f>SUM(#REF!)</f>
        <v>#REF!</v>
      </c>
      <c r="M359" s="396" t="e">
        <f>SUM(#REF!)</f>
        <v>#REF!</v>
      </c>
      <c r="N359" s="396" t="e">
        <f>SUM(#REF!)</f>
        <v>#REF!</v>
      </c>
      <c r="O359" s="396" t="e">
        <f>SUM(#REF!)</f>
        <v>#REF!</v>
      </c>
      <c r="P359" s="396" t="e">
        <f>SUM(#REF!)</f>
        <v>#REF!</v>
      </c>
      <c r="Q359" s="396" t="e">
        <f>SUM(#REF!)</f>
        <v>#REF!</v>
      </c>
      <c r="R359" s="396" t="e">
        <f>SUM(#REF!)</f>
        <v>#REF!</v>
      </c>
      <c r="S359" s="396" t="e">
        <f>SUM(#REF!)</f>
        <v>#REF!</v>
      </c>
      <c r="T359" s="396" t="e">
        <f>SUM(#REF!)</f>
        <v>#REF!</v>
      </c>
      <c r="U359" s="396" t="e">
        <f>SUM(#REF!)</f>
        <v>#REF!</v>
      </c>
      <c r="V359" s="396" t="e">
        <f>SUM(#REF!)</f>
        <v>#REF!</v>
      </c>
      <c r="W359" s="396" t="e">
        <f>SUM(#REF!)</f>
        <v>#REF!</v>
      </c>
      <c r="X359" s="396" t="e">
        <f>SUM(#REF!)</f>
        <v>#REF!</v>
      </c>
      <c r="Y359" s="396" t="e">
        <f>SUM(#REF!)</f>
        <v>#REF!</v>
      </c>
      <c r="Z359" s="396" t="e">
        <f>SUM(#REF!)</f>
        <v>#REF!</v>
      </c>
      <c r="AA359" s="393" t="e">
        <f>SUM(#REF!)</f>
        <v>#REF!</v>
      </c>
      <c r="AB359" s="393" t="e">
        <f>SUM(#REF!)</f>
        <v>#REF!</v>
      </c>
      <c r="AC359" s="393" t="e">
        <f>SUM(#REF!)</f>
        <v>#REF!</v>
      </c>
      <c r="AD359" s="393" t="e">
        <f>SUM(#REF!)</f>
        <v>#REF!</v>
      </c>
      <c r="AE359" s="93">
        <v>59000</v>
      </c>
      <c r="AF359" s="93">
        <v>59000</v>
      </c>
      <c r="AG359" s="378">
        <v>27120</v>
      </c>
      <c r="AH359" s="395" t="e">
        <f t="shared" si="161"/>
        <v>#REF!</v>
      </c>
      <c r="AI359" s="110" t="e">
        <f>#REF!</f>
        <v>#REF!</v>
      </c>
      <c r="AJ359" s="93" t="e">
        <f>#REF!</f>
        <v>#REF!</v>
      </c>
      <c r="AK359" s="93" t="e">
        <f>#REF!</f>
        <v>#REF!</v>
      </c>
      <c r="AL359" s="93" t="e">
        <f>#REF!</f>
        <v>#REF!</v>
      </c>
      <c r="AM359" s="93" t="e">
        <f>#REF!</f>
        <v>#REF!</v>
      </c>
      <c r="AN359" s="93" t="e">
        <f>#REF!</f>
        <v>#REF!</v>
      </c>
      <c r="AO359" s="93" t="e">
        <f>#REF!</f>
        <v>#REF!</v>
      </c>
      <c r="AP359" s="93" t="e">
        <f>#REF!</f>
        <v>#REF!</v>
      </c>
      <c r="AQ359" s="93" t="e">
        <f>#REF!</f>
        <v>#REF!</v>
      </c>
      <c r="AR359" s="93" t="e">
        <f>#REF!</f>
        <v>#REF!</v>
      </c>
      <c r="AS359" s="187" t="e">
        <f>#REF!</f>
        <v>#REF!</v>
      </c>
      <c r="AT359" s="187" t="e">
        <f>#REF!</f>
        <v>#REF!</v>
      </c>
      <c r="AU359" s="17"/>
      <c r="AV359" s="17"/>
    </row>
    <row r="360" spans="1:48">
      <c r="A360" s="519">
        <v>5102050100400600</v>
      </c>
      <c r="B360" s="95" t="s">
        <v>1113</v>
      </c>
      <c r="C360" s="52" t="s">
        <v>1120</v>
      </c>
      <c r="D360" s="525" t="e">
        <f>E360/9*12</f>
        <v>#REF!</v>
      </c>
      <c r="E360" s="106" t="e">
        <f>AC360+AA360+Y360+W360+U360+S360+Q360+O360+M360+K360+I360+G360</f>
        <v>#REF!</v>
      </c>
      <c r="F360" s="428" t="e">
        <f t="shared" si="160"/>
        <v>#REF!</v>
      </c>
      <c r="G360" s="397" t="e">
        <f>SUM(#REF!)</f>
        <v>#REF!</v>
      </c>
      <c r="H360" s="396" t="e">
        <f>SUM(#REF!)</f>
        <v>#REF!</v>
      </c>
      <c r="I360" s="396" t="e">
        <f>SUM(#REF!)</f>
        <v>#REF!</v>
      </c>
      <c r="J360" s="396" t="e">
        <f>SUM(#REF!)</f>
        <v>#REF!</v>
      </c>
      <c r="K360" s="396" t="e">
        <f>SUM(#REF!)</f>
        <v>#REF!</v>
      </c>
      <c r="L360" s="396" t="e">
        <f>SUM(#REF!)</f>
        <v>#REF!</v>
      </c>
      <c r="M360" s="396" t="e">
        <f>SUM(#REF!)</f>
        <v>#REF!</v>
      </c>
      <c r="N360" s="396" t="e">
        <f>SUM(#REF!)</f>
        <v>#REF!</v>
      </c>
      <c r="O360" s="396" t="e">
        <f>SUM(#REF!)</f>
        <v>#REF!</v>
      </c>
      <c r="P360" s="396" t="e">
        <f>SUM(#REF!)</f>
        <v>#REF!</v>
      </c>
      <c r="Q360" s="396" t="e">
        <f>SUM(#REF!)</f>
        <v>#REF!</v>
      </c>
      <c r="R360" s="396" t="e">
        <f>SUM(#REF!)</f>
        <v>#REF!</v>
      </c>
      <c r="S360" s="396" t="e">
        <f>SUM(#REF!)</f>
        <v>#REF!</v>
      </c>
      <c r="T360" s="396" t="e">
        <f>SUM(#REF!)</f>
        <v>#REF!</v>
      </c>
      <c r="U360" s="396" t="e">
        <f>SUM(#REF!)</f>
        <v>#REF!</v>
      </c>
      <c r="V360" s="396" t="e">
        <f>SUM(#REF!)</f>
        <v>#REF!</v>
      </c>
      <c r="W360" s="396" t="e">
        <f>SUM(#REF!)</f>
        <v>#REF!</v>
      </c>
      <c r="X360" s="396" t="e">
        <f>SUM(#REF!)</f>
        <v>#REF!</v>
      </c>
      <c r="Y360" s="396" t="e">
        <f>SUM(#REF!)</f>
        <v>#REF!</v>
      </c>
      <c r="Z360" s="396" t="e">
        <f>SUM(#REF!)</f>
        <v>#REF!</v>
      </c>
      <c r="AA360" s="393" t="e">
        <f>SUM(#REF!)</f>
        <v>#REF!</v>
      </c>
      <c r="AB360" s="393" t="e">
        <f>SUM(#REF!)</f>
        <v>#REF!</v>
      </c>
      <c r="AC360" s="393" t="e">
        <f>SUM(#REF!)</f>
        <v>#REF!</v>
      </c>
      <c r="AD360" s="393" t="e">
        <f>SUM(#REF!)</f>
        <v>#REF!</v>
      </c>
      <c r="AE360" s="505">
        <f>89300-14-50-50</f>
        <v>89186</v>
      </c>
      <c r="AF360" s="93">
        <v>89300</v>
      </c>
      <c r="AG360" s="378">
        <v>82456</v>
      </c>
      <c r="AH360" s="395" t="e">
        <f t="shared" si="161"/>
        <v>#REF!</v>
      </c>
      <c r="AI360" s="110" t="e">
        <f>#REF!</f>
        <v>#REF!</v>
      </c>
      <c r="AJ360" s="93" t="e">
        <f>#REF!</f>
        <v>#REF!</v>
      </c>
      <c r="AK360" s="93" t="e">
        <f>#REF!</f>
        <v>#REF!</v>
      </c>
      <c r="AL360" s="93" t="e">
        <f>#REF!</f>
        <v>#REF!</v>
      </c>
      <c r="AM360" s="93" t="e">
        <f>#REF!</f>
        <v>#REF!</v>
      </c>
      <c r="AN360" s="93" t="e">
        <f>#REF!</f>
        <v>#REF!</v>
      </c>
      <c r="AO360" s="93" t="e">
        <f>#REF!</f>
        <v>#REF!</v>
      </c>
      <c r="AP360" s="93" t="e">
        <f>#REF!</f>
        <v>#REF!</v>
      </c>
      <c r="AQ360" s="93" t="e">
        <f>#REF!</f>
        <v>#REF!</v>
      </c>
      <c r="AR360" s="93" t="e">
        <f>#REF!</f>
        <v>#REF!</v>
      </c>
      <c r="AS360" s="187" t="e">
        <f>#REF!</f>
        <v>#REF!</v>
      </c>
      <c r="AT360" s="187" t="e">
        <f>#REF!</f>
        <v>#REF!</v>
      </c>
      <c r="AU360" s="17"/>
      <c r="AV360" s="17"/>
    </row>
    <row r="361" spans="1:48">
      <c r="A361" s="519">
        <v>5102050100400800</v>
      </c>
      <c r="B361" s="95" t="s">
        <v>1441</v>
      </c>
      <c r="C361" s="24" t="s">
        <v>1440</v>
      </c>
      <c r="D361" s="525" t="e">
        <f>E361/9*12</f>
        <v>#REF!</v>
      </c>
      <c r="E361" s="106" t="e">
        <f>AC361+AA361+Y361+W361+U361+S361+Q361+O361+M361+K361+I361+G361</f>
        <v>#REF!</v>
      </c>
      <c r="F361" s="428" t="e">
        <f t="shared" si="160"/>
        <v>#REF!</v>
      </c>
      <c r="G361" s="397" t="e">
        <f>SUM(#REF!)</f>
        <v>#REF!</v>
      </c>
      <c r="H361" s="396" t="e">
        <f>SUM(#REF!)</f>
        <v>#REF!</v>
      </c>
      <c r="I361" s="396" t="e">
        <f>SUM(#REF!)</f>
        <v>#REF!</v>
      </c>
      <c r="J361" s="396" t="e">
        <f>SUM(#REF!)</f>
        <v>#REF!</v>
      </c>
      <c r="K361" s="396" t="e">
        <f>SUM(#REF!)</f>
        <v>#REF!</v>
      </c>
      <c r="L361" s="396" t="e">
        <f>SUM(#REF!)</f>
        <v>#REF!</v>
      </c>
      <c r="M361" s="396" t="e">
        <f>SUM(#REF!)</f>
        <v>#REF!</v>
      </c>
      <c r="N361" s="396" t="e">
        <f>SUM(#REF!)</f>
        <v>#REF!</v>
      </c>
      <c r="O361" s="396" t="e">
        <f>SUM(#REF!)</f>
        <v>#REF!</v>
      </c>
      <c r="P361" s="396" t="e">
        <f>SUM(#REF!)</f>
        <v>#REF!</v>
      </c>
      <c r="Q361" s="396" t="e">
        <f>SUM(#REF!)</f>
        <v>#REF!</v>
      </c>
      <c r="R361" s="396" t="e">
        <f>SUM(#REF!)</f>
        <v>#REF!</v>
      </c>
      <c r="S361" s="396" t="e">
        <f>SUM(#REF!)</f>
        <v>#REF!</v>
      </c>
      <c r="T361" s="396" t="e">
        <f>SUM(#REF!)</f>
        <v>#REF!</v>
      </c>
      <c r="U361" s="396" t="e">
        <f>SUM(#REF!)</f>
        <v>#REF!</v>
      </c>
      <c r="V361" s="396" t="e">
        <f>SUM(#REF!)</f>
        <v>#REF!</v>
      </c>
      <c r="W361" s="396" t="e">
        <f>SUM(#REF!)</f>
        <v>#REF!</v>
      </c>
      <c r="X361" s="396" t="e">
        <f>SUM(#REF!)</f>
        <v>#REF!</v>
      </c>
      <c r="Y361" s="396" t="e">
        <f>SUM(#REF!)</f>
        <v>#REF!</v>
      </c>
      <c r="Z361" s="396" t="e">
        <f>SUM(#REF!)</f>
        <v>#REF!</v>
      </c>
      <c r="AA361" s="393" t="e">
        <f>SUM(#REF!)</f>
        <v>#REF!</v>
      </c>
      <c r="AB361" s="91"/>
      <c r="AC361" s="393" t="e">
        <f>SUM(#REF!)</f>
        <v>#REF!</v>
      </c>
      <c r="AD361" s="393" t="e">
        <f>SUM(#REF!)</f>
        <v>#REF!</v>
      </c>
      <c r="AE361" s="93">
        <v>6000</v>
      </c>
      <c r="AF361" s="93">
        <v>6000</v>
      </c>
      <c r="AG361" s="378">
        <v>500</v>
      </c>
      <c r="AH361" s="395" t="e">
        <f t="shared" si="161"/>
        <v>#REF!</v>
      </c>
      <c r="AI361" s="110" t="e">
        <f>#REF!</f>
        <v>#REF!</v>
      </c>
      <c r="AJ361" s="93" t="e">
        <f>#REF!</f>
        <v>#REF!</v>
      </c>
      <c r="AK361" s="93" t="e">
        <f>#REF!</f>
        <v>#REF!</v>
      </c>
      <c r="AL361" s="93" t="e">
        <f>#REF!</f>
        <v>#REF!</v>
      </c>
      <c r="AM361" s="93" t="e">
        <f>#REF!</f>
        <v>#REF!</v>
      </c>
      <c r="AN361" s="93" t="e">
        <f>#REF!</f>
        <v>#REF!</v>
      </c>
      <c r="AO361" s="93" t="e">
        <f>#REF!</f>
        <v>#REF!</v>
      </c>
      <c r="AP361" s="93" t="e">
        <f>#REF!</f>
        <v>#REF!</v>
      </c>
      <c r="AQ361" s="93" t="e">
        <f>#REF!</f>
        <v>#REF!</v>
      </c>
      <c r="AR361" s="93" t="e">
        <f>#REF!</f>
        <v>#REF!</v>
      </c>
      <c r="AS361" s="187" t="e">
        <f>#REF!</f>
        <v>#REF!</v>
      </c>
      <c r="AT361" s="187" t="e">
        <f>#REF!</f>
        <v>#REF!</v>
      </c>
      <c r="AU361" s="17"/>
      <c r="AV361" s="17"/>
    </row>
    <row r="362" spans="1:48">
      <c r="A362" s="516"/>
      <c r="C362" s="24"/>
      <c r="D362" s="525"/>
      <c r="E362" s="106"/>
      <c r="F362" s="428"/>
      <c r="G362" s="397"/>
      <c r="H362" s="396"/>
      <c r="I362" s="396"/>
      <c r="J362" s="396"/>
      <c r="K362" s="396"/>
      <c r="L362" s="396"/>
      <c r="M362" s="396"/>
      <c r="N362" s="396"/>
      <c r="O362" s="396"/>
      <c r="P362" s="396"/>
      <c r="Q362" s="396"/>
      <c r="R362" s="396"/>
      <c r="S362" s="396"/>
      <c r="T362" s="396"/>
      <c r="U362" s="396"/>
      <c r="V362" s="396"/>
      <c r="W362" s="396"/>
      <c r="X362" s="396"/>
      <c r="Y362" s="396"/>
      <c r="Z362" s="396"/>
      <c r="AA362" s="393"/>
      <c r="AB362" s="91"/>
      <c r="AC362" s="393"/>
      <c r="AD362" s="393"/>
      <c r="AE362" s="93"/>
      <c r="AF362" s="93"/>
      <c r="AG362" s="378"/>
      <c r="AH362" s="395"/>
      <c r="AI362" s="104"/>
      <c r="AJ362" s="440"/>
      <c r="AK362" s="440"/>
      <c r="AL362" s="395"/>
      <c r="AM362" s="440"/>
      <c r="AN362" s="394"/>
      <c r="AO362" s="394"/>
      <c r="AP362" s="394"/>
      <c r="AQ362" s="394"/>
      <c r="AR362" s="394"/>
      <c r="AS362" s="52"/>
      <c r="AT362" s="471"/>
      <c r="AU362" s="17"/>
      <c r="AV362" s="17"/>
    </row>
    <row r="363" spans="1:48">
      <c r="A363" s="471"/>
      <c r="C363" s="31" t="s">
        <v>666</v>
      </c>
      <c r="D363" s="550" t="e">
        <f>SUM(D364+D365+D373+D377+D387+D394+D400+D401+D402+D403+D410+D419+D424+D428+D429+D430+D439+D440)</f>
        <v>#REF!</v>
      </c>
      <c r="E363" s="88" t="e">
        <f>SUM(E364+E365+E373+E377+E387+E394+E400+E401+E402+E403+E410+E419+E424+E428+E429+E430+E439+E440)</f>
        <v>#REF!</v>
      </c>
      <c r="F363" s="433" t="e">
        <f>SUM(F364+F365+F373+F377+F387+F394+F400+F401+F402+F403+F410+F419+F424+F428+F429+F430+F439+F440)</f>
        <v>#REF!</v>
      </c>
      <c r="G363" s="88" t="e">
        <f t="shared" ref="G363:L363" si="162">SUM(G364+G365+G373+G377+G387+G394+G400+G401+G402+G403+G410+G419+G424+G428+G429+G430+G439+G440)</f>
        <v>#REF!</v>
      </c>
      <c r="H363" s="98" t="e">
        <f t="shared" si="162"/>
        <v>#REF!</v>
      </c>
      <c r="I363" s="98" t="e">
        <f t="shared" si="162"/>
        <v>#REF!</v>
      </c>
      <c r="J363" s="98" t="e">
        <f t="shared" si="162"/>
        <v>#REF!</v>
      </c>
      <c r="K363" s="98" t="e">
        <f t="shared" si="162"/>
        <v>#REF!</v>
      </c>
      <c r="L363" s="98" t="e">
        <f t="shared" si="162"/>
        <v>#REF!</v>
      </c>
      <c r="M363" s="98" t="e">
        <f t="shared" ref="M363:AD363" si="163">SUM(M364+M365+M373+M377+M387+M394+M400+M401+M402+M403+M410+M419+M424+M428+M429+M430+M439+M440)</f>
        <v>#REF!</v>
      </c>
      <c r="N363" s="98" t="e">
        <f t="shared" si="163"/>
        <v>#REF!</v>
      </c>
      <c r="O363" s="98" t="e">
        <f t="shared" si="163"/>
        <v>#REF!</v>
      </c>
      <c r="P363" s="98" t="e">
        <f t="shared" si="163"/>
        <v>#REF!</v>
      </c>
      <c r="Q363" s="98" t="e">
        <f t="shared" si="163"/>
        <v>#REF!</v>
      </c>
      <c r="R363" s="98" t="e">
        <f t="shared" si="163"/>
        <v>#REF!</v>
      </c>
      <c r="S363" s="98" t="e">
        <f t="shared" si="163"/>
        <v>#REF!</v>
      </c>
      <c r="T363" s="98" t="e">
        <f t="shared" si="163"/>
        <v>#REF!</v>
      </c>
      <c r="U363" s="98" t="e">
        <f t="shared" si="163"/>
        <v>#REF!</v>
      </c>
      <c r="V363" s="98" t="e">
        <f t="shared" si="163"/>
        <v>#REF!</v>
      </c>
      <c r="W363" s="98" t="e">
        <f t="shared" si="163"/>
        <v>#REF!</v>
      </c>
      <c r="X363" s="98" t="e">
        <f t="shared" si="163"/>
        <v>#REF!</v>
      </c>
      <c r="Y363" s="98" t="e">
        <f t="shared" si="163"/>
        <v>#REF!</v>
      </c>
      <c r="Z363" s="98" t="e">
        <f t="shared" si="163"/>
        <v>#REF!</v>
      </c>
      <c r="AA363" s="98" t="e">
        <f t="shared" si="163"/>
        <v>#REF!</v>
      </c>
      <c r="AB363" s="98" t="e">
        <f t="shared" si="163"/>
        <v>#REF!</v>
      </c>
      <c r="AC363" s="98" t="e">
        <f t="shared" si="163"/>
        <v>#REF!</v>
      </c>
      <c r="AD363" s="98" t="e">
        <f t="shared" si="163"/>
        <v>#REF!</v>
      </c>
      <c r="AE363" s="98">
        <f>SUM(AE364+AE365+AE373+AE377+AE387+AE394+AE400+AE401+AE402+AE403+AE410+AE419+AE424+AE428+AE429+AE430+AE439+AE440)</f>
        <v>23235177</v>
      </c>
      <c r="AF363" s="98">
        <f t="shared" ref="AF363:AT363" si="164">SUM(AF364+AF365+AF373+AF377+AF387+AF394+AF400+AF401+AF402+AF403+AF410+AF419+AF424+AF428+AF429+AF430+AF439+AF440)</f>
        <v>21660000</v>
      </c>
      <c r="AG363" s="98">
        <f t="shared" si="164"/>
        <v>20634530</v>
      </c>
      <c r="AH363" s="98" t="e">
        <f t="shared" si="164"/>
        <v>#REF!</v>
      </c>
      <c r="AI363" s="98" t="e">
        <f t="shared" si="164"/>
        <v>#REF!</v>
      </c>
      <c r="AJ363" s="98" t="e">
        <f t="shared" si="164"/>
        <v>#REF!</v>
      </c>
      <c r="AK363" s="98" t="e">
        <f t="shared" si="164"/>
        <v>#REF!</v>
      </c>
      <c r="AL363" s="98" t="e">
        <f t="shared" si="164"/>
        <v>#REF!</v>
      </c>
      <c r="AM363" s="98" t="e">
        <f t="shared" si="164"/>
        <v>#REF!</v>
      </c>
      <c r="AN363" s="98" t="e">
        <f t="shared" si="164"/>
        <v>#REF!</v>
      </c>
      <c r="AO363" s="98" t="e">
        <f t="shared" si="164"/>
        <v>#REF!</v>
      </c>
      <c r="AP363" s="98" t="e">
        <f t="shared" si="164"/>
        <v>#REF!</v>
      </c>
      <c r="AQ363" s="98" t="e">
        <f t="shared" si="164"/>
        <v>#REF!</v>
      </c>
      <c r="AR363" s="98" t="e">
        <f t="shared" si="164"/>
        <v>#REF!</v>
      </c>
      <c r="AS363" s="98" t="e">
        <f t="shared" si="164"/>
        <v>#REF!</v>
      </c>
      <c r="AT363" s="98" t="e">
        <f t="shared" si="164"/>
        <v>#REF!</v>
      </c>
      <c r="AU363" s="17"/>
      <c r="AV363" s="17"/>
    </row>
    <row r="364" spans="1:48">
      <c r="A364" s="519">
        <v>5102070100200100</v>
      </c>
      <c r="B364" s="95">
        <v>301</v>
      </c>
      <c r="C364" s="24" t="s">
        <v>1128</v>
      </c>
      <c r="D364" s="525" t="e">
        <f>E364/9*12</f>
        <v>#REF!</v>
      </c>
      <c r="E364" s="106" t="e">
        <f>AC364+AA364+Y364+W364+U364+S364+Q364+O364+M364+K364+I364+G364</f>
        <v>#REF!</v>
      </c>
      <c r="F364" s="428" t="e">
        <f>AD364+AB364+Z364+X364+V364+T364+R364+P364+N364+L364+J364+H364</f>
        <v>#REF!</v>
      </c>
      <c r="G364" s="397" t="e">
        <f>SUM(#REF!)</f>
        <v>#REF!</v>
      </c>
      <c r="H364" s="396" t="e">
        <f>SUM(#REF!)</f>
        <v>#REF!</v>
      </c>
      <c r="I364" s="396" t="e">
        <f>SUM(#REF!)</f>
        <v>#REF!</v>
      </c>
      <c r="J364" s="396" t="e">
        <f>SUM(#REF!)</f>
        <v>#REF!</v>
      </c>
      <c r="K364" s="396" t="e">
        <f>SUM(#REF!)</f>
        <v>#REF!</v>
      </c>
      <c r="L364" s="396" t="e">
        <f>SUM(#REF!)</f>
        <v>#REF!</v>
      </c>
      <c r="M364" s="396" t="e">
        <f>SUM(#REF!)</f>
        <v>#REF!</v>
      </c>
      <c r="N364" s="396" t="e">
        <f>SUM(#REF!)</f>
        <v>#REF!</v>
      </c>
      <c r="O364" s="396" t="e">
        <f>SUM(#REF!)</f>
        <v>#REF!</v>
      </c>
      <c r="P364" s="396" t="e">
        <f>SUM(#REF!)</f>
        <v>#REF!</v>
      </c>
      <c r="Q364" s="396" t="e">
        <f>SUM(#REF!)</f>
        <v>#REF!</v>
      </c>
      <c r="R364" s="396" t="e">
        <f>SUM(#REF!)</f>
        <v>#REF!</v>
      </c>
      <c r="S364" s="396" t="e">
        <f>SUM(#REF!)</f>
        <v>#REF!</v>
      </c>
      <c r="T364" s="396" t="e">
        <f>SUM(#REF!)</f>
        <v>#REF!</v>
      </c>
      <c r="U364" s="396" t="e">
        <f>SUM(#REF!)</f>
        <v>#REF!</v>
      </c>
      <c r="V364" s="396" t="e">
        <f>SUM(#REF!)</f>
        <v>#REF!</v>
      </c>
      <c r="W364" s="396" t="e">
        <f>SUM(#REF!)</f>
        <v>#REF!</v>
      </c>
      <c r="X364" s="396" t="e">
        <f>SUM(#REF!)</f>
        <v>#REF!</v>
      </c>
      <c r="Y364" s="396" t="e">
        <f>SUM(#REF!)</f>
        <v>#REF!</v>
      </c>
      <c r="Z364" s="396" t="e">
        <f>SUM(#REF!)</f>
        <v>#REF!</v>
      </c>
      <c r="AA364" s="393" t="e">
        <f>SUM(#REF!)</f>
        <v>#REF!</v>
      </c>
      <c r="AB364" s="393" t="e">
        <f>SUM(#REF!)</f>
        <v>#REF!</v>
      </c>
      <c r="AC364" s="393" t="e">
        <f>SUM(#REF!)</f>
        <v>#REF!</v>
      </c>
      <c r="AD364" s="393" t="e">
        <f>SUM(#REF!)</f>
        <v>#REF!</v>
      </c>
      <c r="AE364" s="505">
        <f>8000+92</f>
        <v>8092</v>
      </c>
      <c r="AF364" s="93">
        <v>8000</v>
      </c>
      <c r="AG364" s="378">
        <v>4565</v>
      </c>
      <c r="AH364" s="395" t="e">
        <f>SUM(AI364:AT364)</f>
        <v>#REF!</v>
      </c>
      <c r="AI364" s="110" t="e">
        <f>#REF!</f>
        <v>#REF!</v>
      </c>
      <c r="AJ364" s="93" t="e">
        <f>#REF!</f>
        <v>#REF!</v>
      </c>
      <c r="AK364" s="93" t="e">
        <f>#REF!</f>
        <v>#REF!</v>
      </c>
      <c r="AL364" s="93" t="e">
        <f>#REF!</f>
        <v>#REF!</v>
      </c>
      <c r="AM364" s="93" t="e">
        <f>#REF!</f>
        <v>#REF!</v>
      </c>
      <c r="AN364" s="93" t="e">
        <f>#REF!</f>
        <v>#REF!</v>
      </c>
      <c r="AO364" s="93" t="e">
        <f>#REF!</f>
        <v>#REF!</v>
      </c>
      <c r="AP364" s="93" t="e">
        <f>#REF!</f>
        <v>#REF!</v>
      </c>
      <c r="AQ364" s="93" t="e">
        <f>#REF!</f>
        <v>#REF!</v>
      </c>
      <c r="AR364" s="93" t="e">
        <f>#REF!</f>
        <v>#REF!</v>
      </c>
      <c r="AS364" s="187" t="e">
        <f>#REF!</f>
        <v>#REF!</v>
      </c>
      <c r="AT364" s="187" t="e">
        <f>#REF!</f>
        <v>#REF!</v>
      </c>
      <c r="AU364" s="17"/>
      <c r="AV364" s="17"/>
    </row>
    <row r="365" spans="1:48">
      <c r="A365" s="519"/>
      <c r="B365" s="95">
        <v>302</v>
      </c>
      <c r="C365" s="24" t="s">
        <v>610</v>
      </c>
      <c r="D365" s="526" t="e">
        <f t="shared" ref="D365:P365" si="165">SUM(D366:D372)</f>
        <v>#REF!</v>
      </c>
      <c r="E365" s="429" t="e">
        <f t="shared" si="165"/>
        <v>#REF!</v>
      </c>
      <c r="F365" s="430" t="e">
        <f t="shared" si="165"/>
        <v>#REF!</v>
      </c>
      <c r="G365" s="46" t="e">
        <f t="shared" si="165"/>
        <v>#REF!</v>
      </c>
      <c r="H365" s="94" t="e">
        <f t="shared" si="165"/>
        <v>#REF!</v>
      </c>
      <c r="I365" s="94" t="e">
        <f t="shared" si="165"/>
        <v>#REF!</v>
      </c>
      <c r="J365" s="94" t="e">
        <f t="shared" si="165"/>
        <v>#REF!</v>
      </c>
      <c r="K365" s="94" t="e">
        <f t="shared" si="165"/>
        <v>#REF!</v>
      </c>
      <c r="L365" s="94" t="e">
        <f t="shared" si="165"/>
        <v>#REF!</v>
      </c>
      <c r="M365" s="94" t="e">
        <f t="shared" si="165"/>
        <v>#REF!</v>
      </c>
      <c r="N365" s="94" t="e">
        <f t="shared" si="165"/>
        <v>#REF!</v>
      </c>
      <c r="O365" s="94" t="e">
        <f t="shared" si="165"/>
        <v>#REF!</v>
      </c>
      <c r="P365" s="94" t="e">
        <f t="shared" si="165"/>
        <v>#REF!</v>
      </c>
      <c r="Q365" s="94" t="e">
        <f t="shared" ref="Q365:AD365" si="166">SUM(Q366:Q372)</f>
        <v>#REF!</v>
      </c>
      <c r="R365" s="94" t="e">
        <f t="shared" si="166"/>
        <v>#REF!</v>
      </c>
      <c r="S365" s="94" t="e">
        <f t="shared" si="166"/>
        <v>#REF!</v>
      </c>
      <c r="T365" s="94" t="e">
        <f t="shared" si="166"/>
        <v>#REF!</v>
      </c>
      <c r="U365" s="94" t="e">
        <f t="shared" si="166"/>
        <v>#REF!</v>
      </c>
      <c r="V365" s="94" t="e">
        <f t="shared" si="166"/>
        <v>#REF!</v>
      </c>
      <c r="W365" s="94" t="e">
        <f t="shared" si="166"/>
        <v>#REF!</v>
      </c>
      <c r="X365" s="94" t="e">
        <f t="shared" si="166"/>
        <v>#REF!</v>
      </c>
      <c r="Y365" s="94" t="e">
        <f t="shared" si="166"/>
        <v>#REF!</v>
      </c>
      <c r="Z365" s="94" t="e">
        <f t="shared" si="166"/>
        <v>#REF!</v>
      </c>
      <c r="AA365" s="94" t="e">
        <f t="shared" si="166"/>
        <v>#REF!</v>
      </c>
      <c r="AB365" s="94" t="e">
        <f t="shared" si="166"/>
        <v>#REF!</v>
      </c>
      <c r="AC365" s="94" t="e">
        <f t="shared" si="166"/>
        <v>#REF!</v>
      </c>
      <c r="AD365" s="94" t="e">
        <f t="shared" si="166"/>
        <v>#REF!</v>
      </c>
      <c r="AE365" s="94">
        <f t="shared" ref="AE365:AT365" si="167">SUM(AE366:AE372)</f>
        <v>6605669</v>
      </c>
      <c r="AF365" s="94">
        <f t="shared" si="167"/>
        <v>6438100</v>
      </c>
      <c r="AG365" s="94">
        <f t="shared" si="167"/>
        <v>6358965</v>
      </c>
      <c r="AH365" s="94" t="e">
        <f t="shared" si="167"/>
        <v>#REF!</v>
      </c>
      <c r="AI365" s="94" t="e">
        <f t="shared" si="167"/>
        <v>#REF!</v>
      </c>
      <c r="AJ365" s="94" t="e">
        <f t="shared" si="167"/>
        <v>#REF!</v>
      </c>
      <c r="AK365" s="94" t="e">
        <f t="shared" si="167"/>
        <v>#REF!</v>
      </c>
      <c r="AL365" s="94" t="e">
        <f t="shared" si="167"/>
        <v>#REF!</v>
      </c>
      <c r="AM365" s="94" t="e">
        <f t="shared" si="167"/>
        <v>#REF!</v>
      </c>
      <c r="AN365" s="94" t="e">
        <f t="shared" si="167"/>
        <v>#REF!</v>
      </c>
      <c r="AO365" s="94" t="e">
        <f t="shared" si="167"/>
        <v>#REF!</v>
      </c>
      <c r="AP365" s="94" t="e">
        <f t="shared" si="167"/>
        <v>#REF!</v>
      </c>
      <c r="AQ365" s="94" t="e">
        <f t="shared" si="167"/>
        <v>#REF!</v>
      </c>
      <c r="AR365" s="94" t="e">
        <f t="shared" si="167"/>
        <v>#REF!</v>
      </c>
      <c r="AS365" s="94" t="e">
        <f t="shared" si="167"/>
        <v>#REF!</v>
      </c>
      <c r="AT365" s="94" t="e">
        <f t="shared" si="167"/>
        <v>#REF!</v>
      </c>
      <c r="AU365" s="17"/>
      <c r="AV365" s="17"/>
    </row>
    <row r="366" spans="1:48" ht="16.5" customHeight="1">
      <c r="A366" s="519">
        <v>5102040100100100</v>
      </c>
      <c r="B366" s="95" t="s">
        <v>1121</v>
      </c>
      <c r="C366" s="24" t="s">
        <v>1580</v>
      </c>
      <c r="D366" s="525" t="e">
        <f>E366/9*12</f>
        <v>#REF!</v>
      </c>
      <c r="E366" s="106" t="e">
        <f t="shared" ref="E366:F372" si="168">AC366+AA366+Y366+W366+U366+S366+Q366+O366+M366+K366+I366+G366</f>
        <v>#REF!</v>
      </c>
      <c r="F366" s="428" t="e">
        <f t="shared" si="168"/>
        <v>#REF!</v>
      </c>
      <c r="G366" s="397" t="e">
        <f>SUM(#REF!)</f>
        <v>#REF!</v>
      </c>
      <c r="H366" s="396" t="e">
        <f>SUM(#REF!)</f>
        <v>#REF!</v>
      </c>
      <c r="I366" s="396" t="e">
        <f>SUM(#REF!)</f>
        <v>#REF!</v>
      </c>
      <c r="J366" s="396" t="e">
        <f>SUM(#REF!)</f>
        <v>#REF!</v>
      </c>
      <c r="K366" s="396" t="e">
        <f>SUM(#REF!)</f>
        <v>#REF!</v>
      </c>
      <c r="L366" s="396" t="e">
        <f>SUM(#REF!)</f>
        <v>#REF!</v>
      </c>
      <c r="M366" s="396" t="e">
        <f>SUM(#REF!)</f>
        <v>#REF!</v>
      </c>
      <c r="N366" s="396" t="e">
        <f>SUM(#REF!)</f>
        <v>#REF!</v>
      </c>
      <c r="O366" s="396" t="e">
        <f>SUM(#REF!)</f>
        <v>#REF!</v>
      </c>
      <c r="P366" s="396" t="e">
        <f>SUM(#REF!)</f>
        <v>#REF!</v>
      </c>
      <c r="Q366" s="396" t="e">
        <f>SUM(#REF!)</f>
        <v>#REF!</v>
      </c>
      <c r="R366" s="396" t="e">
        <f>SUM(#REF!)</f>
        <v>#REF!</v>
      </c>
      <c r="S366" s="396" t="e">
        <f>SUM(#REF!)</f>
        <v>#REF!</v>
      </c>
      <c r="T366" s="396" t="e">
        <f>SUM(#REF!)</f>
        <v>#REF!</v>
      </c>
      <c r="U366" s="396" t="e">
        <f>SUM(#REF!)</f>
        <v>#REF!</v>
      </c>
      <c r="V366" s="396" t="e">
        <f>SUM(#REF!)</f>
        <v>#REF!</v>
      </c>
      <c r="W366" s="396" t="e">
        <f>SUM(#REF!)</f>
        <v>#REF!</v>
      </c>
      <c r="X366" s="396" t="e">
        <f>SUM(#REF!)</f>
        <v>#REF!</v>
      </c>
      <c r="Y366" s="396" t="e">
        <f>SUM(#REF!)</f>
        <v>#REF!</v>
      </c>
      <c r="Z366" s="396" t="e">
        <f>SUM(#REF!)</f>
        <v>#REF!</v>
      </c>
      <c r="AA366" s="393" t="e">
        <f>SUM(#REF!)</f>
        <v>#REF!</v>
      </c>
      <c r="AB366" s="393" t="e">
        <f>SUM(#REF!)</f>
        <v>#REF!</v>
      </c>
      <c r="AC366" s="393" t="e">
        <f>SUM(#REF!)</f>
        <v>#REF!</v>
      </c>
      <c r="AD366" s="393" t="e">
        <f>SUM(#REF!)</f>
        <v>#REF!</v>
      </c>
      <c r="AE366" s="505">
        <f>150000+18107</f>
        <v>168107</v>
      </c>
      <c r="AF366" s="93">
        <v>150000</v>
      </c>
      <c r="AG366" s="378">
        <v>133880</v>
      </c>
      <c r="AH366" s="395" t="e">
        <f t="shared" ref="AH366:AH371" si="169">SUM(AI366:AT366)</f>
        <v>#REF!</v>
      </c>
      <c r="AI366" s="110" t="e">
        <f>#REF!</f>
        <v>#REF!</v>
      </c>
      <c r="AJ366" s="93" t="e">
        <f>#REF!</f>
        <v>#REF!</v>
      </c>
      <c r="AK366" s="93" t="e">
        <f>#REF!</f>
        <v>#REF!</v>
      </c>
      <c r="AL366" s="93" t="e">
        <f>#REF!</f>
        <v>#REF!</v>
      </c>
      <c r="AM366" s="93" t="e">
        <f>#REF!</f>
        <v>#REF!</v>
      </c>
      <c r="AN366" s="93" t="e">
        <f>#REF!</f>
        <v>#REF!</v>
      </c>
      <c r="AO366" s="93" t="e">
        <f>#REF!</f>
        <v>#REF!</v>
      </c>
      <c r="AP366" s="93" t="e">
        <f>#REF!</f>
        <v>#REF!</v>
      </c>
      <c r="AQ366" s="93" t="e">
        <f>#REF!</f>
        <v>#REF!</v>
      </c>
      <c r="AR366" s="93" t="e">
        <f>#REF!</f>
        <v>#REF!</v>
      </c>
      <c r="AS366" s="187" t="e">
        <f>#REF!</f>
        <v>#REF!</v>
      </c>
      <c r="AT366" s="187" t="e">
        <f>#REF!</f>
        <v>#REF!</v>
      </c>
      <c r="AU366" s="17"/>
      <c r="AV366" s="17"/>
    </row>
    <row r="367" spans="1:48">
      <c r="A367" s="519">
        <v>5102040100200100</v>
      </c>
      <c r="B367" s="95" t="s">
        <v>1122</v>
      </c>
      <c r="C367" s="24" t="s">
        <v>1581</v>
      </c>
      <c r="D367" s="525" t="e">
        <f t="shared" ref="D367:D372" si="170">E367/9*12</f>
        <v>#REF!</v>
      </c>
      <c r="E367" s="106" t="e">
        <f t="shared" si="168"/>
        <v>#REF!</v>
      </c>
      <c r="F367" s="428" t="e">
        <f t="shared" si="168"/>
        <v>#REF!</v>
      </c>
      <c r="G367" s="397" t="e">
        <f>SUM(#REF!)</f>
        <v>#REF!</v>
      </c>
      <c r="H367" s="396" t="e">
        <f>SUM(#REF!)</f>
        <v>#REF!</v>
      </c>
      <c r="I367" s="396" t="e">
        <f>SUM(#REF!)</f>
        <v>#REF!</v>
      </c>
      <c r="J367" s="396" t="e">
        <f>SUM(#REF!)</f>
        <v>#REF!</v>
      </c>
      <c r="K367" s="396" t="e">
        <f>SUM(#REF!)</f>
        <v>#REF!</v>
      </c>
      <c r="L367" s="396" t="e">
        <f>SUM(#REF!)</f>
        <v>#REF!</v>
      </c>
      <c r="M367" s="396" t="e">
        <f>SUM(#REF!)</f>
        <v>#REF!</v>
      </c>
      <c r="N367" s="396" t="e">
        <f>SUM(#REF!)</f>
        <v>#REF!</v>
      </c>
      <c r="O367" s="396" t="e">
        <f>SUM(#REF!)</f>
        <v>#REF!</v>
      </c>
      <c r="P367" s="396" t="e">
        <f>SUM(#REF!)</f>
        <v>#REF!</v>
      </c>
      <c r="Q367" s="396" t="e">
        <f>SUM(#REF!)</f>
        <v>#REF!</v>
      </c>
      <c r="R367" s="396" t="e">
        <f>SUM(#REF!)</f>
        <v>#REF!</v>
      </c>
      <c r="S367" s="396" t="e">
        <f>SUM(#REF!)</f>
        <v>#REF!</v>
      </c>
      <c r="T367" s="396" t="e">
        <f>SUM(#REF!)</f>
        <v>#REF!</v>
      </c>
      <c r="U367" s="396" t="e">
        <f>SUM(#REF!)</f>
        <v>#REF!</v>
      </c>
      <c r="V367" s="396" t="e">
        <f>SUM(#REF!)</f>
        <v>#REF!</v>
      </c>
      <c r="W367" s="396" t="e">
        <f>SUM(#REF!)</f>
        <v>#REF!</v>
      </c>
      <c r="X367" s="396" t="e">
        <f>SUM(#REF!)</f>
        <v>#REF!</v>
      </c>
      <c r="Y367" s="396" t="e">
        <f>SUM(#REF!)</f>
        <v>#REF!</v>
      </c>
      <c r="Z367" s="396" t="e">
        <f>SUM(#REF!)</f>
        <v>#REF!</v>
      </c>
      <c r="AA367" s="393" t="e">
        <f>SUM(#REF!)</f>
        <v>#REF!</v>
      </c>
      <c r="AB367" s="393" t="e">
        <f>SUM(#REF!)</f>
        <v>#REF!</v>
      </c>
      <c r="AC367" s="393" t="e">
        <f>SUM(#REF!)</f>
        <v>#REF!</v>
      </c>
      <c r="AD367" s="393" t="e">
        <f>SUM(#REF!)</f>
        <v>#REF!</v>
      </c>
      <c r="AE367" s="505">
        <f>527000+34170+245000+10+10</f>
        <v>806190</v>
      </c>
      <c r="AF367" s="93">
        <v>527000</v>
      </c>
      <c r="AG367" s="378">
        <v>682781</v>
      </c>
      <c r="AH367" s="395" t="e">
        <f t="shared" si="169"/>
        <v>#REF!</v>
      </c>
      <c r="AI367" s="110" t="e">
        <f>#REF!</f>
        <v>#REF!</v>
      </c>
      <c r="AJ367" s="93" t="e">
        <f>#REF!</f>
        <v>#REF!</v>
      </c>
      <c r="AK367" s="93" t="e">
        <f>#REF!</f>
        <v>#REF!</v>
      </c>
      <c r="AL367" s="93" t="e">
        <f>#REF!</f>
        <v>#REF!</v>
      </c>
      <c r="AM367" s="93" t="e">
        <f>#REF!</f>
        <v>#REF!</v>
      </c>
      <c r="AN367" s="93" t="e">
        <f>#REF!</f>
        <v>#REF!</v>
      </c>
      <c r="AO367" s="93" t="e">
        <f>#REF!</f>
        <v>#REF!</v>
      </c>
      <c r="AP367" s="93" t="e">
        <f>#REF!</f>
        <v>#REF!</v>
      </c>
      <c r="AQ367" s="93" t="e">
        <f>#REF!</f>
        <v>#REF!</v>
      </c>
      <c r="AR367" s="93" t="e">
        <f>#REF!</f>
        <v>#REF!</v>
      </c>
      <c r="AS367" s="187" t="e">
        <f>#REF!</f>
        <v>#REF!</v>
      </c>
      <c r="AT367" s="187" t="e">
        <f>#REF!</f>
        <v>#REF!</v>
      </c>
      <c r="AU367" s="17"/>
      <c r="AV367" s="17"/>
    </row>
    <row r="368" spans="1:48">
      <c r="A368" s="519">
        <v>5102040100300100</v>
      </c>
      <c r="B368" s="95" t="s">
        <v>1123</v>
      </c>
      <c r="C368" s="24" t="s">
        <v>1582</v>
      </c>
      <c r="D368" s="525" t="e">
        <f t="shared" si="170"/>
        <v>#REF!</v>
      </c>
      <c r="E368" s="106" t="e">
        <f t="shared" si="168"/>
        <v>#REF!</v>
      </c>
      <c r="F368" s="428" t="e">
        <f t="shared" si="168"/>
        <v>#REF!</v>
      </c>
      <c r="G368" s="397" t="e">
        <f>SUM(#REF!)</f>
        <v>#REF!</v>
      </c>
      <c r="H368" s="396" t="e">
        <f>SUM(#REF!)</f>
        <v>#REF!</v>
      </c>
      <c r="I368" s="396" t="e">
        <f>SUM(#REF!)</f>
        <v>#REF!</v>
      </c>
      <c r="J368" s="396" t="e">
        <f>SUM(#REF!)</f>
        <v>#REF!</v>
      </c>
      <c r="K368" s="396" t="e">
        <f>SUM(#REF!)</f>
        <v>#REF!</v>
      </c>
      <c r="L368" s="396" t="e">
        <f>SUM(#REF!)</f>
        <v>#REF!</v>
      </c>
      <c r="M368" s="396" t="e">
        <f>SUM(#REF!)</f>
        <v>#REF!</v>
      </c>
      <c r="N368" s="396" t="e">
        <f>SUM(#REF!)</f>
        <v>#REF!</v>
      </c>
      <c r="O368" s="396" t="e">
        <f>SUM(#REF!)</f>
        <v>#REF!</v>
      </c>
      <c r="P368" s="396" t="e">
        <f>SUM(#REF!)</f>
        <v>#REF!</v>
      </c>
      <c r="Q368" s="396" t="e">
        <f>SUM(#REF!)</f>
        <v>#REF!</v>
      </c>
      <c r="R368" s="396" t="e">
        <f>SUM(#REF!)</f>
        <v>#REF!</v>
      </c>
      <c r="S368" s="396" t="e">
        <f>SUM(#REF!)</f>
        <v>#REF!</v>
      </c>
      <c r="T368" s="396" t="e">
        <f>SUM(#REF!)</f>
        <v>#REF!</v>
      </c>
      <c r="U368" s="396" t="e">
        <f>SUM(#REF!)</f>
        <v>#REF!</v>
      </c>
      <c r="V368" s="396" t="e">
        <f>SUM(#REF!)</f>
        <v>#REF!</v>
      </c>
      <c r="W368" s="396" t="e">
        <f>SUM(#REF!)</f>
        <v>#REF!</v>
      </c>
      <c r="X368" s="396" t="e">
        <f>SUM(#REF!)</f>
        <v>#REF!</v>
      </c>
      <c r="Y368" s="396" t="e">
        <f>SUM(#REF!)</f>
        <v>#REF!</v>
      </c>
      <c r="Z368" s="396" t="e">
        <f>SUM(#REF!)</f>
        <v>#REF!</v>
      </c>
      <c r="AA368" s="393" t="e">
        <f>SUM(#REF!)</f>
        <v>#REF!</v>
      </c>
      <c r="AB368" s="393" t="e">
        <f>SUM(#REF!)</f>
        <v>#REF!</v>
      </c>
      <c r="AC368" s="393" t="e">
        <f>SUM(#REF!)</f>
        <v>#REF!</v>
      </c>
      <c r="AD368" s="393" t="e">
        <f>SUM(#REF!)</f>
        <v>#REF!</v>
      </c>
      <c r="AE368" s="505">
        <f>50000+2643+9066</f>
        <v>61709</v>
      </c>
      <c r="AF368" s="93">
        <v>50000</v>
      </c>
      <c r="AG368" s="378">
        <v>46168</v>
      </c>
      <c r="AH368" s="395" t="e">
        <f t="shared" si="169"/>
        <v>#REF!</v>
      </c>
      <c r="AI368" s="110" t="e">
        <f>#REF!</f>
        <v>#REF!</v>
      </c>
      <c r="AJ368" s="93" t="e">
        <f>#REF!</f>
        <v>#REF!</v>
      </c>
      <c r="AK368" s="93" t="e">
        <f>#REF!</f>
        <v>#REF!</v>
      </c>
      <c r="AL368" s="93" t="e">
        <f>#REF!</f>
        <v>#REF!</v>
      </c>
      <c r="AM368" s="93" t="e">
        <f>#REF!</f>
        <v>#REF!</v>
      </c>
      <c r="AN368" s="93" t="e">
        <f>#REF!</f>
        <v>#REF!</v>
      </c>
      <c r="AO368" s="93" t="e">
        <f>#REF!</f>
        <v>#REF!</v>
      </c>
      <c r="AP368" s="93" t="e">
        <f>#REF!</f>
        <v>#REF!</v>
      </c>
      <c r="AQ368" s="93" t="e">
        <f>#REF!</f>
        <v>#REF!</v>
      </c>
      <c r="AR368" s="93" t="e">
        <f>#REF!</f>
        <v>#REF!</v>
      </c>
      <c r="AS368" s="187" t="e">
        <f>#REF!</f>
        <v>#REF!</v>
      </c>
      <c r="AT368" s="187" t="e">
        <f>#REF!</f>
        <v>#REF!</v>
      </c>
      <c r="AU368" s="17"/>
      <c r="AV368" s="17"/>
    </row>
    <row r="369" spans="1:48">
      <c r="A369" s="519">
        <v>5102040100400200</v>
      </c>
      <c r="B369" s="95" t="s">
        <v>1124</v>
      </c>
      <c r="C369" s="24" t="s">
        <v>1583</v>
      </c>
      <c r="D369" s="525" t="e">
        <f t="shared" si="170"/>
        <v>#REF!</v>
      </c>
      <c r="E369" s="106" t="e">
        <f t="shared" si="168"/>
        <v>#REF!</v>
      </c>
      <c r="F369" s="428" t="e">
        <f t="shared" si="168"/>
        <v>#REF!</v>
      </c>
      <c r="G369" s="397" t="e">
        <f>SUM(#REF!)</f>
        <v>#REF!</v>
      </c>
      <c r="H369" s="396" t="e">
        <f>SUM(#REF!)</f>
        <v>#REF!</v>
      </c>
      <c r="I369" s="396" t="e">
        <f>SUM(#REF!)</f>
        <v>#REF!</v>
      </c>
      <c r="J369" s="396" t="e">
        <f>SUM(#REF!)</f>
        <v>#REF!</v>
      </c>
      <c r="K369" s="396" t="e">
        <f>SUM(#REF!)</f>
        <v>#REF!</v>
      </c>
      <c r="L369" s="396" t="e">
        <f>SUM(#REF!)</f>
        <v>#REF!</v>
      </c>
      <c r="M369" s="396" t="e">
        <f>SUM(#REF!)</f>
        <v>#REF!</v>
      </c>
      <c r="N369" s="396" t="e">
        <f>SUM(#REF!)</f>
        <v>#REF!</v>
      </c>
      <c r="O369" s="396" t="e">
        <f>SUM(#REF!)</f>
        <v>#REF!</v>
      </c>
      <c r="P369" s="396" t="e">
        <f>SUM(#REF!)</f>
        <v>#REF!</v>
      </c>
      <c r="Q369" s="396" t="e">
        <f>SUM(#REF!)</f>
        <v>#REF!</v>
      </c>
      <c r="R369" s="396" t="e">
        <f>SUM(#REF!)</f>
        <v>#REF!</v>
      </c>
      <c r="S369" s="396" t="e">
        <f>SUM(#REF!)</f>
        <v>#REF!</v>
      </c>
      <c r="T369" s="396" t="e">
        <f>SUM(#REF!)</f>
        <v>#REF!</v>
      </c>
      <c r="U369" s="396" t="e">
        <f>SUM(#REF!)</f>
        <v>#REF!</v>
      </c>
      <c r="V369" s="396" t="e">
        <f>SUM(#REF!)</f>
        <v>#REF!</v>
      </c>
      <c r="W369" s="396" t="e">
        <f>SUM(#REF!)</f>
        <v>#REF!</v>
      </c>
      <c r="X369" s="396" t="e">
        <f>SUM(#REF!)</f>
        <v>#REF!</v>
      </c>
      <c r="Y369" s="396" t="e">
        <f>SUM(#REF!)</f>
        <v>#REF!</v>
      </c>
      <c r="Z369" s="396" t="e">
        <f>SUM(#REF!)</f>
        <v>#REF!</v>
      </c>
      <c r="AA369" s="393" t="e">
        <f>SUM(#REF!)</f>
        <v>#REF!</v>
      </c>
      <c r="AB369" s="393" t="e">
        <f>SUM(#REF!)</f>
        <v>#REF!</v>
      </c>
      <c r="AC369" s="393" t="e">
        <f>SUM(#REF!)</f>
        <v>#REF!</v>
      </c>
      <c r="AD369" s="393" t="e">
        <f>SUM(#REF!)</f>
        <v>#REF!</v>
      </c>
      <c r="AE369" s="505">
        <f>3856000+15160-342385-373153-396800+16134</f>
        <v>2774956</v>
      </c>
      <c r="AF369" s="93">
        <v>3856000</v>
      </c>
      <c r="AG369" s="378">
        <v>3106441</v>
      </c>
      <c r="AH369" s="395" t="e">
        <f t="shared" si="169"/>
        <v>#REF!</v>
      </c>
      <c r="AI369" s="110" t="e">
        <f>#REF!</f>
        <v>#REF!</v>
      </c>
      <c r="AJ369" s="93" t="e">
        <f>#REF!</f>
        <v>#REF!</v>
      </c>
      <c r="AK369" s="93" t="e">
        <f>#REF!</f>
        <v>#REF!</v>
      </c>
      <c r="AL369" s="93" t="e">
        <f>#REF!</f>
        <v>#REF!</v>
      </c>
      <c r="AM369" s="93" t="e">
        <f>#REF!</f>
        <v>#REF!</v>
      </c>
      <c r="AN369" s="93" t="e">
        <f>#REF!</f>
        <v>#REF!</v>
      </c>
      <c r="AO369" s="93" t="e">
        <f>#REF!</f>
        <v>#REF!</v>
      </c>
      <c r="AP369" s="93" t="e">
        <f>#REF!</f>
        <v>#REF!</v>
      </c>
      <c r="AQ369" s="93" t="e">
        <f>#REF!</f>
        <v>#REF!</v>
      </c>
      <c r="AR369" s="93" t="e">
        <f>#REF!</f>
        <v>#REF!</v>
      </c>
      <c r="AS369" s="187" t="e">
        <f>#REF!</f>
        <v>#REF!</v>
      </c>
      <c r="AT369" s="187" t="e">
        <f>#REF!</f>
        <v>#REF!</v>
      </c>
      <c r="AU369" s="17"/>
      <c r="AV369" s="17"/>
    </row>
    <row r="370" spans="1:48">
      <c r="A370" s="519">
        <v>5102040100400100</v>
      </c>
      <c r="B370" s="95" t="s">
        <v>1127</v>
      </c>
      <c r="C370" s="24" t="s">
        <v>1584</v>
      </c>
      <c r="D370" s="525" t="e">
        <f t="shared" si="170"/>
        <v>#REF!</v>
      </c>
      <c r="E370" s="106" t="e">
        <f t="shared" si="168"/>
        <v>#REF!</v>
      </c>
      <c r="F370" s="428" t="e">
        <f t="shared" si="168"/>
        <v>#REF!</v>
      </c>
      <c r="G370" s="397" t="e">
        <f>SUM(#REF!)</f>
        <v>#REF!</v>
      </c>
      <c r="H370" s="396" t="e">
        <f>SUM(#REF!)</f>
        <v>#REF!</v>
      </c>
      <c r="I370" s="396" t="e">
        <f>SUM(#REF!)</f>
        <v>#REF!</v>
      </c>
      <c r="J370" s="396" t="e">
        <f>SUM(#REF!)</f>
        <v>#REF!</v>
      </c>
      <c r="K370" s="396" t="e">
        <f>SUM(#REF!)</f>
        <v>#REF!</v>
      </c>
      <c r="L370" s="396" t="e">
        <f>SUM(#REF!)</f>
        <v>#REF!</v>
      </c>
      <c r="M370" s="396" t="e">
        <f>SUM(#REF!)</f>
        <v>#REF!</v>
      </c>
      <c r="N370" s="396" t="e">
        <f>SUM(#REF!)</f>
        <v>#REF!</v>
      </c>
      <c r="O370" s="396" t="e">
        <f>SUM(#REF!)</f>
        <v>#REF!</v>
      </c>
      <c r="P370" s="396" t="e">
        <f>SUM(#REF!)</f>
        <v>#REF!</v>
      </c>
      <c r="Q370" s="396" t="e">
        <f>SUM(#REF!)</f>
        <v>#REF!</v>
      </c>
      <c r="R370" s="396" t="e">
        <f>SUM(#REF!)</f>
        <v>#REF!</v>
      </c>
      <c r="S370" s="396" t="e">
        <f>SUM(#REF!)</f>
        <v>#REF!</v>
      </c>
      <c r="T370" s="396" t="e">
        <f>SUM(#REF!)</f>
        <v>#REF!</v>
      </c>
      <c r="U370" s="396" t="e">
        <f>SUM(#REF!)</f>
        <v>#REF!</v>
      </c>
      <c r="V370" s="396" t="e">
        <f>SUM(#REF!)</f>
        <v>#REF!</v>
      </c>
      <c r="W370" s="396" t="e">
        <f>SUM(#REF!)</f>
        <v>#REF!</v>
      </c>
      <c r="X370" s="396" t="e">
        <f>SUM(#REF!)</f>
        <v>#REF!</v>
      </c>
      <c r="Y370" s="396" t="e">
        <f>SUM(#REF!)</f>
        <v>#REF!</v>
      </c>
      <c r="Z370" s="396" t="e">
        <f>SUM(#REF!)</f>
        <v>#REF!</v>
      </c>
      <c r="AA370" s="393" t="e">
        <f>SUM(#REF!)</f>
        <v>#REF!</v>
      </c>
      <c r="AB370" s="393" t="e">
        <f>SUM(#REF!)</f>
        <v>#REF!</v>
      </c>
      <c r="AC370" s="393" t="e">
        <f>SUM(#REF!)</f>
        <v>#REF!</v>
      </c>
      <c r="AD370" s="393" t="e">
        <f>SUM(#REF!)</f>
        <v>#REF!</v>
      </c>
      <c r="AE370" s="505">
        <f>1609200+120876+30800+74805</f>
        <v>1835681</v>
      </c>
      <c r="AF370" s="93">
        <v>1609200</v>
      </c>
      <c r="AG370" s="378">
        <v>2150486</v>
      </c>
      <c r="AH370" s="395" t="e">
        <f t="shared" si="169"/>
        <v>#REF!</v>
      </c>
      <c r="AI370" s="110" t="e">
        <f>#REF!</f>
        <v>#REF!</v>
      </c>
      <c r="AJ370" s="93" t="e">
        <f>#REF!</f>
        <v>#REF!</v>
      </c>
      <c r="AK370" s="93" t="e">
        <f>#REF!</f>
        <v>#REF!</v>
      </c>
      <c r="AL370" s="93" t="e">
        <f>#REF!</f>
        <v>#REF!</v>
      </c>
      <c r="AM370" s="93" t="e">
        <f>#REF!</f>
        <v>#REF!</v>
      </c>
      <c r="AN370" s="93" t="e">
        <f>#REF!</f>
        <v>#REF!</v>
      </c>
      <c r="AO370" s="93" t="e">
        <f>#REF!</f>
        <v>#REF!</v>
      </c>
      <c r="AP370" s="93" t="e">
        <f>#REF!</f>
        <v>#REF!</v>
      </c>
      <c r="AQ370" s="93" t="e">
        <f>#REF!</f>
        <v>#REF!</v>
      </c>
      <c r="AR370" s="93" t="e">
        <f>#REF!</f>
        <v>#REF!</v>
      </c>
      <c r="AS370" s="187" t="e">
        <f>#REF!</f>
        <v>#REF!</v>
      </c>
      <c r="AT370" s="187" t="e">
        <f>#REF!</f>
        <v>#REF!</v>
      </c>
      <c r="AU370" s="17"/>
      <c r="AV370" s="17"/>
    </row>
    <row r="371" spans="1:48">
      <c r="A371" s="519">
        <v>5102040100200200</v>
      </c>
      <c r="B371" s="95" t="s">
        <v>1125</v>
      </c>
      <c r="C371" s="24" t="s">
        <v>1585</v>
      </c>
      <c r="D371" s="525" t="e">
        <f t="shared" si="170"/>
        <v>#REF!</v>
      </c>
      <c r="E371" s="106" t="e">
        <f t="shared" si="168"/>
        <v>#REF!</v>
      </c>
      <c r="F371" s="428" t="e">
        <f t="shared" si="168"/>
        <v>#REF!</v>
      </c>
      <c r="G371" s="397" t="e">
        <f>SUM(#REF!)</f>
        <v>#REF!</v>
      </c>
      <c r="H371" s="396" t="e">
        <f>SUM(#REF!)</f>
        <v>#REF!</v>
      </c>
      <c r="I371" s="396" t="e">
        <f>SUM(#REF!)</f>
        <v>#REF!</v>
      </c>
      <c r="J371" s="396" t="e">
        <f>SUM(#REF!)</f>
        <v>#REF!</v>
      </c>
      <c r="K371" s="396" t="e">
        <f>SUM(#REF!)</f>
        <v>#REF!</v>
      </c>
      <c r="L371" s="396" t="e">
        <f>SUM(#REF!)</f>
        <v>#REF!</v>
      </c>
      <c r="M371" s="396" t="e">
        <f>SUM(#REF!)</f>
        <v>#REF!</v>
      </c>
      <c r="N371" s="396" t="e">
        <f>SUM(#REF!)</f>
        <v>#REF!</v>
      </c>
      <c r="O371" s="396" t="e">
        <f>SUM(#REF!)</f>
        <v>#REF!</v>
      </c>
      <c r="P371" s="396" t="e">
        <f>SUM(#REF!)</f>
        <v>#REF!</v>
      </c>
      <c r="Q371" s="396" t="e">
        <f>SUM(#REF!)</f>
        <v>#REF!</v>
      </c>
      <c r="R371" s="396" t="e">
        <f>SUM(#REF!)</f>
        <v>#REF!</v>
      </c>
      <c r="S371" s="396" t="e">
        <f>SUM(#REF!)</f>
        <v>#REF!</v>
      </c>
      <c r="T371" s="396" t="e">
        <f>SUM(#REF!)</f>
        <v>#REF!</v>
      </c>
      <c r="U371" s="396" t="e">
        <f>SUM(#REF!)</f>
        <v>#REF!</v>
      </c>
      <c r="V371" s="396" t="e">
        <f>SUM(#REF!)</f>
        <v>#REF!</v>
      </c>
      <c r="W371" s="396" t="e">
        <f>SUM(#REF!)</f>
        <v>#REF!</v>
      </c>
      <c r="X371" s="396" t="e">
        <f>SUM(#REF!)</f>
        <v>#REF!</v>
      </c>
      <c r="Y371" s="396" t="e">
        <f>SUM(#REF!)</f>
        <v>#REF!</v>
      </c>
      <c r="Z371" s="396" t="e">
        <f>SUM(#REF!)</f>
        <v>#REF!</v>
      </c>
      <c r="AA371" s="393" t="e">
        <f>SUM(#REF!)</f>
        <v>#REF!</v>
      </c>
      <c r="AB371" s="393" t="e">
        <f>SUM(#REF!)</f>
        <v>#REF!</v>
      </c>
      <c r="AC371" s="393" t="e">
        <f>SUM(#REF!)</f>
        <v>#REF!</v>
      </c>
      <c r="AD371" s="393" t="e">
        <f>SUM(#REF!)</f>
        <v>#REF!</v>
      </c>
      <c r="AE371" s="505">
        <f>34300+308+984</f>
        <v>35592</v>
      </c>
      <c r="AF371" s="93">
        <v>34300</v>
      </c>
      <c r="AG371" s="378">
        <v>49875</v>
      </c>
      <c r="AH371" s="395" t="e">
        <f t="shared" si="169"/>
        <v>#REF!</v>
      </c>
      <c r="AI371" s="110" t="e">
        <f>#REF!</f>
        <v>#REF!</v>
      </c>
      <c r="AJ371" s="93" t="e">
        <f>#REF!</f>
        <v>#REF!</v>
      </c>
      <c r="AK371" s="93" t="e">
        <f>#REF!</f>
        <v>#REF!</v>
      </c>
      <c r="AL371" s="93" t="e">
        <f>#REF!</f>
        <v>#REF!</v>
      </c>
      <c r="AM371" s="93" t="e">
        <f>#REF!</f>
        <v>#REF!</v>
      </c>
      <c r="AN371" s="93" t="e">
        <f>#REF!</f>
        <v>#REF!</v>
      </c>
      <c r="AO371" s="93" t="e">
        <f>#REF!</f>
        <v>#REF!</v>
      </c>
      <c r="AP371" s="93" t="e">
        <f>#REF!</f>
        <v>#REF!</v>
      </c>
      <c r="AQ371" s="93" t="e">
        <f>#REF!</f>
        <v>#REF!</v>
      </c>
      <c r="AR371" s="93" t="e">
        <f>#REF!</f>
        <v>#REF!</v>
      </c>
      <c r="AS371" s="187" t="e">
        <f>#REF!</f>
        <v>#REF!</v>
      </c>
      <c r="AT371" s="187" t="e">
        <f>#REF!</f>
        <v>#REF!</v>
      </c>
      <c r="AU371" s="17"/>
      <c r="AV371" s="17"/>
    </row>
    <row r="372" spans="1:48">
      <c r="A372" s="519">
        <v>5102040100500100</v>
      </c>
      <c r="B372" s="95" t="s">
        <v>1126</v>
      </c>
      <c r="C372" s="24" t="s">
        <v>1586</v>
      </c>
      <c r="D372" s="525" t="e">
        <f t="shared" si="170"/>
        <v>#REF!</v>
      </c>
      <c r="E372" s="106" t="e">
        <f t="shared" si="168"/>
        <v>#REF!</v>
      </c>
      <c r="F372" s="428" t="e">
        <f t="shared" si="168"/>
        <v>#REF!</v>
      </c>
      <c r="G372" s="397" t="e">
        <f>SUM(#REF!)</f>
        <v>#REF!</v>
      </c>
      <c r="H372" s="396" t="e">
        <f>SUM(#REF!)</f>
        <v>#REF!</v>
      </c>
      <c r="I372" s="396" t="e">
        <f>SUM(#REF!)</f>
        <v>#REF!</v>
      </c>
      <c r="J372" s="396" t="e">
        <f>SUM(#REF!)</f>
        <v>#REF!</v>
      </c>
      <c r="K372" s="396" t="e">
        <f>SUM(#REF!)</f>
        <v>#REF!</v>
      </c>
      <c r="L372" s="396" t="e">
        <f>SUM(#REF!)</f>
        <v>#REF!</v>
      </c>
      <c r="M372" s="396" t="e">
        <f>SUM(#REF!)</f>
        <v>#REF!</v>
      </c>
      <c r="N372" s="396" t="e">
        <f>SUM(#REF!)</f>
        <v>#REF!</v>
      </c>
      <c r="O372" s="396" t="e">
        <f>SUM(#REF!)</f>
        <v>#REF!</v>
      </c>
      <c r="P372" s="396" t="e">
        <f>SUM(#REF!)</f>
        <v>#REF!</v>
      </c>
      <c r="Q372" s="396" t="e">
        <f>SUM(#REF!)</f>
        <v>#REF!</v>
      </c>
      <c r="R372" s="396" t="e">
        <f>SUM(#REF!)</f>
        <v>#REF!</v>
      </c>
      <c r="S372" s="396" t="e">
        <f>SUM(#REF!)</f>
        <v>#REF!</v>
      </c>
      <c r="T372" s="396" t="e">
        <f>SUM(#REF!)</f>
        <v>#REF!</v>
      </c>
      <c r="U372" s="396" t="e">
        <f>SUM(#REF!)</f>
        <v>#REF!</v>
      </c>
      <c r="V372" s="396" t="e">
        <f>SUM(#REF!)</f>
        <v>#REF!</v>
      </c>
      <c r="W372" s="396" t="e">
        <f>SUM(#REF!)</f>
        <v>#REF!</v>
      </c>
      <c r="X372" s="396" t="e">
        <f>SUM(#REF!)</f>
        <v>#REF!</v>
      </c>
      <c r="Y372" s="396" t="e">
        <f>SUM(#REF!)</f>
        <v>#REF!</v>
      </c>
      <c r="Z372" s="396" t="e">
        <f>SUM(#REF!)</f>
        <v>#REF!</v>
      </c>
      <c r="AA372" s="393" t="e">
        <f>SUM(#REF!)</f>
        <v>#REF!</v>
      </c>
      <c r="AB372" s="393" t="e">
        <f>SUM(#REF!)</f>
        <v>#REF!</v>
      </c>
      <c r="AC372" s="393" t="e">
        <f>SUM(#REF!)</f>
        <v>#REF!</v>
      </c>
      <c r="AD372" s="393" t="e">
        <f>SUM(#REF!)</f>
        <v>#REF!</v>
      </c>
      <c r="AE372" s="505">
        <f>211600+200377+339742+151800+17700+2215</f>
        <v>923434</v>
      </c>
      <c r="AF372" s="93">
        <v>211600</v>
      </c>
      <c r="AG372" s="378">
        <v>189334</v>
      </c>
      <c r="AH372" s="395" t="e">
        <f>SUM(AI372:AT372)</f>
        <v>#REF!</v>
      </c>
      <c r="AI372" s="110" t="e">
        <f>#REF!</f>
        <v>#REF!</v>
      </c>
      <c r="AJ372" s="93" t="e">
        <f>#REF!</f>
        <v>#REF!</v>
      </c>
      <c r="AK372" s="93" t="e">
        <f>#REF!</f>
        <v>#REF!</v>
      </c>
      <c r="AL372" s="93" t="e">
        <f>#REF!</f>
        <v>#REF!</v>
      </c>
      <c r="AM372" s="93" t="e">
        <f>#REF!</f>
        <v>#REF!</v>
      </c>
      <c r="AN372" s="93" t="e">
        <f>#REF!</f>
        <v>#REF!</v>
      </c>
      <c r="AO372" s="93" t="e">
        <f>#REF!</f>
        <v>#REF!</v>
      </c>
      <c r="AP372" s="93" t="e">
        <f>#REF!</f>
        <v>#REF!</v>
      </c>
      <c r="AQ372" s="93" t="e">
        <f>#REF!</f>
        <v>#REF!</v>
      </c>
      <c r="AR372" s="93" t="e">
        <f>#REF!</f>
        <v>#REF!</v>
      </c>
      <c r="AS372" s="187" t="e">
        <f>#REF!</f>
        <v>#REF!</v>
      </c>
      <c r="AT372" s="187" t="e">
        <f>#REF!</f>
        <v>#REF!</v>
      </c>
      <c r="AU372" s="17"/>
      <c r="AV372" s="17"/>
    </row>
    <row r="373" spans="1:48">
      <c r="A373" s="519"/>
      <c r="B373" s="95">
        <v>303</v>
      </c>
      <c r="C373" s="24" t="s">
        <v>1143</v>
      </c>
      <c r="D373" s="551" t="e">
        <f>SUM(D374:D376)</f>
        <v>#REF!</v>
      </c>
      <c r="E373" s="46" t="e">
        <f>SUM(E374:E376)</f>
        <v>#REF!</v>
      </c>
      <c r="F373" s="435" t="e">
        <f>SUM(F374:F376)</f>
        <v>#REF!</v>
      </c>
      <c r="G373" s="94" t="e">
        <f t="shared" ref="G373:M373" si="171">SUM(G374:G376)</f>
        <v>#REF!</v>
      </c>
      <c r="H373" s="94" t="e">
        <f>SUM(H374:H376)</f>
        <v>#REF!</v>
      </c>
      <c r="I373" s="94" t="e">
        <f t="shared" si="171"/>
        <v>#REF!</v>
      </c>
      <c r="J373" s="94" t="e">
        <f t="shared" si="171"/>
        <v>#REF!</v>
      </c>
      <c r="K373" s="94" t="e">
        <f t="shared" si="171"/>
        <v>#REF!</v>
      </c>
      <c r="L373" s="94" t="e">
        <f t="shared" si="171"/>
        <v>#REF!</v>
      </c>
      <c r="M373" s="94" t="e">
        <f t="shared" si="171"/>
        <v>#REF!</v>
      </c>
      <c r="N373" s="94" t="e">
        <f>SUM(N374:N376)</f>
        <v>#REF!</v>
      </c>
      <c r="O373" s="94" t="e">
        <f t="shared" ref="O373:V373" si="172">SUM(O374:O376)</f>
        <v>#REF!</v>
      </c>
      <c r="P373" s="94" t="e">
        <f t="shared" si="172"/>
        <v>#REF!</v>
      </c>
      <c r="Q373" s="94" t="e">
        <f t="shared" si="172"/>
        <v>#REF!</v>
      </c>
      <c r="R373" s="94" t="e">
        <f t="shared" si="172"/>
        <v>#REF!</v>
      </c>
      <c r="S373" s="94" t="e">
        <f t="shared" si="172"/>
        <v>#REF!</v>
      </c>
      <c r="T373" s="94" t="e">
        <f t="shared" si="172"/>
        <v>#REF!</v>
      </c>
      <c r="U373" s="94" t="e">
        <f t="shared" si="172"/>
        <v>#REF!</v>
      </c>
      <c r="V373" s="94" t="e">
        <f t="shared" si="172"/>
        <v>#REF!</v>
      </c>
      <c r="W373" s="94" t="e">
        <f t="shared" ref="W373:AD373" si="173">SUM(W374:W376)</f>
        <v>#REF!</v>
      </c>
      <c r="X373" s="94" t="e">
        <f t="shared" si="173"/>
        <v>#REF!</v>
      </c>
      <c r="Y373" s="94" t="e">
        <f t="shared" si="173"/>
        <v>#REF!</v>
      </c>
      <c r="Z373" s="94" t="e">
        <f t="shared" si="173"/>
        <v>#REF!</v>
      </c>
      <c r="AA373" s="94" t="e">
        <f t="shared" si="173"/>
        <v>#REF!</v>
      </c>
      <c r="AB373" s="94" t="e">
        <f t="shared" si="173"/>
        <v>#REF!</v>
      </c>
      <c r="AC373" s="94" t="e">
        <f t="shared" si="173"/>
        <v>#REF!</v>
      </c>
      <c r="AD373" s="94" t="e">
        <f t="shared" si="173"/>
        <v>#REF!</v>
      </c>
      <c r="AE373" s="94">
        <f>SUM(AE374:AE376)</f>
        <v>174500</v>
      </c>
      <c r="AF373" s="94">
        <f t="shared" ref="AF373:AT373" si="174">SUM(AF374:AF376)</f>
        <v>131600</v>
      </c>
      <c r="AG373" s="94">
        <f t="shared" si="174"/>
        <v>95679</v>
      </c>
      <c r="AH373" s="94" t="e">
        <f t="shared" si="174"/>
        <v>#REF!</v>
      </c>
      <c r="AI373" s="94" t="e">
        <f t="shared" si="174"/>
        <v>#REF!</v>
      </c>
      <c r="AJ373" s="94" t="e">
        <f t="shared" si="174"/>
        <v>#REF!</v>
      </c>
      <c r="AK373" s="94" t="e">
        <f t="shared" si="174"/>
        <v>#REF!</v>
      </c>
      <c r="AL373" s="94" t="e">
        <f t="shared" si="174"/>
        <v>#REF!</v>
      </c>
      <c r="AM373" s="94" t="e">
        <f t="shared" si="174"/>
        <v>#REF!</v>
      </c>
      <c r="AN373" s="94" t="e">
        <f t="shared" si="174"/>
        <v>#REF!</v>
      </c>
      <c r="AO373" s="94" t="e">
        <f t="shared" si="174"/>
        <v>#REF!</v>
      </c>
      <c r="AP373" s="94" t="e">
        <f t="shared" si="174"/>
        <v>#REF!</v>
      </c>
      <c r="AQ373" s="94" t="e">
        <f t="shared" si="174"/>
        <v>#REF!</v>
      </c>
      <c r="AR373" s="94" t="e">
        <f t="shared" si="174"/>
        <v>#REF!</v>
      </c>
      <c r="AS373" s="94" t="e">
        <f t="shared" si="174"/>
        <v>#REF!</v>
      </c>
      <c r="AT373" s="94" t="e">
        <f t="shared" si="174"/>
        <v>#REF!</v>
      </c>
      <c r="AU373" s="17"/>
      <c r="AV373" s="17"/>
    </row>
    <row r="374" spans="1:48">
      <c r="A374" s="519">
        <v>5102020100100100</v>
      </c>
      <c r="B374" s="95" t="s">
        <v>1129</v>
      </c>
      <c r="C374" s="24" t="s">
        <v>1587</v>
      </c>
      <c r="D374" s="525" t="e">
        <f>E374/9*12</f>
        <v>#REF!</v>
      </c>
      <c r="E374" s="106" t="e">
        <f t="shared" ref="E374:F376" si="175">AC374+AA374+Y374+W374+U374+S374+Q374+O374+M374+K374+I374+G374</f>
        <v>#REF!</v>
      </c>
      <c r="F374" s="428" t="e">
        <f t="shared" si="175"/>
        <v>#REF!</v>
      </c>
      <c r="G374" s="397" t="e">
        <f>SUM(#REF!)</f>
        <v>#REF!</v>
      </c>
      <c r="H374" s="396" t="e">
        <f>SUM(#REF!)</f>
        <v>#REF!</v>
      </c>
      <c r="I374" s="396" t="e">
        <f>SUM(#REF!)</f>
        <v>#REF!</v>
      </c>
      <c r="J374" s="396" t="e">
        <f>SUM(#REF!)</f>
        <v>#REF!</v>
      </c>
      <c r="K374" s="396" t="e">
        <f>SUM(#REF!)</f>
        <v>#REF!</v>
      </c>
      <c r="L374" s="396" t="e">
        <f>SUM(#REF!)</f>
        <v>#REF!</v>
      </c>
      <c r="M374" s="396" t="e">
        <f>SUM(#REF!)</f>
        <v>#REF!</v>
      </c>
      <c r="N374" s="396" t="e">
        <f>SUM(#REF!)</f>
        <v>#REF!</v>
      </c>
      <c r="O374" s="396" t="e">
        <f>SUM(#REF!)</f>
        <v>#REF!</v>
      </c>
      <c r="P374" s="396" t="e">
        <f>SUM(#REF!)</f>
        <v>#REF!</v>
      </c>
      <c r="Q374" s="396" t="e">
        <f>SUM(#REF!)</f>
        <v>#REF!</v>
      </c>
      <c r="R374" s="396" t="e">
        <f>SUM(#REF!)</f>
        <v>#REF!</v>
      </c>
      <c r="S374" s="396" t="e">
        <f>SUM(#REF!)</f>
        <v>#REF!</v>
      </c>
      <c r="T374" s="396" t="e">
        <f>SUM(#REF!)</f>
        <v>#REF!</v>
      </c>
      <c r="U374" s="396" t="e">
        <f>SUM(#REF!)</f>
        <v>#REF!</v>
      </c>
      <c r="V374" s="396" t="e">
        <f>SUM(#REF!)</f>
        <v>#REF!</v>
      </c>
      <c r="W374" s="396" t="e">
        <f>SUM(#REF!)</f>
        <v>#REF!</v>
      </c>
      <c r="X374" s="396" t="e">
        <f>SUM(#REF!)</f>
        <v>#REF!</v>
      </c>
      <c r="Y374" s="396" t="e">
        <f>SUM(#REF!)</f>
        <v>#REF!</v>
      </c>
      <c r="Z374" s="396" t="e">
        <f>SUM(#REF!)</f>
        <v>#REF!</v>
      </c>
      <c r="AA374" s="393" t="e">
        <f>SUM(#REF!)</f>
        <v>#REF!</v>
      </c>
      <c r="AB374" s="393" t="e">
        <f>SUM(#REF!)</f>
        <v>#REF!</v>
      </c>
      <c r="AC374" s="393" t="e">
        <f>SUM(#REF!)</f>
        <v>#REF!</v>
      </c>
      <c r="AD374" s="393" t="e">
        <f>SUM(#REF!)</f>
        <v>#REF!</v>
      </c>
      <c r="AE374" s="505">
        <f>62000-742-408</f>
        <v>60850</v>
      </c>
      <c r="AF374" s="93">
        <v>62000</v>
      </c>
      <c r="AG374" s="378">
        <v>11689</v>
      </c>
      <c r="AH374" s="395" t="e">
        <f t="shared" ref="AH374:AH385" si="176">SUM(AI374:AT374)</f>
        <v>#REF!</v>
      </c>
      <c r="AI374" s="110" t="e">
        <f>#REF!</f>
        <v>#REF!</v>
      </c>
      <c r="AJ374" s="93" t="e">
        <f>#REF!</f>
        <v>#REF!</v>
      </c>
      <c r="AK374" s="93" t="e">
        <f>#REF!</f>
        <v>#REF!</v>
      </c>
      <c r="AL374" s="93" t="e">
        <f>#REF!</f>
        <v>#REF!</v>
      </c>
      <c r="AM374" s="93" t="e">
        <f>#REF!</f>
        <v>#REF!</v>
      </c>
      <c r="AN374" s="93" t="e">
        <f>#REF!</f>
        <v>#REF!</v>
      </c>
      <c r="AO374" s="93" t="e">
        <f>#REF!</f>
        <v>#REF!</v>
      </c>
      <c r="AP374" s="93" t="e">
        <f>#REF!</f>
        <v>#REF!</v>
      </c>
      <c r="AQ374" s="93" t="e">
        <f>#REF!</f>
        <v>#REF!</v>
      </c>
      <c r="AR374" s="93" t="e">
        <f>#REF!</f>
        <v>#REF!</v>
      </c>
      <c r="AS374" s="187" t="e">
        <f>#REF!</f>
        <v>#REF!</v>
      </c>
      <c r="AT374" s="187" t="e">
        <f>#REF!</f>
        <v>#REF!</v>
      </c>
      <c r="AU374" s="17"/>
      <c r="AV374" s="17"/>
    </row>
    <row r="375" spans="1:48">
      <c r="A375" s="519">
        <v>5102020100100200</v>
      </c>
      <c r="B375" s="95" t="s">
        <v>1130</v>
      </c>
      <c r="C375" s="24" t="s">
        <v>1588</v>
      </c>
      <c r="D375" s="525" t="e">
        <f>E375/9*12</f>
        <v>#REF!</v>
      </c>
      <c r="E375" s="106" t="e">
        <f t="shared" si="175"/>
        <v>#REF!</v>
      </c>
      <c r="F375" s="428" t="e">
        <f t="shared" si="175"/>
        <v>#REF!</v>
      </c>
      <c r="G375" s="397" t="e">
        <f>SUM(#REF!)</f>
        <v>#REF!</v>
      </c>
      <c r="H375" s="396" t="e">
        <f>SUM(#REF!)</f>
        <v>#REF!</v>
      </c>
      <c r="I375" s="396" t="e">
        <f>SUM(#REF!)</f>
        <v>#REF!</v>
      </c>
      <c r="J375" s="396" t="e">
        <f>SUM(#REF!)</f>
        <v>#REF!</v>
      </c>
      <c r="K375" s="396" t="e">
        <f>SUM(#REF!)</f>
        <v>#REF!</v>
      </c>
      <c r="L375" s="396" t="e">
        <f>SUM(#REF!)</f>
        <v>#REF!</v>
      </c>
      <c r="M375" s="396" t="e">
        <f>SUM(#REF!)</f>
        <v>#REF!</v>
      </c>
      <c r="N375" s="396" t="e">
        <f>SUM(#REF!)</f>
        <v>#REF!</v>
      </c>
      <c r="O375" s="396" t="e">
        <f>SUM(#REF!)</f>
        <v>#REF!</v>
      </c>
      <c r="P375" s="396" t="e">
        <f>SUM(#REF!)</f>
        <v>#REF!</v>
      </c>
      <c r="Q375" s="396" t="e">
        <f>SUM(#REF!)</f>
        <v>#REF!</v>
      </c>
      <c r="R375" s="396" t="e">
        <f>SUM(#REF!)</f>
        <v>#REF!</v>
      </c>
      <c r="S375" s="396" t="e">
        <f>SUM(#REF!)</f>
        <v>#REF!</v>
      </c>
      <c r="T375" s="396" t="e">
        <f>SUM(#REF!)</f>
        <v>#REF!</v>
      </c>
      <c r="U375" s="396" t="e">
        <f>SUM(#REF!)</f>
        <v>#REF!</v>
      </c>
      <c r="V375" s="396" t="e">
        <f>SUM(#REF!)</f>
        <v>#REF!</v>
      </c>
      <c r="W375" s="396" t="e">
        <f>SUM(#REF!)</f>
        <v>#REF!</v>
      </c>
      <c r="X375" s="396" t="e">
        <f>SUM(#REF!)</f>
        <v>#REF!</v>
      </c>
      <c r="Y375" s="396" t="e">
        <f>SUM(#REF!)</f>
        <v>#REF!</v>
      </c>
      <c r="Z375" s="396" t="e">
        <f>SUM(#REF!)</f>
        <v>#REF!</v>
      </c>
      <c r="AA375" s="393" t="e">
        <f>SUM(#REF!)</f>
        <v>#REF!</v>
      </c>
      <c r="AB375" s="393" t="e">
        <f>SUM(#REF!)</f>
        <v>#REF!</v>
      </c>
      <c r="AC375" s="393" t="e">
        <f>SUM(#REF!)</f>
        <v>#REF!</v>
      </c>
      <c r="AD375" s="393" t="e">
        <f>SUM(#REF!)</f>
        <v>#REF!</v>
      </c>
      <c r="AE375" s="505">
        <f>33300-950</f>
        <v>32350</v>
      </c>
      <c r="AF375" s="93">
        <v>33300</v>
      </c>
      <c r="AG375" s="378">
        <v>17</v>
      </c>
      <c r="AH375" s="395" t="e">
        <f t="shared" si="176"/>
        <v>#REF!</v>
      </c>
      <c r="AI375" s="110" t="e">
        <f>#REF!</f>
        <v>#REF!</v>
      </c>
      <c r="AJ375" s="93" t="e">
        <f>#REF!</f>
        <v>#REF!</v>
      </c>
      <c r="AK375" s="93" t="e">
        <f>#REF!</f>
        <v>#REF!</v>
      </c>
      <c r="AL375" s="93" t="e">
        <f>#REF!</f>
        <v>#REF!</v>
      </c>
      <c r="AM375" s="93" t="e">
        <f>#REF!</f>
        <v>#REF!</v>
      </c>
      <c r="AN375" s="93" t="e">
        <f>#REF!</f>
        <v>#REF!</v>
      </c>
      <c r="AO375" s="93" t="e">
        <f>#REF!</f>
        <v>#REF!</v>
      </c>
      <c r="AP375" s="93" t="e">
        <f>#REF!</f>
        <v>#REF!</v>
      </c>
      <c r="AQ375" s="93" t="e">
        <f>#REF!</f>
        <v>#REF!</v>
      </c>
      <c r="AR375" s="93" t="e">
        <f>#REF!</f>
        <v>#REF!</v>
      </c>
      <c r="AS375" s="187" t="e">
        <f>#REF!</f>
        <v>#REF!</v>
      </c>
      <c r="AT375" s="187" t="e">
        <f>#REF!</f>
        <v>#REF!</v>
      </c>
      <c r="AU375" s="17"/>
      <c r="AV375" s="17"/>
    </row>
    <row r="376" spans="1:48">
      <c r="A376" s="519">
        <v>5102020100100300</v>
      </c>
      <c r="B376" s="95" t="s">
        <v>1131</v>
      </c>
      <c r="C376" s="24" t="s">
        <v>1589</v>
      </c>
      <c r="D376" s="525" t="e">
        <f>E376/9*12</f>
        <v>#REF!</v>
      </c>
      <c r="E376" s="106" t="e">
        <f t="shared" si="175"/>
        <v>#REF!</v>
      </c>
      <c r="F376" s="428" t="e">
        <f t="shared" si="175"/>
        <v>#REF!</v>
      </c>
      <c r="G376" s="397" t="e">
        <f>SUM(#REF!)</f>
        <v>#REF!</v>
      </c>
      <c r="H376" s="396" t="e">
        <f>SUM(#REF!)</f>
        <v>#REF!</v>
      </c>
      <c r="I376" s="396" t="e">
        <f>SUM(#REF!)</f>
        <v>#REF!</v>
      </c>
      <c r="J376" s="396" t="e">
        <f>SUM(#REF!)</f>
        <v>#REF!</v>
      </c>
      <c r="K376" s="396" t="e">
        <f>SUM(#REF!)</f>
        <v>#REF!</v>
      </c>
      <c r="L376" s="396" t="e">
        <f>SUM(#REF!)</f>
        <v>#REF!</v>
      </c>
      <c r="M376" s="396" t="e">
        <f>SUM(#REF!)</f>
        <v>#REF!</v>
      </c>
      <c r="N376" s="396" t="e">
        <f>SUM(#REF!)</f>
        <v>#REF!</v>
      </c>
      <c r="O376" s="396" t="e">
        <f>SUM(#REF!)</f>
        <v>#REF!</v>
      </c>
      <c r="P376" s="396" t="e">
        <f>SUM(#REF!)</f>
        <v>#REF!</v>
      </c>
      <c r="Q376" s="396" t="e">
        <f>SUM(#REF!)</f>
        <v>#REF!</v>
      </c>
      <c r="R376" s="396" t="e">
        <f>SUM(#REF!)</f>
        <v>#REF!</v>
      </c>
      <c r="S376" s="396" t="e">
        <f>SUM(#REF!)</f>
        <v>#REF!</v>
      </c>
      <c r="T376" s="396" t="e">
        <f>SUM(#REF!)</f>
        <v>#REF!</v>
      </c>
      <c r="U376" s="396" t="e">
        <f>SUM(#REF!)</f>
        <v>#REF!</v>
      </c>
      <c r="V376" s="396" t="e">
        <f>SUM(#REF!)</f>
        <v>#REF!</v>
      </c>
      <c r="W376" s="396" t="e">
        <f>SUM(#REF!)</f>
        <v>#REF!</v>
      </c>
      <c r="X376" s="396" t="e">
        <f>SUM(#REF!)</f>
        <v>#REF!</v>
      </c>
      <c r="Y376" s="396" t="e">
        <f>SUM(#REF!)</f>
        <v>#REF!</v>
      </c>
      <c r="Z376" s="396" t="e">
        <f>SUM(#REF!)</f>
        <v>#REF!</v>
      </c>
      <c r="AA376" s="393" t="e">
        <f>SUM(#REF!)</f>
        <v>#REF!</v>
      </c>
      <c r="AB376" s="393" t="e">
        <f>SUM(#REF!)</f>
        <v>#REF!</v>
      </c>
      <c r="AC376" s="393" t="e">
        <f>SUM(#REF!)</f>
        <v>#REF!</v>
      </c>
      <c r="AD376" s="393" t="e">
        <f>SUM(#REF!)</f>
        <v>#REF!</v>
      </c>
      <c r="AE376" s="505">
        <f>36300+45000</f>
        <v>81300</v>
      </c>
      <c r="AF376" s="93">
        <v>36300</v>
      </c>
      <c r="AG376" s="378">
        <v>83973</v>
      </c>
      <c r="AH376" s="395" t="e">
        <f t="shared" si="176"/>
        <v>#REF!</v>
      </c>
      <c r="AI376" s="110" t="e">
        <f>#REF!</f>
        <v>#REF!</v>
      </c>
      <c r="AJ376" s="93" t="e">
        <f>#REF!</f>
        <v>#REF!</v>
      </c>
      <c r="AK376" s="93" t="e">
        <f>#REF!</f>
        <v>#REF!</v>
      </c>
      <c r="AL376" s="93" t="e">
        <f>#REF!</f>
        <v>#REF!</v>
      </c>
      <c r="AM376" s="93" t="e">
        <f>#REF!</f>
        <v>#REF!</v>
      </c>
      <c r="AN376" s="93" t="e">
        <f>#REF!</f>
        <v>#REF!</v>
      </c>
      <c r="AO376" s="93" t="e">
        <f>#REF!</f>
        <v>#REF!</v>
      </c>
      <c r="AP376" s="93" t="e">
        <f>#REF!</f>
        <v>#REF!</v>
      </c>
      <c r="AQ376" s="93" t="e">
        <f>#REF!</f>
        <v>#REF!</v>
      </c>
      <c r="AR376" s="93" t="e">
        <f>#REF!</f>
        <v>#REF!</v>
      </c>
      <c r="AS376" s="187" t="e">
        <f>#REF!</f>
        <v>#REF!</v>
      </c>
      <c r="AT376" s="187" t="e">
        <f>#REF!</f>
        <v>#REF!</v>
      </c>
      <c r="AU376" s="17"/>
      <c r="AV376" s="17"/>
    </row>
    <row r="377" spans="1:48">
      <c r="A377" s="519"/>
      <c r="B377" s="95">
        <v>304</v>
      </c>
      <c r="C377" s="24" t="s">
        <v>1142</v>
      </c>
      <c r="D377" s="551" t="e">
        <f>SUM(D378:D386)</f>
        <v>#REF!</v>
      </c>
      <c r="E377" s="46" t="e">
        <f>SUM(E378:E386)</f>
        <v>#REF!</v>
      </c>
      <c r="F377" s="435" t="e">
        <f>SUM(F378:F386)</f>
        <v>#REF!</v>
      </c>
      <c r="G377" s="94" t="e">
        <f t="shared" ref="G377:O377" si="177">SUM(G378:G386)</f>
        <v>#REF!</v>
      </c>
      <c r="H377" s="94" t="e">
        <f>SUM(H378:H386)</f>
        <v>#REF!</v>
      </c>
      <c r="I377" s="94" t="e">
        <f t="shared" si="177"/>
        <v>#REF!</v>
      </c>
      <c r="J377" s="94" t="e">
        <f t="shared" si="177"/>
        <v>#REF!</v>
      </c>
      <c r="K377" s="94" t="e">
        <f t="shared" si="177"/>
        <v>#REF!</v>
      </c>
      <c r="L377" s="94" t="e">
        <f t="shared" si="177"/>
        <v>#REF!</v>
      </c>
      <c r="M377" s="94" t="e">
        <f t="shared" si="177"/>
        <v>#REF!</v>
      </c>
      <c r="N377" s="94" t="e">
        <f>SUM(N378:N386)</f>
        <v>#REF!</v>
      </c>
      <c r="O377" s="94" t="e">
        <f t="shared" si="177"/>
        <v>#REF!</v>
      </c>
      <c r="P377" s="94" t="e">
        <f t="shared" ref="P377:AD377" si="178">SUM(P378:P386)</f>
        <v>#REF!</v>
      </c>
      <c r="Q377" s="94" t="e">
        <f t="shared" si="178"/>
        <v>#REF!</v>
      </c>
      <c r="R377" s="94" t="e">
        <f t="shared" si="178"/>
        <v>#REF!</v>
      </c>
      <c r="S377" s="94" t="e">
        <f t="shared" si="178"/>
        <v>#REF!</v>
      </c>
      <c r="T377" s="94" t="e">
        <f t="shared" si="178"/>
        <v>#REF!</v>
      </c>
      <c r="U377" s="94" t="e">
        <f t="shared" si="178"/>
        <v>#REF!</v>
      </c>
      <c r="V377" s="94" t="e">
        <f t="shared" si="178"/>
        <v>#REF!</v>
      </c>
      <c r="W377" s="94" t="e">
        <f t="shared" si="178"/>
        <v>#REF!</v>
      </c>
      <c r="X377" s="94" t="e">
        <f t="shared" si="178"/>
        <v>#REF!</v>
      </c>
      <c r="Y377" s="94" t="e">
        <f t="shared" si="178"/>
        <v>#REF!</v>
      </c>
      <c r="Z377" s="94" t="e">
        <f t="shared" si="178"/>
        <v>#REF!</v>
      </c>
      <c r="AA377" s="94" t="e">
        <f t="shared" si="178"/>
        <v>#REF!</v>
      </c>
      <c r="AB377" s="94" t="e">
        <f t="shared" si="178"/>
        <v>#REF!</v>
      </c>
      <c r="AC377" s="94" t="e">
        <f t="shared" si="178"/>
        <v>#REF!</v>
      </c>
      <c r="AD377" s="94" t="e">
        <f t="shared" si="178"/>
        <v>#REF!</v>
      </c>
      <c r="AE377" s="94">
        <f>SUM(AE378:AE386)</f>
        <v>165871</v>
      </c>
      <c r="AF377" s="94">
        <f t="shared" ref="AF377:AT377" si="179">SUM(AF378:AF386)</f>
        <v>148800</v>
      </c>
      <c r="AG377" s="94">
        <f t="shared" si="179"/>
        <v>199262</v>
      </c>
      <c r="AH377" s="94" t="e">
        <f t="shared" si="179"/>
        <v>#REF!</v>
      </c>
      <c r="AI377" s="94" t="e">
        <f t="shared" si="179"/>
        <v>#REF!</v>
      </c>
      <c r="AJ377" s="94" t="e">
        <f t="shared" si="179"/>
        <v>#REF!</v>
      </c>
      <c r="AK377" s="94" t="e">
        <f t="shared" si="179"/>
        <v>#REF!</v>
      </c>
      <c r="AL377" s="94" t="e">
        <f t="shared" si="179"/>
        <v>#REF!</v>
      </c>
      <c r="AM377" s="94" t="e">
        <f t="shared" si="179"/>
        <v>#REF!</v>
      </c>
      <c r="AN377" s="94" t="e">
        <f t="shared" si="179"/>
        <v>#REF!</v>
      </c>
      <c r="AO377" s="94" t="e">
        <f t="shared" si="179"/>
        <v>#REF!</v>
      </c>
      <c r="AP377" s="94" t="e">
        <f t="shared" si="179"/>
        <v>#REF!</v>
      </c>
      <c r="AQ377" s="94" t="e">
        <f t="shared" si="179"/>
        <v>#REF!</v>
      </c>
      <c r="AR377" s="94" t="e">
        <f t="shared" si="179"/>
        <v>#REF!</v>
      </c>
      <c r="AS377" s="94" t="e">
        <f t="shared" si="179"/>
        <v>#REF!</v>
      </c>
      <c r="AT377" s="94" t="e">
        <f t="shared" si="179"/>
        <v>#REF!</v>
      </c>
      <c r="AU377" s="17"/>
      <c r="AV377" s="17"/>
    </row>
    <row r="378" spans="1:48">
      <c r="A378" s="519">
        <v>5102030100100100</v>
      </c>
      <c r="B378" s="95" t="s">
        <v>1132</v>
      </c>
      <c r="C378" s="24" t="s">
        <v>1590</v>
      </c>
      <c r="D378" s="525" t="e">
        <f>E378/9*12</f>
        <v>#REF!</v>
      </c>
      <c r="E378" s="87" t="e">
        <f t="shared" ref="E378:E386" si="180">AC378+AA378+Y378+W378+U378+S378+Q378+O378+M378+K378+I378+G378</f>
        <v>#REF!</v>
      </c>
      <c r="F378" s="428" t="e">
        <f t="shared" ref="F378:F386" si="181">AD378+AB378+Z378+X378+V378+T378+R378+P378+N378+L378+J378+H378</f>
        <v>#REF!</v>
      </c>
      <c r="G378" s="397" t="e">
        <f>SUM(#REF!)</f>
        <v>#REF!</v>
      </c>
      <c r="H378" s="396" t="e">
        <f>SUM(#REF!)</f>
        <v>#REF!</v>
      </c>
      <c r="I378" s="396" t="e">
        <f>SUM(#REF!)</f>
        <v>#REF!</v>
      </c>
      <c r="J378" s="396" t="e">
        <f>SUM(#REF!)</f>
        <v>#REF!</v>
      </c>
      <c r="K378" s="396" t="e">
        <f>SUM(#REF!)</f>
        <v>#REF!</v>
      </c>
      <c r="L378" s="396" t="e">
        <f>SUM(#REF!)</f>
        <v>#REF!</v>
      </c>
      <c r="M378" s="396" t="e">
        <f>SUM(#REF!)</f>
        <v>#REF!</v>
      </c>
      <c r="N378" s="396" t="e">
        <f>SUM(#REF!)</f>
        <v>#REF!</v>
      </c>
      <c r="O378" s="396" t="e">
        <f>SUM(#REF!)</f>
        <v>#REF!</v>
      </c>
      <c r="P378" s="396" t="e">
        <f>SUM(#REF!)</f>
        <v>#REF!</v>
      </c>
      <c r="Q378" s="396" t="e">
        <f>SUM(#REF!)</f>
        <v>#REF!</v>
      </c>
      <c r="R378" s="396" t="e">
        <f>SUM(#REF!)</f>
        <v>#REF!</v>
      </c>
      <c r="S378" s="396" t="e">
        <f>SUM(#REF!)</f>
        <v>#REF!</v>
      </c>
      <c r="T378" s="396" t="e">
        <f>SUM(#REF!)</f>
        <v>#REF!</v>
      </c>
      <c r="U378" s="396" t="e">
        <f>SUM(#REF!)</f>
        <v>#REF!</v>
      </c>
      <c r="V378" s="396" t="e">
        <f>SUM(#REF!)</f>
        <v>#REF!</v>
      </c>
      <c r="W378" s="396" t="e">
        <f>SUM(#REF!)</f>
        <v>#REF!</v>
      </c>
      <c r="X378" s="396" t="e">
        <f>SUM(#REF!)</f>
        <v>#REF!</v>
      </c>
      <c r="Y378" s="396" t="e">
        <f>SUM(#REF!)</f>
        <v>#REF!</v>
      </c>
      <c r="Z378" s="396" t="e">
        <f>SUM(#REF!)</f>
        <v>#REF!</v>
      </c>
      <c r="AA378" s="393" t="e">
        <f>SUM(#REF!)</f>
        <v>#REF!</v>
      </c>
      <c r="AB378" s="393" t="e">
        <f>SUM(#REF!)</f>
        <v>#REF!</v>
      </c>
      <c r="AC378" s="393" t="e">
        <f>SUM(#REF!)</f>
        <v>#REF!</v>
      </c>
      <c r="AD378" s="393" t="e">
        <f>SUM(#REF!)</f>
        <v>#REF!</v>
      </c>
      <c r="AE378" s="505">
        <f>20000+742+408</f>
        <v>21150</v>
      </c>
      <c r="AF378" s="93">
        <v>20000</v>
      </c>
      <c r="AG378" s="378">
        <v>77222</v>
      </c>
      <c r="AH378" s="395" t="e">
        <f t="shared" si="176"/>
        <v>#REF!</v>
      </c>
      <c r="AI378" s="110" t="e">
        <f>#REF!</f>
        <v>#REF!</v>
      </c>
      <c r="AJ378" s="93" t="e">
        <f>#REF!</f>
        <v>#REF!</v>
      </c>
      <c r="AK378" s="93" t="e">
        <f>#REF!</f>
        <v>#REF!</v>
      </c>
      <c r="AL378" s="93" t="e">
        <f>#REF!</f>
        <v>#REF!</v>
      </c>
      <c r="AM378" s="93" t="e">
        <f>#REF!</f>
        <v>#REF!</v>
      </c>
      <c r="AN378" s="93" t="e">
        <f>#REF!</f>
        <v>#REF!</v>
      </c>
      <c r="AO378" s="93" t="e">
        <f>#REF!</f>
        <v>#REF!</v>
      </c>
      <c r="AP378" s="93" t="e">
        <f>#REF!</f>
        <v>#REF!</v>
      </c>
      <c r="AQ378" s="93" t="e">
        <f>#REF!</f>
        <v>#REF!</v>
      </c>
      <c r="AR378" s="93" t="e">
        <f>#REF!</f>
        <v>#REF!</v>
      </c>
      <c r="AS378" s="187" t="e">
        <f>#REF!</f>
        <v>#REF!</v>
      </c>
      <c r="AT378" s="187" t="e">
        <f>#REF!</f>
        <v>#REF!</v>
      </c>
      <c r="AU378" s="17"/>
      <c r="AV378" s="17"/>
    </row>
    <row r="379" spans="1:48">
      <c r="A379" s="519">
        <v>5102030100100200</v>
      </c>
      <c r="B379" s="95" t="s">
        <v>1133</v>
      </c>
      <c r="C379" s="24" t="s">
        <v>1591</v>
      </c>
      <c r="D379" s="525" t="e">
        <f t="shared" ref="D379:D386" si="182">E379/9*12</f>
        <v>#REF!</v>
      </c>
      <c r="E379" s="106" t="e">
        <f t="shared" si="180"/>
        <v>#REF!</v>
      </c>
      <c r="F379" s="428" t="e">
        <f t="shared" si="181"/>
        <v>#REF!</v>
      </c>
      <c r="G379" s="397" t="e">
        <f>SUM(#REF!)</f>
        <v>#REF!</v>
      </c>
      <c r="H379" s="396" t="e">
        <f>SUM(#REF!)</f>
        <v>#REF!</v>
      </c>
      <c r="I379" s="396" t="e">
        <f>SUM(#REF!)</f>
        <v>#REF!</v>
      </c>
      <c r="J379" s="396" t="e">
        <f>SUM(#REF!)</f>
        <v>#REF!</v>
      </c>
      <c r="K379" s="396" t="e">
        <f>SUM(#REF!)</f>
        <v>#REF!</v>
      </c>
      <c r="L379" s="396" t="e">
        <f>SUM(#REF!)</f>
        <v>#REF!</v>
      </c>
      <c r="M379" s="396" t="e">
        <f>SUM(#REF!)</f>
        <v>#REF!</v>
      </c>
      <c r="N379" s="396" t="e">
        <f>SUM(#REF!)</f>
        <v>#REF!</v>
      </c>
      <c r="O379" s="396" t="e">
        <f>SUM(#REF!)</f>
        <v>#REF!</v>
      </c>
      <c r="P379" s="396" t="e">
        <f>SUM(#REF!)</f>
        <v>#REF!</v>
      </c>
      <c r="Q379" s="396" t="e">
        <f>SUM(#REF!)</f>
        <v>#REF!</v>
      </c>
      <c r="R379" s="396" t="e">
        <f>SUM(#REF!)</f>
        <v>#REF!</v>
      </c>
      <c r="S379" s="396" t="e">
        <f>SUM(#REF!)</f>
        <v>#REF!</v>
      </c>
      <c r="T379" s="396" t="e">
        <f>SUM(#REF!)</f>
        <v>#REF!</v>
      </c>
      <c r="U379" s="396" t="e">
        <f>SUM(#REF!)</f>
        <v>#REF!</v>
      </c>
      <c r="V379" s="396" t="e">
        <f>SUM(#REF!)</f>
        <v>#REF!</v>
      </c>
      <c r="W379" s="396" t="e">
        <f>SUM(#REF!)</f>
        <v>#REF!</v>
      </c>
      <c r="X379" s="396" t="e">
        <f>SUM(#REF!)</f>
        <v>#REF!</v>
      </c>
      <c r="Y379" s="396" t="e">
        <f>SUM(#REF!)</f>
        <v>#REF!</v>
      </c>
      <c r="Z379" s="396" t="e">
        <f>SUM(#REF!)</f>
        <v>#REF!</v>
      </c>
      <c r="AA379" s="393" t="e">
        <f>SUM(#REF!)</f>
        <v>#REF!</v>
      </c>
      <c r="AB379" s="393" t="e">
        <f>SUM(#REF!)</f>
        <v>#REF!</v>
      </c>
      <c r="AC379" s="393" t="e">
        <f>SUM(#REF!)</f>
        <v>#REF!</v>
      </c>
      <c r="AD379" s="393" t="e">
        <f>SUM(#REF!)</f>
        <v>#REF!</v>
      </c>
      <c r="AE379" s="505">
        <f>5000+696+450+1500+150</f>
        <v>7796</v>
      </c>
      <c r="AF379" s="93">
        <v>5000</v>
      </c>
      <c r="AG379" s="378">
        <v>4884</v>
      </c>
      <c r="AH379" s="395" t="e">
        <f t="shared" si="176"/>
        <v>#REF!</v>
      </c>
      <c r="AI379" s="110" t="e">
        <f>#REF!</f>
        <v>#REF!</v>
      </c>
      <c r="AJ379" s="93" t="e">
        <f>#REF!</f>
        <v>#REF!</v>
      </c>
      <c r="AK379" s="93" t="e">
        <f>#REF!</f>
        <v>#REF!</v>
      </c>
      <c r="AL379" s="93" t="e">
        <f>#REF!</f>
        <v>#REF!</v>
      </c>
      <c r="AM379" s="93" t="e">
        <f>#REF!</f>
        <v>#REF!</v>
      </c>
      <c r="AN379" s="93" t="e">
        <f>#REF!</f>
        <v>#REF!</v>
      </c>
      <c r="AO379" s="93" t="e">
        <f>#REF!</f>
        <v>#REF!</v>
      </c>
      <c r="AP379" s="93" t="e">
        <f>#REF!</f>
        <v>#REF!</v>
      </c>
      <c r="AQ379" s="93" t="e">
        <f>#REF!</f>
        <v>#REF!</v>
      </c>
      <c r="AR379" s="93" t="e">
        <f>#REF!</f>
        <v>#REF!</v>
      </c>
      <c r="AS379" s="187" t="e">
        <f>#REF!</f>
        <v>#REF!</v>
      </c>
      <c r="AT379" s="187" t="e">
        <f>#REF!</f>
        <v>#REF!</v>
      </c>
      <c r="AU379" s="17"/>
      <c r="AV379" s="17"/>
    </row>
    <row r="380" spans="1:48">
      <c r="A380" s="519">
        <v>5102030100100300</v>
      </c>
      <c r="B380" s="95" t="s">
        <v>1134</v>
      </c>
      <c r="C380" s="24" t="s">
        <v>1592</v>
      </c>
      <c r="D380" s="525" t="e">
        <f t="shared" si="182"/>
        <v>#REF!</v>
      </c>
      <c r="E380" s="106" t="e">
        <f t="shared" si="180"/>
        <v>#REF!</v>
      </c>
      <c r="F380" s="428" t="e">
        <f t="shared" si="181"/>
        <v>#REF!</v>
      </c>
      <c r="G380" s="397" t="e">
        <f>SUM(#REF!)</f>
        <v>#REF!</v>
      </c>
      <c r="H380" s="396" t="e">
        <f>SUM(#REF!)</f>
        <v>#REF!</v>
      </c>
      <c r="I380" s="396" t="e">
        <f>SUM(#REF!)</f>
        <v>#REF!</v>
      </c>
      <c r="J380" s="396" t="e">
        <f>SUM(#REF!)</f>
        <v>#REF!</v>
      </c>
      <c r="K380" s="396" t="e">
        <f>SUM(#REF!)</f>
        <v>#REF!</v>
      </c>
      <c r="L380" s="396" t="e">
        <f>SUM(#REF!)</f>
        <v>#REF!</v>
      </c>
      <c r="M380" s="396" t="e">
        <f>SUM(#REF!)</f>
        <v>#REF!</v>
      </c>
      <c r="N380" s="396" t="e">
        <f>SUM(#REF!)</f>
        <v>#REF!</v>
      </c>
      <c r="O380" s="396" t="e">
        <f>SUM(#REF!)</f>
        <v>#REF!</v>
      </c>
      <c r="P380" s="396" t="e">
        <f>SUM(#REF!)</f>
        <v>#REF!</v>
      </c>
      <c r="Q380" s="396" t="e">
        <f>SUM(#REF!)</f>
        <v>#REF!</v>
      </c>
      <c r="R380" s="396" t="e">
        <f>SUM(#REF!)</f>
        <v>#REF!</v>
      </c>
      <c r="S380" s="396" t="e">
        <f>SUM(#REF!)</f>
        <v>#REF!</v>
      </c>
      <c r="T380" s="396" t="e">
        <f>SUM(#REF!)</f>
        <v>#REF!</v>
      </c>
      <c r="U380" s="396" t="e">
        <f>SUM(#REF!)</f>
        <v>#REF!</v>
      </c>
      <c r="V380" s="396" t="e">
        <f>SUM(#REF!)</f>
        <v>#REF!</v>
      </c>
      <c r="W380" s="396" t="e">
        <f>SUM(#REF!)</f>
        <v>#REF!</v>
      </c>
      <c r="X380" s="396" t="e">
        <f>SUM(#REF!)</f>
        <v>#REF!</v>
      </c>
      <c r="Y380" s="396" t="e">
        <f>SUM(#REF!)</f>
        <v>#REF!</v>
      </c>
      <c r="Z380" s="396" t="e">
        <f>SUM(#REF!)</f>
        <v>#REF!</v>
      </c>
      <c r="AA380" s="393" t="e">
        <f>SUM(#REF!)</f>
        <v>#REF!</v>
      </c>
      <c r="AB380" s="393" t="e">
        <f>SUM(#REF!)</f>
        <v>#REF!</v>
      </c>
      <c r="AC380" s="393" t="e">
        <f>SUM(#REF!)</f>
        <v>#REF!</v>
      </c>
      <c r="AD380" s="393" t="e">
        <f>SUM(#REF!)</f>
        <v>#REF!</v>
      </c>
      <c r="AE380" s="505">
        <f>5000+10000</f>
        <v>15000</v>
      </c>
      <c r="AF380" s="93">
        <v>5000</v>
      </c>
      <c r="AG380" s="378">
        <v>8597</v>
      </c>
      <c r="AH380" s="395" t="e">
        <f t="shared" si="176"/>
        <v>#REF!</v>
      </c>
      <c r="AI380" s="110" t="e">
        <f>#REF!</f>
        <v>#REF!</v>
      </c>
      <c r="AJ380" s="93" t="e">
        <f>#REF!</f>
        <v>#REF!</v>
      </c>
      <c r="AK380" s="93" t="e">
        <f>#REF!</f>
        <v>#REF!</v>
      </c>
      <c r="AL380" s="93" t="e">
        <f>#REF!</f>
        <v>#REF!</v>
      </c>
      <c r="AM380" s="93" t="e">
        <f>#REF!</f>
        <v>#REF!</v>
      </c>
      <c r="AN380" s="93" t="e">
        <f>#REF!</f>
        <v>#REF!</v>
      </c>
      <c r="AO380" s="93" t="e">
        <f>#REF!</f>
        <v>#REF!</v>
      </c>
      <c r="AP380" s="93" t="e">
        <f>#REF!</f>
        <v>#REF!</v>
      </c>
      <c r="AQ380" s="93" t="e">
        <f>#REF!</f>
        <v>#REF!</v>
      </c>
      <c r="AR380" s="93" t="e">
        <f>#REF!</f>
        <v>#REF!</v>
      </c>
      <c r="AS380" s="187" t="e">
        <f>#REF!</f>
        <v>#REF!</v>
      </c>
      <c r="AT380" s="187" t="e">
        <f>#REF!</f>
        <v>#REF!</v>
      </c>
      <c r="AU380" s="17"/>
      <c r="AV380" s="17"/>
    </row>
    <row r="381" spans="1:48">
      <c r="A381" s="519">
        <v>5102030100100400</v>
      </c>
      <c r="B381" s="95" t="s">
        <v>1135</v>
      </c>
      <c r="C381" s="24" t="s">
        <v>1593</v>
      </c>
      <c r="D381" s="525" t="e">
        <f t="shared" si="182"/>
        <v>#REF!</v>
      </c>
      <c r="E381" s="106" t="e">
        <f t="shared" si="180"/>
        <v>#REF!</v>
      </c>
      <c r="F381" s="428" t="e">
        <f t="shared" si="181"/>
        <v>#REF!</v>
      </c>
      <c r="G381" s="397" t="e">
        <f>SUM(#REF!)</f>
        <v>#REF!</v>
      </c>
      <c r="H381" s="396" t="e">
        <f>SUM(#REF!)</f>
        <v>#REF!</v>
      </c>
      <c r="I381" s="396" t="e">
        <f>SUM(#REF!)</f>
        <v>#REF!</v>
      </c>
      <c r="J381" s="396" t="e">
        <f>SUM(#REF!)</f>
        <v>#REF!</v>
      </c>
      <c r="K381" s="396" t="e">
        <f>SUM(#REF!)</f>
        <v>#REF!</v>
      </c>
      <c r="L381" s="396" t="e">
        <f>SUM(#REF!)</f>
        <v>#REF!</v>
      </c>
      <c r="M381" s="396" t="e">
        <f>SUM(#REF!)</f>
        <v>#REF!</v>
      </c>
      <c r="N381" s="396" t="e">
        <f>SUM(#REF!)</f>
        <v>#REF!</v>
      </c>
      <c r="O381" s="396" t="e">
        <f>SUM(#REF!)</f>
        <v>#REF!</v>
      </c>
      <c r="P381" s="396" t="e">
        <f>SUM(#REF!)</f>
        <v>#REF!</v>
      </c>
      <c r="Q381" s="396" t="e">
        <f>SUM(#REF!)</f>
        <v>#REF!</v>
      </c>
      <c r="R381" s="396" t="e">
        <f>SUM(#REF!)</f>
        <v>#REF!</v>
      </c>
      <c r="S381" s="396" t="e">
        <f>SUM(#REF!)</f>
        <v>#REF!</v>
      </c>
      <c r="T381" s="396" t="e">
        <f>SUM(#REF!)</f>
        <v>#REF!</v>
      </c>
      <c r="U381" s="396" t="e">
        <f>SUM(#REF!)</f>
        <v>#REF!</v>
      </c>
      <c r="V381" s="396" t="e">
        <f>SUM(#REF!)</f>
        <v>#REF!</v>
      </c>
      <c r="W381" s="396" t="e">
        <f>SUM(#REF!)</f>
        <v>#REF!</v>
      </c>
      <c r="X381" s="396" t="e">
        <f>SUM(#REF!)</f>
        <v>#REF!</v>
      </c>
      <c r="Y381" s="396" t="e">
        <f>SUM(#REF!)</f>
        <v>#REF!</v>
      </c>
      <c r="Z381" s="396" t="e">
        <f>SUM(#REF!)</f>
        <v>#REF!</v>
      </c>
      <c r="AA381" s="393" t="e">
        <f>SUM(#REF!)</f>
        <v>#REF!</v>
      </c>
      <c r="AB381" s="393" t="e">
        <f>SUM(#REF!)</f>
        <v>#REF!</v>
      </c>
      <c r="AC381" s="393" t="e">
        <f>SUM(#REF!)</f>
        <v>#REF!</v>
      </c>
      <c r="AD381" s="393" t="e">
        <f>SUM(#REF!)</f>
        <v>#REF!</v>
      </c>
      <c r="AE381" s="93">
        <v>5000</v>
      </c>
      <c r="AF381" s="93">
        <v>5000</v>
      </c>
      <c r="AG381" s="378">
        <v>6378</v>
      </c>
      <c r="AH381" s="395" t="e">
        <f t="shared" si="176"/>
        <v>#REF!</v>
      </c>
      <c r="AI381" s="110" t="e">
        <f>#REF!</f>
        <v>#REF!</v>
      </c>
      <c r="AJ381" s="93" t="e">
        <f>#REF!</f>
        <v>#REF!</v>
      </c>
      <c r="AK381" s="93" t="e">
        <f>#REF!</f>
        <v>#REF!</v>
      </c>
      <c r="AL381" s="93" t="e">
        <f>#REF!</f>
        <v>#REF!</v>
      </c>
      <c r="AM381" s="93" t="e">
        <f>#REF!</f>
        <v>#REF!</v>
      </c>
      <c r="AN381" s="93" t="e">
        <f>#REF!</f>
        <v>#REF!</v>
      </c>
      <c r="AO381" s="93" t="e">
        <f>#REF!</f>
        <v>#REF!</v>
      </c>
      <c r="AP381" s="93" t="e">
        <f>#REF!</f>
        <v>#REF!</v>
      </c>
      <c r="AQ381" s="93" t="e">
        <f>#REF!</f>
        <v>#REF!</v>
      </c>
      <c r="AR381" s="93" t="e">
        <f>#REF!</f>
        <v>#REF!</v>
      </c>
      <c r="AS381" s="187" t="e">
        <f>#REF!</f>
        <v>#REF!</v>
      </c>
      <c r="AT381" s="187" t="e">
        <f>#REF!</f>
        <v>#REF!</v>
      </c>
      <c r="AU381" s="17"/>
      <c r="AV381" s="17"/>
    </row>
    <row r="382" spans="1:48">
      <c r="A382" s="519">
        <v>5102030100100500</v>
      </c>
      <c r="B382" s="95" t="s">
        <v>1136</v>
      </c>
      <c r="C382" s="24" t="s">
        <v>1594</v>
      </c>
      <c r="D382" s="525" t="e">
        <f t="shared" si="182"/>
        <v>#REF!</v>
      </c>
      <c r="E382" s="106" t="e">
        <f t="shared" si="180"/>
        <v>#REF!</v>
      </c>
      <c r="F382" s="428" t="e">
        <f t="shared" si="181"/>
        <v>#REF!</v>
      </c>
      <c r="G382" s="397" t="e">
        <f>SUM(#REF!)</f>
        <v>#REF!</v>
      </c>
      <c r="H382" s="396" t="e">
        <f>SUM(#REF!)</f>
        <v>#REF!</v>
      </c>
      <c r="I382" s="396" t="e">
        <f>SUM(#REF!)</f>
        <v>#REF!</v>
      </c>
      <c r="J382" s="396" t="e">
        <f>SUM(#REF!)</f>
        <v>#REF!</v>
      </c>
      <c r="K382" s="396" t="e">
        <f>SUM(#REF!)</f>
        <v>#REF!</v>
      </c>
      <c r="L382" s="396" t="e">
        <f>SUM(#REF!)</f>
        <v>#REF!</v>
      </c>
      <c r="M382" s="396" t="e">
        <f>SUM(#REF!)</f>
        <v>#REF!</v>
      </c>
      <c r="N382" s="396" t="e">
        <f>SUM(#REF!)</f>
        <v>#REF!</v>
      </c>
      <c r="O382" s="396" t="e">
        <f>SUM(#REF!)</f>
        <v>#REF!</v>
      </c>
      <c r="P382" s="396" t="e">
        <f>SUM(#REF!)</f>
        <v>#REF!</v>
      </c>
      <c r="Q382" s="396" t="e">
        <f>SUM(#REF!)</f>
        <v>#REF!</v>
      </c>
      <c r="R382" s="396" t="e">
        <f>SUM(#REF!)</f>
        <v>#REF!</v>
      </c>
      <c r="S382" s="396" t="e">
        <f>SUM(#REF!)</f>
        <v>#REF!</v>
      </c>
      <c r="T382" s="396" t="e">
        <f>SUM(#REF!)</f>
        <v>#REF!</v>
      </c>
      <c r="U382" s="396" t="e">
        <f>SUM(#REF!)</f>
        <v>#REF!</v>
      </c>
      <c r="V382" s="396" t="e">
        <f>SUM(#REF!)</f>
        <v>#REF!</v>
      </c>
      <c r="W382" s="396" t="e">
        <f>SUM(#REF!)</f>
        <v>#REF!</v>
      </c>
      <c r="X382" s="396" t="e">
        <f>SUM(#REF!)</f>
        <v>#REF!</v>
      </c>
      <c r="Y382" s="396" t="e">
        <f>SUM(#REF!)</f>
        <v>#REF!</v>
      </c>
      <c r="Z382" s="396" t="e">
        <f>SUM(#REF!)</f>
        <v>#REF!</v>
      </c>
      <c r="AA382" s="393" t="e">
        <f>SUM(#REF!)</f>
        <v>#REF!</v>
      </c>
      <c r="AB382" s="393" t="e">
        <f>SUM(#REF!)</f>
        <v>#REF!</v>
      </c>
      <c r="AC382" s="393" t="e">
        <f>SUM(#REF!)</f>
        <v>#REF!</v>
      </c>
      <c r="AD382" s="393" t="e">
        <f>SUM(#REF!)</f>
        <v>#REF!</v>
      </c>
      <c r="AE382" s="93">
        <v>75000</v>
      </c>
      <c r="AF382" s="93">
        <v>75000</v>
      </c>
      <c r="AG382" s="378">
        <v>78283</v>
      </c>
      <c r="AH382" s="395" t="e">
        <f t="shared" si="176"/>
        <v>#REF!</v>
      </c>
      <c r="AI382" s="110" t="e">
        <f>#REF!</f>
        <v>#REF!</v>
      </c>
      <c r="AJ382" s="93" t="e">
        <f>#REF!</f>
        <v>#REF!</v>
      </c>
      <c r="AK382" s="93" t="e">
        <f>#REF!</f>
        <v>#REF!</v>
      </c>
      <c r="AL382" s="93" t="e">
        <f>#REF!</f>
        <v>#REF!</v>
      </c>
      <c r="AM382" s="93" t="e">
        <f>#REF!</f>
        <v>#REF!</v>
      </c>
      <c r="AN382" s="93" t="e">
        <f>#REF!</f>
        <v>#REF!</v>
      </c>
      <c r="AO382" s="93" t="e">
        <f>#REF!</f>
        <v>#REF!</v>
      </c>
      <c r="AP382" s="93" t="e">
        <f>#REF!</f>
        <v>#REF!</v>
      </c>
      <c r="AQ382" s="93" t="e">
        <f>#REF!</f>
        <v>#REF!</v>
      </c>
      <c r="AR382" s="93" t="e">
        <f>#REF!</f>
        <v>#REF!</v>
      </c>
      <c r="AS382" s="187" t="e">
        <f>#REF!</f>
        <v>#REF!</v>
      </c>
      <c r="AT382" s="187" t="e">
        <f>#REF!</f>
        <v>#REF!</v>
      </c>
      <c r="AU382" s="17"/>
      <c r="AV382" s="17"/>
    </row>
    <row r="383" spans="1:48">
      <c r="A383" s="519">
        <v>5102030100100600</v>
      </c>
      <c r="B383" s="95" t="s">
        <v>1395</v>
      </c>
      <c r="C383" s="24" t="s">
        <v>1595</v>
      </c>
      <c r="D383" s="525" t="e">
        <f t="shared" si="182"/>
        <v>#REF!</v>
      </c>
      <c r="E383" s="106" t="e">
        <f t="shared" si="180"/>
        <v>#REF!</v>
      </c>
      <c r="F383" s="428" t="e">
        <f t="shared" si="181"/>
        <v>#REF!</v>
      </c>
      <c r="G383" s="397" t="e">
        <f>SUM(#REF!)</f>
        <v>#REF!</v>
      </c>
      <c r="H383" s="396" t="e">
        <f>SUM(#REF!)</f>
        <v>#REF!</v>
      </c>
      <c r="I383" s="396" t="e">
        <f>SUM(#REF!)</f>
        <v>#REF!</v>
      </c>
      <c r="J383" s="396" t="e">
        <f>SUM(#REF!)</f>
        <v>#REF!</v>
      </c>
      <c r="K383" s="396" t="e">
        <f>SUM(#REF!)</f>
        <v>#REF!</v>
      </c>
      <c r="L383" s="396" t="e">
        <f>SUM(#REF!)</f>
        <v>#REF!</v>
      </c>
      <c r="M383" s="396" t="e">
        <f>SUM(#REF!)</f>
        <v>#REF!</v>
      </c>
      <c r="N383" s="396" t="e">
        <f>SUM(#REF!)</f>
        <v>#REF!</v>
      </c>
      <c r="O383" s="396" t="e">
        <f>SUM(#REF!)</f>
        <v>#REF!</v>
      </c>
      <c r="P383" s="396" t="e">
        <f>SUM(#REF!)</f>
        <v>#REF!</v>
      </c>
      <c r="Q383" s="396" t="e">
        <f>SUM(#REF!)</f>
        <v>#REF!</v>
      </c>
      <c r="R383" s="396" t="e">
        <f>SUM(#REF!)</f>
        <v>#REF!</v>
      </c>
      <c r="S383" s="396" t="e">
        <f>SUM(#REF!)</f>
        <v>#REF!</v>
      </c>
      <c r="T383" s="396" t="e">
        <f>SUM(#REF!)</f>
        <v>#REF!</v>
      </c>
      <c r="U383" s="396" t="e">
        <f>SUM(#REF!)</f>
        <v>#REF!</v>
      </c>
      <c r="V383" s="396" t="e">
        <f>SUM(#REF!)</f>
        <v>#REF!</v>
      </c>
      <c r="W383" s="396" t="e">
        <f>SUM(#REF!)</f>
        <v>#REF!</v>
      </c>
      <c r="X383" s="396" t="e">
        <f>SUM(#REF!)</f>
        <v>#REF!</v>
      </c>
      <c r="Y383" s="396" t="e">
        <f>SUM(#REF!)</f>
        <v>#REF!</v>
      </c>
      <c r="Z383" s="396" t="e">
        <f>SUM(#REF!)</f>
        <v>#REF!</v>
      </c>
      <c r="AA383" s="393" t="e">
        <f>SUM(#REF!)</f>
        <v>#REF!</v>
      </c>
      <c r="AB383" s="393" t="e">
        <f>SUM(#REF!)</f>
        <v>#REF!</v>
      </c>
      <c r="AC383" s="393" t="e">
        <f>SUM(#REF!)</f>
        <v>#REF!</v>
      </c>
      <c r="AD383" s="393" t="e">
        <f>SUM(#REF!)</f>
        <v>#REF!</v>
      </c>
      <c r="AE383" s="505">
        <f>2000+125</f>
        <v>2125</v>
      </c>
      <c r="AF383" s="93">
        <v>2000</v>
      </c>
      <c r="AG383" s="378">
        <v>2555</v>
      </c>
      <c r="AH383" s="395" t="e">
        <f t="shared" si="176"/>
        <v>#REF!</v>
      </c>
      <c r="AI383" s="110" t="e">
        <f>#REF!</f>
        <v>#REF!</v>
      </c>
      <c r="AJ383" s="93" t="e">
        <f>#REF!</f>
        <v>#REF!</v>
      </c>
      <c r="AK383" s="93" t="e">
        <f>#REF!</f>
        <v>#REF!</v>
      </c>
      <c r="AL383" s="93" t="e">
        <f>#REF!</f>
        <v>#REF!</v>
      </c>
      <c r="AM383" s="93" t="e">
        <f>#REF!</f>
        <v>#REF!</v>
      </c>
      <c r="AN383" s="93" t="e">
        <f>#REF!</f>
        <v>#REF!</v>
      </c>
      <c r="AO383" s="93" t="e">
        <f>#REF!</f>
        <v>#REF!</v>
      </c>
      <c r="AP383" s="93" t="e">
        <f>#REF!</f>
        <v>#REF!</v>
      </c>
      <c r="AQ383" s="93" t="e">
        <f>#REF!</f>
        <v>#REF!</v>
      </c>
      <c r="AR383" s="93" t="e">
        <f>#REF!</f>
        <v>#REF!</v>
      </c>
      <c r="AS383" s="187" t="e">
        <f>#REF!</f>
        <v>#REF!</v>
      </c>
      <c r="AT383" s="187" t="e">
        <f>#REF!</f>
        <v>#REF!</v>
      </c>
      <c r="AU383" s="17"/>
      <c r="AV383" s="17"/>
    </row>
    <row r="384" spans="1:48">
      <c r="A384" s="519">
        <v>5102030100100700</v>
      </c>
      <c r="B384" s="95" t="s">
        <v>1137</v>
      </c>
      <c r="C384" s="24" t="s">
        <v>1596</v>
      </c>
      <c r="D384" s="525" t="e">
        <f t="shared" si="182"/>
        <v>#REF!</v>
      </c>
      <c r="E384" s="106" t="e">
        <f t="shared" si="180"/>
        <v>#REF!</v>
      </c>
      <c r="F384" s="428" t="e">
        <f t="shared" si="181"/>
        <v>#REF!</v>
      </c>
      <c r="G384" s="397" t="e">
        <f>SUM(#REF!)</f>
        <v>#REF!</v>
      </c>
      <c r="H384" s="396" t="e">
        <f>SUM(#REF!)</f>
        <v>#REF!</v>
      </c>
      <c r="I384" s="396" t="e">
        <f>SUM(#REF!)</f>
        <v>#REF!</v>
      </c>
      <c r="J384" s="396" t="e">
        <f>SUM(#REF!)</f>
        <v>#REF!</v>
      </c>
      <c r="K384" s="396" t="e">
        <f>SUM(#REF!)</f>
        <v>#REF!</v>
      </c>
      <c r="L384" s="396" t="e">
        <f>SUM(#REF!)</f>
        <v>#REF!</v>
      </c>
      <c r="M384" s="396" t="e">
        <f>SUM(#REF!)</f>
        <v>#REF!</v>
      </c>
      <c r="N384" s="396" t="e">
        <f>SUM(#REF!)</f>
        <v>#REF!</v>
      </c>
      <c r="O384" s="396" t="e">
        <f>SUM(#REF!)</f>
        <v>#REF!</v>
      </c>
      <c r="P384" s="396" t="e">
        <f>SUM(#REF!)</f>
        <v>#REF!</v>
      </c>
      <c r="Q384" s="396" t="e">
        <f>SUM(#REF!)</f>
        <v>#REF!</v>
      </c>
      <c r="R384" s="396" t="e">
        <f>SUM(#REF!)</f>
        <v>#REF!</v>
      </c>
      <c r="S384" s="396" t="e">
        <f>SUM(#REF!)</f>
        <v>#REF!</v>
      </c>
      <c r="T384" s="396" t="e">
        <f>SUM(#REF!)</f>
        <v>#REF!</v>
      </c>
      <c r="U384" s="396" t="e">
        <f>SUM(#REF!)</f>
        <v>#REF!</v>
      </c>
      <c r="V384" s="396" t="e">
        <f>SUM(#REF!)</f>
        <v>#REF!</v>
      </c>
      <c r="W384" s="396" t="e">
        <f>SUM(#REF!)</f>
        <v>#REF!</v>
      </c>
      <c r="X384" s="396" t="e">
        <f>SUM(#REF!)</f>
        <v>#REF!</v>
      </c>
      <c r="Y384" s="396" t="e">
        <f>SUM(#REF!)</f>
        <v>#REF!</v>
      </c>
      <c r="Z384" s="396" t="e">
        <f>SUM(#REF!)</f>
        <v>#REF!</v>
      </c>
      <c r="AA384" s="393" t="e">
        <f>SUM(#REF!)</f>
        <v>#REF!</v>
      </c>
      <c r="AB384" s="393" t="e">
        <f>SUM(#REF!)</f>
        <v>#REF!</v>
      </c>
      <c r="AC384" s="393" t="e">
        <f>SUM(#REF!)</f>
        <v>#REF!</v>
      </c>
      <c r="AD384" s="393" t="e">
        <f>SUM(#REF!)</f>
        <v>#REF!</v>
      </c>
      <c r="AE384" s="93">
        <v>2000</v>
      </c>
      <c r="AF384" s="93">
        <v>2000</v>
      </c>
      <c r="AG384" s="378">
        <v>393</v>
      </c>
      <c r="AH384" s="395" t="e">
        <f t="shared" si="176"/>
        <v>#REF!</v>
      </c>
      <c r="AI384" s="110" t="e">
        <f>#REF!</f>
        <v>#REF!</v>
      </c>
      <c r="AJ384" s="93" t="e">
        <f>#REF!</f>
        <v>#REF!</v>
      </c>
      <c r="AK384" s="93" t="e">
        <f>#REF!</f>
        <v>#REF!</v>
      </c>
      <c r="AL384" s="93" t="e">
        <f>#REF!</f>
        <v>#REF!</v>
      </c>
      <c r="AM384" s="93" t="e">
        <f>#REF!</f>
        <v>#REF!</v>
      </c>
      <c r="AN384" s="93" t="e">
        <f>#REF!</f>
        <v>#REF!</v>
      </c>
      <c r="AO384" s="93" t="e">
        <f>#REF!</f>
        <v>#REF!</v>
      </c>
      <c r="AP384" s="93" t="e">
        <f>#REF!</f>
        <v>#REF!</v>
      </c>
      <c r="AQ384" s="93" t="e">
        <f>#REF!</f>
        <v>#REF!</v>
      </c>
      <c r="AR384" s="93" t="e">
        <f>#REF!</f>
        <v>#REF!</v>
      </c>
      <c r="AS384" s="187" t="e">
        <f>#REF!</f>
        <v>#REF!</v>
      </c>
      <c r="AT384" s="187" t="e">
        <f>#REF!</f>
        <v>#REF!</v>
      </c>
      <c r="AU384" s="17"/>
      <c r="AV384" s="17"/>
    </row>
    <row r="385" spans="1:48">
      <c r="A385" s="519">
        <v>5102030100100800</v>
      </c>
      <c r="B385" s="95" t="s">
        <v>1141</v>
      </c>
      <c r="C385" s="24" t="s">
        <v>1597</v>
      </c>
      <c r="D385" s="525" t="e">
        <f t="shared" si="182"/>
        <v>#REF!</v>
      </c>
      <c r="E385" s="106" t="e">
        <f t="shared" si="180"/>
        <v>#REF!</v>
      </c>
      <c r="F385" s="428" t="e">
        <f t="shared" si="181"/>
        <v>#REF!</v>
      </c>
      <c r="G385" s="397" t="e">
        <f>SUM(#REF!)</f>
        <v>#REF!</v>
      </c>
      <c r="H385" s="396" t="e">
        <f>SUM(#REF!)</f>
        <v>#REF!</v>
      </c>
      <c r="I385" s="396" t="e">
        <f>SUM(#REF!)</f>
        <v>#REF!</v>
      </c>
      <c r="J385" s="396" t="e">
        <f>SUM(#REF!)</f>
        <v>#REF!</v>
      </c>
      <c r="K385" s="396" t="e">
        <f>SUM(#REF!)</f>
        <v>#REF!</v>
      </c>
      <c r="L385" s="396" t="e">
        <f>SUM(#REF!)</f>
        <v>#REF!</v>
      </c>
      <c r="M385" s="396" t="e">
        <f>SUM(#REF!)</f>
        <v>#REF!</v>
      </c>
      <c r="N385" s="396" t="e">
        <f>SUM(#REF!)</f>
        <v>#REF!</v>
      </c>
      <c r="O385" s="396" t="e">
        <f>SUM(#REF!)</f>
        <v>#REF!</v>
      </c>
      <c r="P385" s="396" t="e">
        <f>SUM(#REF!)</f>
        <v>#REF!</v>
      </c>
      <c r="Q385" s="396" t="e">
        <f>SUM(#REF!)</f>
        <v>#REF!</v>
      </c>
      <c r="R385" s="396" t="e">
        <f>SUM(#REF!)</f>
        <v>#REF!</v>
      </c>
      <c r="S385" s="396" t="e">
        <f>SUM(#REF!)</f>
        <v>#REF!</v>
      </c>
      <c r="T385" s="396" t="e">
        <f>SUM(#REF!)</f>
        <v>#REF!</v>
      </c>
      <c r="U385" s="396" t="e">
        <f>SUM(#REF!)</f>
        <v>#REF!</v>
      </c>
      <c r="V385" s="396" t="e">
        <f>SUM(#REF!)</f>
        <v>#REF!</v>
      </c>
      <c r="W385" s="396" t="e">
        <f>SUM(#REF!)</f>
        <v>#REF!</v>
      </c>
      <c r="X385" s="396" t="e">
        <f>SUM(#REF!)</f>
        <v>#REF!</v>
      </c>
      <c r="Y385" s="396" t="e">
        <f>SUM(#REF!)</f>
        <v>#REF!</v>
      </c>
      <c r="Z385" s="396" t="e">
        <f>SUM(#REF!)</f>
        <v>#REF!</v>
      </c>
      <c r="AA385" s="393" t="e">
        <f>SUM(#REF!)</f>
        <v>#REF!</v>
      </c>
      <c r="AB385" s="393" t="e">
        <f>SUM(#REF!)</f>
        <v>#REF!</v>
      </c>
      <c r="AC385" s="393" t="e">
        <f>SUM(#REF!)</f>
        <v>#REF!</v>
      </c>
      <c r="AD385" s="393" t="e">
        <f>SUM(#REF!)</f>
        <v>#REF!</v>
      </c>
      <c r="AE385" s="505">
        <f>20000+3000</f>
        <v>23000</v>
      </c>
      <c r="AF385" s="93">
        <v>20000</v>
      </c>
      <c r="AG385" s="378">
        <v>13950</v>
      </c>
      <c r="AH385" s="395" t="e">
        <f t="shared" si="176"/>
        <v>#REF!</v>
      </c>
      <c r="AI385" s="110" t="e">
        <f>#REF!</f>
        <v>#REF!</v>
      </c>
      <c r="AJ385" s="93" t="e">
        <f>#REF!</f>
        <v>#REF!</v>
      </c>
      <c r="AK385" s="93" t="e">
        <f>#REF!</f>
        <v>#REF!</v>
      </c>
      <c r="AL385" s="93" t="e">
        <f>#REF!</f>
        <v>#REF!</v>
      </c>
      <c r="AM385" s="93" t="e">
        <f>#REF!</f>
        <v>#REF!</v>
      </c>
      <c r="AN385" s="93" t="e">
        <f>#REF!</f>
        <v>#REF!</v>
      </c>
      <c r="AO385" s="93" t="e">
        <f>#REF!</f>
        <v>#REF!</v>
      </c>
      <c r="AP385" s="93" t="e">
        <f>#REF!</f>
        <v>#REF!</v>
      </c>
      <c r="AQ385" s="93" t="e">
        <f>#REF!</f>
        <v>#REF!</v>
      </c>
      <c r="AR385" s="93" t="e">
        <f>#REF!</f>
        <v>#REF!</v>
      </c>
      <c r="AS385" s="187" t="e">
        <f>#REF!</f>
        <v>#REF!</v>
      </c>
      <c r="AT385" s="187" t="e">
        <f>#REF!</f>
        <v>#REF!</v>
      </c>
      <c r="AU385" s="17"/>
      <c r="AV385" s="17"/>
    </row>
    <row r="386" spans="1:48">
      <c r="A386" s="519">
        <v>5102030100100900</v>
      </c>
      <c r="B386" s="95" t="s">
        <v>1138</v>
      </c>
      <c r="C386" s="24" t="s">
        <v>1598</v>
      </c>
      <c r="D386" s="525" t="e">
        <f t="shared" si="182"/>
        <v>#REF!</v>
      </c>
      <c r="E386" s="106" t="e">
        <f t="shared" si="180"/>
        <v>#REF!</v>
      </c>
      <c r="F386" s="428" t="e">
        <f t="shared" si="181"/>
        <v>#REF!</v>
      </c>
      <c r="G386" s="397" t="e">
        <f>SUM(#REF!)</f>
        <v>#REF!</v>
      </c>
      <c r="H386" s="396" t="e">
        <f>SUM(#REF!)</f>
        <v>#REF!</v>
      </c>
      <c r="I386" s="396" t="e">
        <f>SUM(#REF!)</f>
        <v>#REF!</v>
      </c>
      <c r="J386" s="396" t="e">
        <f>SUM(#REF!)</f>
        <v>#REF!</v>
      </c>
      <c r="K386" s="396" t="e">
        <f>SUM(#REF!)</f>
        <v>#REF!</v>
      </c>
      <c r="L386" s="396" t="e">
        <f>SUM(#REF!)</f>
        <v>#REF!</v>
      </c>
      <c r="M386" s="396" t="e">
        <f>SUM(#REF!)</f>
        <v>#REF!</v>
      </c>
      <c r="N386" s="396" t="e">
        <f>SUM(#REF!)</f>
        <v>#REF!</v>
      </c>
      <c r="O386" s="396" t="e">
        <f>SUM(#REF!)</f>
        <v>#REF!</v>
      </c>
      <c r="P386" s="396" t="e">
        <f>SUM(#REF!)</f>
        <v>#REF!</v>
      </c>
      <c r="Q386" s="396" t="e">
        <f>SUM(#REF!)</f>
        <v>#REF!</v>
      </c>
      <c r="R386" s="396" t="e">
        <f>SUM(#REF!)</f>
        <v>#REF!</v>
      </c>
      <c r="S386" s="396" t="e">
        <f>SUM(#REF!)</f>
        <v>#REF!</v>
      </c>
      <c r="T386" s="396" t="e">
        <f>SUM(#REF!)</f>
        <v>#REF!</v>
      </c>
      <c r="U386" s="396" t="e">
        <f>SUM(#REF!)</f>
        <v>#REF!</v>
      </c>
      <c r="V386" s="396" t="e">
        <f>SUM(#REF!)</f>
        <v>#REF!</v>
      </c>
      <c r="W386" s="396" t="e">
        <f>SUM(#REF!)</f>
        <v>#REF!</v>
      </c>
      <c r="X386" s="396" t="e">
        <f>SUM(#REF!)</f>
        <v>#REF!</v>
      </c>
      <c r="Y386" s="396" t="e">
        <f>SUM(#REF!)</f>
        <v>#REF!</v>
      </c>
      <c r="Z386" s="396" t="e">
        <f>SUM(#REF!)</f>
        <v>#REF!</v>
      </c>
      <c r="AA386" s="393" t="e">
        <f>SUM(#REF!)</f>
        <v>#REF!</v>
      </c>
      <c r="AB386" s="393" t="e">
        <f>SUM(#REF!)</f>
        <v>#REF!</v>
      </c>
      <c r="AC386" s="393" t="e">
        <f>SUM(#REF!)</f>
        <v>#REF!</v>
      </c>
      <c r="AD386" s="393" t="e">
        <f>SUM(#REF!)</f>
        <v>#REF!</v>
      </c>
      <c r="AE386" s="93">
        <v>14800</v>
      </c>
      <c r="AF386" s="93">
        <v>14800</v>
      </c>
      <c r="AG386" s="378">
        <v>7000</v>
      </c>
      <c r="AH386" s="395" t="e">
        <f>SUM(AI386:AT386)</f>
        <v>#REF!</v>
      </c>
      <c r="AI386" s="110" t="e">
        <f>#REF!</f>
        <v>#REF!</v>
      </c>
      <c r="AJ386" s="93" t="e">
        <f>#REF!</f>
        <v>#REF!</v>
      </c>
      <c r="AK386" s="93" t="e">
        <f>#REF!</f>
        <v>#REF!</v>
      </c>
      <c r="AL386" s="93" t="e">
        <f>#REF!</f>
        <v>#REF!</v>
      </c>
      <c r="AM386" s="93" t="e">
        <f>#REF!</f>
        <v>#REF!</v>
      </c>
      <c r="AN386" s="93" t="e">
        <f>#REF!</f>
        <v>#REF!</v>
      </c>
      <c r="AO386" s="93" t="e">
        <f>#REF!</f>
        <v>#REF!</v>
      </c>
      <c r="AP386" s="93" t="e">
        <f>#REF!</f>
        <v>#REF!</v>
      </c>
      <c r="AQ386" s="93" t="e">
        <f>#REF!</f>
        <v>#REF!</v>
      </c>
      <c r="AR386" s="93" t="e">
        <f>#REF!</f>
        <v>#REF!</v>
      </c>
      <c r="AS386" s="187" t="e">
        <f>#REF!</f>
        <v>#REF!</v>
      </c>
      <c r="AT386" s="187" t="e">
        <f>#REF!</f>
        <v>#REF!</v>
      </c>
      <c r="AU386" s="17"/>
      <c r="AV386" s="17"/>
    </row>
    <row r="387" spans="1:48">
      <c r="A387" s="519"/>
      <c r="B387" s="95">
        <v>305</v>
      </c>
      <c r="C387" s="24" t="s">
        <v>1334</v>
      </c>
      <c r="D387" s="526" t="e">
        <f t="shared" ref="D387:AD387" si="183">SUM(D388:D393)</f>
        <v>#REF!</v>
      </c>
      <c r="E387" s="429" t="e">
        <f t="shared" si="183"/>
        <v>#REF!</v>
      </c>
      <c r="F387" s="430" t="e">
        <f t="shared" si="183"/>
        <v>#REF!</v>
      </c>
      <c r="G387" s="51" t="e">
        <f t="shared" si="183"/>
        <v>#REF!</v>
      </c>
      <c r="H387" s="97" t="e">
        <f t="shared" si="183"/>
        <v>#REF!</v>
      </c>
      <c r="I387" s="97" t="e">
        <f t="shared" si="183"/>
        <v>#REF!</v>
      </c>
      <c r="J387" s="97" t="e">
        <f t="shared" si="183"/>
        <v>#REF!</v>
      </c>
      <c r="K387" s="97" t="e">
        <f t="shared" si="183"/>
        <v>#REF!</v>
      </c>
      <c r="L387" s="97" t="e">
        <f t="shared" si="183"/>
        <v>#REF!</v>
      </c>
      <c r="M387" s="97" t="e">
        <f t="shared" si="183"/>
        <v>#REF!</v>
      </c>
      <c r="N387" s="97" t="e">
        <f t="shared" si="183"/>
        <v>#REF!</v>
      </c>
      <c r="O387" s="97" t="e">
        <f t="shared" si="183"/>
        <v>#REF!</v>
      </c>
      <c r="P387" s="97" t="e">
        <f t="shared" si="183"/>
        <v>#REF!</v>
      </c>
      <c r="Q387" s="97" t="e">
        <f t="shared" si="183"/>
        <v>#REF!</v>
      </c>
      <c r="R387" s="97" t="e">
        <f t="shared" si="183"/>
        <v>#REF!</v>
      </c>
      <c r="S387" s="97" t="e">
        <f t="shared" si="183"/>
        <v>#REF!</v>
      </c>
      <c r="T387" s="97" t="e">
        <f t="shared" si="183"/>
        <v>#REF!</v>
      </c>
      <c r="U387" s="97" t="e">
        <f t="shared" si="183"/>
        <v>#REF!</v>
      </c>
      <c r="V387" s="97" t="e">
        <f t="shared" si="183"/>
        <v>#REF!</v>
      </c>
      <c r="W387" s="97" t="e">
        <f t="shared" si="183"/>
        <v>#REF!</v>
      </c>
      <c r="X387" s="97" t="e">
        <f t="shared" si="183"/>
        <v>#REF!</v>
      </c>
      <c r="Y387" s="97" t="e">
        <f t="shared" si="183"/>
        <v>#REF!</v>
      </c>
      <c r="Z387" s="97" t="e">
        <f t="shared" si="183"/>
        <v>#REF!</v>
      </c>
      <c r="AA387" s="97" t="e">
        <f t="shared" si="183"/>
        <v>#REF!</v>
      </c>
      <c r="AB387" s="97" t="e">
        <f t="shared" si="183"/>
        <v>#REF!</v>
      </c>
      <c r="AC387" s="97" t="e">
        <f t="shared" si="183"/>
        <v>#REF!</v>
      </c>
      <c r="AD387" s="97" t="e">
        <f t="shared" si="183"/>
        <v>#REF!</v>
      </c>
      <c r="AE387" s="97">
        <f>SUM(AE388:AE393)</f>
        <v>1503084</v>
      </c>
      <c r="AF387" s="97">
        <f t="shared" ref="AF387:AT387" si="184">SUM(AF388:AF393)</f>
        <v>1455800</v>
      </c>
      <c r="AG387" s="97">
        <f t="shared" si="184"/>
        <v>1328078</v>
      </c>
      <c r="AH387" s="97" t="e">
        <f t="shared" si="184"/>
        <v>#REF!</v>
      </c>
      <c r="AI387" s="97" t="e">
        <f t="shared" si="184"/>
        <v>#REF!</v>
      </c>
      <c r="AJ387" s="97" t="e">
        <f t="shared" si="184"/>
        <v>#REF!</v>
      </c>
      <c r="AK387" s="97" t="e">
        <f t="shared" si="184"/>
        <v>#REF!</v>
      </c>
      <c r="AL387" s="97" t="e">
        <f t="shared" si="184"/>
        <v>#REF!</v>
      </c>
      <c r="AM387" s="97" t="e">
        <f t="shared" si="184"/>
        <v>#REF!</v>
      </c>
      <c r="AN387" s="97" t="e">
        <f t="shared" si="184"/>
        <v>#REF!</v>
      </c>
      <c r="AO387" s="97" t="e">
        <f t="shared" si="184"/>
        <v>#REF!</v>
      </c>
      <c r="AP387" s="97" t="e">
        <f t="shared" si="184"/>
        <v>#REF!</v>
      </c>
      <c r="AQ387" s="97" t="e">
        <f t="shared" si="184"/>
        <v>#REF!</v>
      </c>
      <c r="AR387" s="97" t="e">
        <f t="shared" si="184"/>
        <v>#REF!</v>
      </c>
      <c r="AS387" s="97" t="e">
        <f t="shared" si="184"/>
        <v>#REF!</v>
      </c>
      <c r="AT387" s="97" t="e">
        <f t="shared" si="184"/>
        <v>#REF!</v>
      </c>
      <c r="AU387" s="17"/>
      <c r="AV387" s="17"/>
    </row>
    <row r="388" spans="1:48">
      <c r="A388" s="519">
        <v>5105010100100300</v>
      </c>
      <c r="B388" s="95" t="s">
        <v>1380</v>
      </c>
      <c r="C388" s="24" t="s">
        <v>1599</v>
      </c>
      <c r="D388" s="525" t="e">
        <f t="shared" ref="D388:D393" si="185">E388/9*12</f>
        <v>#REF!</v>
      </c>
      <c r="E388" s="106" t="e">
        <f t="shared" ref="E388:F393" si="186">AC388+AA388+Y388+W388+U388+S388+Q388+O388+M388+K388+I388+G388</f>
        <v>#REF!</v>
      </c>
      <c r="F388" s="428" t="e">
        <f t="shared" si="186"/>
        <v>#REF!</v>
      </c>
      <c r="G388" s="397" t="e">
        <f>SUM(#REF!)</f>
        <v>#REF!</v>
      </c>
      <c r="H388" s="396" t="e">
        <f>SUM(#REF!)</f>
        <v>#REF!</v>
      </c>
      <c r="I388" s="396" t="e">
        <f>SUM(#REF!)</f>
        <v>#REF!</v>
      </c>
      <c r="J388" s="396" t="e">
        <f>SUM(#REF!)</f>
        <v>#REF!</v>
      </c>
      <c r="K388" s="396" t="e">
        <f>SUM(#REF!)</f>
        <v>#REF!</v>
      </c>
      <c r="L388" s="396" t="e">
        <f>SUM(#REF!)</f>
        <v>#REF!</v>
      </c>
      <c r="M388" s="396" t="e">
        <f>SUM(#REF!)</f>
        <v>#REF!</v>
      </c>
      <c r="N388" s="396" t="e">
        <f>SUM(#REF!)</f>
        <v>#REF!</v>
      </c>
      <c r="O388" s="396" t="e">
        <f>SUM(#REF!)</f>
        <v>#REF!</v>
      </c>
      <c r="P388" s="396" t="e">
        <f>SUM(#REF!)</f>
        <v>#REF!</v>
      </c>
      <c r="Q388" s="396" t="e">
        <f>SUM(#REF!)</f>
        <v>#REF!</v>
      </c>
      <c r="R388" s="396" t="e">
        <f>SUM(#REF!)</f>
        <v>#REF!</v>
      </c>
      <c r="S388" s="396" t="e">
        <f>SUM(#REF!)</f>
        <v>#REF!</v>
      </c>
      <c r="T388" s="396" t="e">
        <f>SUM(#REF!)</f>
        <v>#REF!</v>
      </c>
      <c r="U388" s="396" t="e">
        <f>SUM(#REF!)</f>
        <v>#REF!</v>
      </c>
      <c r="V388" s="396" t="e">
        <f>SUM(#REF!)</f>
        <v>#REF!</v>
      </c>
      <c r="W388" s="396" t="e">
        <f>SUM(#REF!)</f>
        <v>#REF!</v>
      </c>
      <c r="X388" s="396" t="e">
        <f>SUM(#REF!)</f>
        <v>#REF!</v>
      </c>
      <c r="Y388" s="396" t="e">
        <f>SUM(#REF!)</f>
        <v>#REF!</v>
      </c>
      <c r="Z388" s="396" t="e">
        <f>SUM(#REF!)</f>
        <v>#REF!</v>
      </c>
      <c r="AA388" s="393" t="e">
        <f>SUM(#REF!)</f>
        <v>#REF!</v>
      </c>
      <c r="AB388" s="393" t="e">
        <f>SUM(#REF!)</f>
        <v>#REF!</v>
      </c>
      <c r="AC388" s="393" t="e">
        <f>SUM(#REF!)</f>
        <v>#REF!</v>
      </c>
      <c r="AD388" s="393" t="e">
        <f>SUM(#REF!)</f>
        <v>#REF!</v>
      </c>
      <c r="AE388" s="93">
        <v>35000</v>
      </c>
      <c r="AF388" s="93">
        <v>35000</v>
      </c>
      <c r="AG388" s="378">
        <v>7425</v>
      </c>
      <c r="AH388" s="395" t="e">
        <f t="shared" ref="AH388:AH393" si="187">SUM(AI388:AT388)</f>
        <v>#REF!</v>
      </c>
      <c r="AI388" s="110" t="e">
        <f>#REF!</f>
        <v>#REF!</v>
      </c>
      <c r="AJ388" s="93" t="e">
        <f>#REF!</f>
        <v>#REF!</v>
      </c>
      <c r="AK388" s="93" t="e">
        <f>#REF!</f>
        <v>#REF!</v>
      </c>
      <c r="AL388" s="93" t="e">
        <f>#REF!</f>
        <v>#REF!</v>
      </c>
      <c r="AM388" s="93" t="e">
        <f>#REF!</f>
        <v>#REF!</v>
      </c>
      <c r="AN388" s="93" t="e">
        <f>#REF!</f>
        <v>#REF!</v>
      </c>
      <c r="AO388" s="93" t="e">
        <f>#REF!</f>
        <v>#REF!</v>
      </c>
      <c r="AP388" s="93" t="e">
        <f>#REF!</f>
        <v>#REF!</v>
      </c>
      <c r="AQ388" s="93" t="e">
        <f>#REF!</f>
        <v>#REF!</v>
      </c>
      <c r="AR388" s="93" t="e">
        <f>#REF!</f>
        <v>#REF!</v>
      </c>
      <c r="AS388" s="187" t="e">
        <f>#REF!</f>
        <v>#REF!</v>
      </c>
      <c r="AT388" s="187" t="e">
        <f>#REF!</f>
        <v>#REF!</v>
      </c>
      <c r="AU388" s="17"/>
      <c r="AV388" s="17"/>
    </row>
    <row r="389" spans="1:48">
      <c r="A389" s="519">
        <v>5105060100200900</v>
      </c>
      <c r="B389" s="95" t="s">
        <v>1144</v>
      </c>
      <c r="C389" s="24" t="s">
        <v>367</v>
      </c>
      <c r="D389" s="525" t="e">
        <f t="shared" si="185"/>
        <v>#REF!</v>
      </c>
      <c r="E389" s="106" t="e">
        <f t="shared" si="186"/>
        <v>#REF!</v>
      </c>
      <c r="F389" s="428" t="e">
        <f t="shared" si="186"/>
        <v>#REF!</v>
      </c>
      <c r="G389" s="397" t="e">
        <f>SUM(#REF!)</f>
        <v>#REF!</v>
      </c>
      <c r="H389" s="396" t="e">
        <f>SUM(#REF!)</f>
        <v>#REF!</v>
      </c>
      <c r="I389" s="396" t="e">
        <f>SUM(#REF!)</f>
        <v>#REF!</v>
      </c>
      <c r="J389" s="396" t="e">
        <f>SUM(#REF!)</f>
        <v>#REF!</v>
      </c>
      <c r="K389" s="396" t="e">
        <f>SUM(#REF!)</f>
        <v>#REF!</v>
      </c>
      <c r="L389" s="396" t="e">
        <f>SUM(#REF!)</f>
        <v>#REF!</v>
      </c>
      <c r="M389" s="396" t="e">
        <f>SUM(#REF!)</f>
        <v>#REF!</v>
      </c>
      <c r="N389" s="396" t="e">
        <f>SUM(#REF!)</f>
        <v>#REF!</v>
      </c>
      <c r="O389" s="396" t="e">
        <f>SUM(#REF!)</f>
        <v>#REF!</v>
      </c>
      <c r="P389" s="396" t="e">
        <f>SUM(#REF!)</f>
        <v>#REF!</v>
      </c>
      <c r="Q389" s="396" t="e">
        <f>SUM(#REF!)</f>
        <v>#REF!</v>
      </c>
      <c r="R389" s="396" t="e">
        <f>SUM(#REF!)</f>
        <v>#REF!</v>
      </c>
      <c r="S389" s="396" t="e">
        <f>SUM(#REF!)</f>
        <v>#REF!</v>
      </c>
      <c r="T389" s="396" t="e">
        <f>SUM(#REF!)</f>
        <v>#REF!</v>
      </c>
      <c r="U389" s="396" t="e">
        <f>SUM(#REF!)</f>
        <v>#REF!</v>
      </c>
      <c r="V389" s="396" t="e">
        <f>SUM(#REF!)</f>
        <v>#REF!</v>
      </c>
      <c r="W389" s="396" t="e">
        <f>SUM(#REF!)</f>
        <v>#REF!</v>
      </c>
      <c r="X389" s="396" t="e">
        <f>SUM(#REF!)</f>
        <v>#REF!</v>
      </c>
      <c r="Y389" s="396" t="e">
        <f>SUM(#REF!)</f>
        <v>#REF!</v>
      </c>
      <c r="Z389" s="396" t="e">
        <f>SUM(#REF!)</f>
        <v>#REF!</v>
      </c>
      <c r="AA389" s="393" t="e">
        <f>SUM(#REF!)</f>
        <v>#REF!</v>
      </c>
      <c r="AB389" s="393" t="e">
        <f>SUM(#REF!)</f>
        <v>#REF!</v>
      </c>
      <c r="AC389" s="393" t="e">
        <f>SUM(#REF!)</f>
        <v>#REF!</v>
      </c>
      <c r="AD389" s="393" t="e">
        <f>SUM(#REF!)</f>
        <v>#REF!</v>
      </c>
      <c r="AE389" s="505">
        <f>20000+11000+11000+11000+4000</f>
        <v>57000</v>
      </c>
      <c r="AF389" s="93">
        <v>20000</v>
      </c>
      <c r="AG389" s="378">
        <v>55856</v>
      </c>
      <c r="AH389" s="395" t="e">
        <f t="shared" si="187"/>
        <v>#REF!</v>
      </c>
      <c r="AI389" s="110" t="e">
        <f>#REF!</f>
        <v>#REF!</v>
      </c>
      <c r="AJ389" s="93" t="e">
        <f>#REF!</f>
        <v>#REF!</v>
      </c>
      <c r="AK389" s="93" t="e">
        <f>#REF!</f>
        <v>#REF!</v>
      </c>
      <c r="AL389" s="93" t="e">
        <f>#REF!</f>
        <v>#REF!</v>
      </c>
      <c r="AM389" s="93" t="e">
        <f>#REF!</f>
        <v>#REF!</v>
      </c>
      <c r="AN389" s="93" t="e">
        <f>#REF!</f>
        <v>#REF!</v>
      </c>
      <c r="AO389" s="93" t="e">
        <f>#REF!</f>
        <v>#REF!</v>
      </c>
      <c r="AP389" s="93" t="e">
        <f>#REF!</f>
        <v>#REF!</v>
      </c>
      <c r="AQ389" s="93" t="e">
        <f>#REF!</f>
        <v>#REF!</v>
      </c>
      <c r="AR389" s="93" t="e">
        <f>#REF!</f>
        <v>#REF!</v>
      </c>
      <c r="AS389" s="187" t="e">
        <f>#REF!</f>
        <v>#REF!</v>
      </c>
      <c r="AT389" s="187" t="e">
        <f>#REF!</f>
        <v>#REF!</v>
      </c>
      <c r="AU389" s="17"/>
      <c r="AV389" s="17"/>
    </row>
    <row r="390" spans="1:48">
      <c r="A390" s="519">
        <v>5105010100100100</v>
      </c>
      <c r="B390" s="95" t="s">
        <v>1381</v>
      </c>
      <c r="C390" s="24" t="s">
        <v>1600</v>
      </c>
      <c r="D390" s="525" t="e">
        <f t="shared" si="185"/>
        <v>#REF!</v>
      </c>
      <c r="E390" s="106" t="e">
        <f t="shared" si="186"/>
        <v>#REF!</v>
      </c>
      <c r="F390" s="428" t="e">
        <f t="shared" si="186"/>
        <v>#REF!</v>
      </c>
      <c r="G390" s="397" t="e">
        <f>SUM(#REF!)</f>
        <v>#REF!</v>
      </c>
      <c r="H390" s="396" t="e">
        <f>SUM(#REF!)</f>
        <v>#REF!</v>
      </c>
      <c r="I390" s="396" t="e">
        <f>SUM(#REF!)</f>
        <v>#REF!</v>
      </c>
      <c r="J390" s="396" t="e">
        <f>SUM(#REF!)</f>
        <v>#REF!</v>
      </c>
      <c r="K390" s="396" t="e">
        <f>SUM(#REF!)</f>
        <v>#REF!</v>
      </c>
      <c r="L390" s="396" t="e">
        <f>SUM(#REF!)</f>
        <v>#REF!</v>
      </c>
      <c r="M390" s="396" t="e">
        <f>SUM(#REF!)</f>
        <v>#REF!</v>
      </c>
      <c r="N390" s="396" t="e">
        <f>SUM(#REF!)</f>
        <v>#REF!</v>
      </c>
      <c r="O390" s="396" t="e">
        <f>SUM(#REF!)</f>
        <v>#REF!</v>
      </c>
      <c r="P390" s="396" t="e">
        <f>SUM(#REF!)</f>
        <v>#REF!</v>
      </c>
      <c r="Q390" s="396" t="e">
        <f>SUM(#REF!)</f>
        <v>#REF!</v>
      </c>
      <c r="R390" s="396" t="e">
        <f>SUM(#REF!)</f>
        <v>#REF!</v>
      </c>
      <c r="S390" s="396" t="e">
        <f>SUM(#REF!)</f>
        <v>#REF!</v>
      </c>
      <c r="T390" s="396" t="e">
        <f>SUM(#REF!)</f>
        <v>#REF!</v>
      </c>
      <c r="U390" s="396" t="e">
        <f>SUM(#REF!)</f>
        <v>#REF!</v>
      </c>
      <c r="V390" s="396" t="e">
        <f>SUM(#REF!)</f>
        <v>#REF!</v>
      </c>
      <c r="W390" s="396" t="e">
        <f>SUM(#REF!)</f>
        <v>#REF!</v>
      </c>
      <c r="X390" s="396" t="e">
        <f>SUM(#REF!)</f>
        <v>#REF!</v>
      </c>
      <c r="Y390" s="396" t="e">
        <f>SUM(#REF!)</f>
        <v>#REF!</v>
      </c>
      <c r="Z390" s="396" t="e">
        <f>SUM(#REF!)</f>
        <v>#REF!</v>
      </c>
      <c r="AA390" s="393" t="e">
        <f>SUM(#REF!)</f>
        <v>#REF!</v>
      </c>
      <c r="AB390" s="393" t="e">
        <f>SUM(#REF!)</f>
        <v>#REF!</v>
      </c>
      <c r="AC390" s="393" t="e">
        <f>SUM(#REF!)</f>
        <v>#REF!</v>
      </c>
      <c r="AD390" s="393" t="e">
        <f>SUM(#REF!)</f>
        <v>#REF!</v>
      </c>
      <c r="AE390" s="505">
        <f>1200000+9741</f>
        <v>1209741</v>
      </c>
      <c r="AF390" s="93">
        <v>1200000</v>
      </c>
      <c r="AG390" s="378">
        <v>1060065</v>
      </c>
      <c r="AH390" s="395" t="e">
        <f t="shared" si="187"/>
        <v>#REF!</v>
      </c>
      <c r="AI390" s="110" t="e">
        <f>#REF!</f>
        <v>#REF!</v>
      </c>
      <c r="AJ390" s="93" t="e">
        <f>#REF!</f>
        <v>#REF!</v>
      </c>
      <c r="AK390" s="93" t="e">
        <f>#REF!</f>
        <v>#REF!</v>
      </c>
      <c r="AL390" s="93" t="e">
        <f>#REF!</f>
        <v>#REF!</v>
      </c>
      <c r="AM390" s="93" t="e">
        <f>#REF!</f>
        <v>#REF!</v>
      </c>
      <c r="AN390" s="93" t="e">
        <f>#REF!</f>
        <v>#REF!</v>
      </c>
      <c r="AO390" s="93" t="e">
        <f>#REF!</f>
        <v>#REF!</v>
      </c>
      <c r="AP390" s="93" t="e">
        <f>#REF!</f>
        <v>#REF!</v>
      </c>
      <c r="AQ390" s="93" t="e">
        <f>#REF!</f>
        <v>#REF!</v>
      </c>
      <c r="AR390" s="93" t="e">
        <f>#REF!</f>
        <v>#REF!</v>
      </c>
      <c r="AS390" s="187" t="e">
        <f>#REF!</f>
        <v>#REF!</v>
      </c>
      <c r="AT390" s="187" t="e">
        <f>#REF!</f>
        <v>#REF!</v>
      </c>
      <c r="AU390" s="17"/>
      <c r="AV390" s="17"/>
    </row>
    <row r="391" spans="1:48">
      <c r="A391" s="519">
        <v>5105060100200500</v>
      </c>
      <c r="B391" s="95" t="s">
        <v>1145</v>
      </c>
      <c r="C391" s="24" t="s">
        <v>1601</v>
      </c>
      <c r="D391" s="525" t="e">
        <f t="shared" si="185"/>
        <v>#REF!</v>
      </c>
      <c r="E391" s="106" t="e">
        <f t="shared" si="186"/>
        <v>#REF!</v>
      </c>
      <c r="F391" s="428" t="e">
        <f t="shared" si="186"/>
        <v>#REF!</v>
      </c>
      <c r="G391" s="397" t="e">
        <f>SUM(#REF!)</f>
        <v>#REF!</v>
      </c>
      <c r="H391" s="396" t="e">
        <f>SUM(#REF!)</f>
        <v>#REF!</v>
      </c>
      <c r="I391" s="396" t="e">
        <f>SUM(#REF!)</f>
        <v>#REF!</v>
      </c>
      <c r="J391" s="396" t="e">
        <f>SUM(#REF!)</f>
        <v>#REF!</v>
      </c>
      <c r="K391" s="396" t="e">
        <f>SUM(#REF!)</f>
        <v>#REF!</v>
      </c>
      <c r="L391" s="396" t="e">
        <f>SUM(#REF!)</f>
        <v>#REF!</v>
      </c>
      <c r="M391" s="396" t="e">
        <f>SUM(#REF!)</f>
        <v>#REF!</v>
      </c>
      <c r="N391" s="396" t="e">
        <f>SUM(#REF!)</f>
        <v>#REF!</v>
      </c>
      <c r="O391" s="396" t="e">
        <f>SUM(#REF!)</f>
        <v>#REF!</v>
      </c>
      <c r="P391" s="396" t="e">
        <f>SUM(#REF!)</f>
        <v>#REF!</v>
      </c>
      <c r="Q391" s="396" t="e">
        <f>SUM(#REF!)</f>
        <v>#REF!</v>
      </c>
      <c r="R391" s="396" t="e">
        <f>SUM(#REF!)</f>
        <v>#REF!</v>
      </c>
      <c r="S391" s="396" t="e">
        <f>SUM(#REF!)</f>
        <v>#REF!</v>
      </c>
      <c r="T391" s="396" t="e">
        <f>SUM(#REF!)</f>
        <v>#REF!</v>
      </c>
      <c r="U391" s="396" t="e">
        <f>SUM(#REF!)</f>
        <v>#REF!</v>
      </c>
      <c r="V391" s="396" t="e">
        <f>SUM(#REF!)</f>
        <v>#REF!</v>
      </c>
      <c r="W391" s="396" t="e">
        <f>SUM(#REF!)</f>
        <v>#REF!</v>
      </c>
      <c r="X391" s="396" t="e">
        <f>SUM(#REF!)</f>
        <v>#REF!</v>
      </c>
      <c r="Y391" s="396" t="e">
        <f>SUM(#REF!)</f>
        <v>#REF!</v>
      </c>
      <c r="Z391" s="396" t="e">
        <f>SUM(#REF!)</f>
        <v>#REF!</v>
      </c>
      <c r="AA391" s="393" t="e">
        <f>SUM(#REF!)</f>
        <v>#REF!</v>
      </c>
      <c r="AB391" s="393" t="e">
        <f>SUM(#REF!)</f>
        <v>#REF!</v>
      </c>
      <c r="AC391" s="393" t="e">
        <f>SUM(#REF!)</f>
        <v>#REF!</v>
      </c>
      <c r="AD391" s="393" t="e">
        <f>SUM(#REF!)</f>
        <v>#REF!</v>
      </c>
      <c r="AE391" s="93">
        <v>37700</v>
      </c>
      <c r="AF391" s="93">
        <v>37700</v>
      </c>
      <c r="AG391" s="378">
        <v>36997</v>
      </c>
      <c r="AH391" s="395" t="e">
        <f t="shared" si="187"/>
        <v>#REF!</v>
      </c>
      <c r="AI391" s="110" t="e">
        <f>#REF!</f>
        <v>#REF!</v>
      </c>
      <c r="AJ391" s="93" t="e">
        <f>#REF!</f>
        <v>#REF!</v>
      </c>
      <c r="AK391" s="93" t="e">
        <f>#REF!</f>
        <v>#REF!</v>
      </c>
      <c r="AL391" s="93" t="e">
        <f>#REF!</f>
        <v>#REF!</v>
      </c>
      <c r="AM391" s="93" t="e">
        <f>#REF!</f>
        <v>#REF!</v>
      </c>
      <c r="AN391" s="93" t="e">
        <f>#REF!</f>
        <v>#REF!</v>
      </c>
      <c r="AO391" s="93" t="e">
        <f>#REF!</f>
        <v>#REF!</v>
      </c>
      <c r="AP391" s="93" t="e">
        <f>#REF!</f>
        <v>#REF!</v>
      </c>
      <c r="AQ391" s="93" t="e">
        <f>#REF!</f>
        <v>#REF!</v>
      </c>
      <c r="AR391" s="93" t="e">
        <f>#REF!</f>
        <v>#REF!</v>
      </c>
      <c r="AS391" s="187" t="e">
        <f>#REF!</f>
        <v>#REF!</v>
      </c>
      <c r="AT391" s="187" t="e">
        <f>#REF!</f>
        <v>#REF!</v>
      </c>
      <c r="AU391" s="17"/>
      <c r="AV391" s="17"/>
    </row>
    <row r="392" spans="1:48">
      <c r="A392" s="519">
        <v>5105060100200600</v>
      </c>
      <c r="B392" s="95" t="s">
        <v>1146</v>
      </c>
      <c r="C392" s="24" t="s">
        <v>1602</v>
      </c>
      <c r="D392" s="525" t="e">
        <f t="shared" si="185"/>
        <v>#REF!</v>
      </c>
      <c r="E392" s="106" t="e">
        <f t="shared" si="186"/>
        <v>#REF!</v>
      </c>
      <c r="F392" s="428" t="e">
        <f t="shared" si="186"/>
        <v>#REF!</v>
      </c>
      <c r="G392" s="397" t="e">
        <f>SUM(#REF!)</f>
        <v>#REF!</v>
      </c>
      <c r="H392" s="396" t="e">
        <f>SUM(#REF!)</f>
        <v>#REF!</v>
      </c>
      <c r="I392" s="396" t="e">
        <f>SUM(#REF!)</f>
        <v>#REF!</v>
      </c>
      <c r="J392" s="396" t="e">
        <f>SUM(#REF!)</f>
        <v>#REF!</v>
      </c>
      <c r="K392" s="396" t="e">
        <f>SUM(#REF!)</f>
        <v>#REF!</v>
      </c>
      <c r="L392" s="396" t="e">
        <f>SUM(#REF!)</f>
        <v>#REF!</v>
      </c>
      <c r="M392" s="396" t="e">
        <f>SUM(#REF!)</f>
        <v>#REF!</v>
      </c>
      <c r="N392" s="396" t="e">
        <f>SUM(#REF!)</f>
        <v>#REF!</v>
      </c>
      <c r="O392" s="396" t="e">
        <f>SUM(#REF!)</f>
        <v>#REF!</v>
      </c>
      <c r="P392" s="396" t="e">
        <f>SUM(#REF!)</f>
        <v>#REF!</v>
      </c>
      <c r="Q392" s="396" t="e">
        <f>SUM(#REF!)</f>
        <v>#REF!</v>
      </c>
      <c r="R392" s="396" t="e">
        <f>SUM(#REF!)</f>
        <v>#REF!</v>
      </c>
      <c r="S392" s="396" t="e">
        <f>SUM(#REF!)</f>
        <v>#REF!</v>
      </c>
      <c r="T392" s="396" t="e">
        <f>SUM(#REF!)</f>
        <v>#REF!</v>
      </c>
      <c r="U392" s="396" t="e">
        <f>SUM(#REF!)</f>
        <v>#REF!</v>
      </c>
      <c r="V392" s="396" t="e">
        <f>SUM(#REF!)</f>
        <v>#REF!</v>
      </c>
      <c r="W392" s="396" t="e">
        <f>SUM(#REF!)</f>
        <v>#REF!</v>
      </c>
      <c r="X392" s="396" t="e">
        <f>SUM(#REF!)</f>
        <v>#REF!</v>
      </c>
      <c r="Y392" s="396" t="e">
        <f>SUM(#REF!)</f>
        <v>#REF!</v>
      </c>
      <c r="Z392" s="396" t="e">
        <f>SUM(#REF!)</f>
        <v>#REF!</v>
      </c>
      <c r="AA392" s="393" t="e">
        <f>SUM(#REF!)</f>
        <v>#REF!</v>
      </c>
      <c r="AB392" s="393" t="e">
        <f>SUM(#REF!)</f>
        <v>#REF!</v>
      </c>
      <c r="AC392" s="393" t="e">
        <f>SUM(#REF!)</f>
        <v>#REF!</v>
      </c>
      <c r="AD392" s="393" t="e">
        <f>SUM(#REF!)</f>
        <v>#REF!</v>
      </c>
      <c r="AE392" s="93">
        <v>1100</v>
      </c>
      <c r="AF392" s="93">
        <v>1100</v>
      </c>
      <c r="AG392" s="378">
        <v>365</v>
      </c>
      <c r="AH392" s="395" t="e">
        <f t="shared" si="187"/>
        <v>#REF!</v>
      </c>
      <c r="AI392" s="110" t="e">
        <f>#REF!</f>
        <v>#REF!</v>
      </c>
      <c r="AJ392" s="93" t="e">
        <f>#REF!</f>
        <v>#REF!</v>
      </c>
      <c r="AK392" s="93" t="e">
        <f>#REF!</f>
        <v>#REF!</v>
      </c>
      <c r="AL392" s="93" t="e">
        <f>#REF!</f>
        <v>#REF!</v>
      </c>
      <c r="AM392" s="93" t="e">
        <f>#REF!</f>
        <v>#REF!</v>
      </c>
      <c r="AN392" s="93" t="e">
        <f>#REF!</f>
        <v>#REF!</v>
      </c>
      <c r="AO392" s="93" t="e">
        <f>#REF!</f>
        <v>#REF!</v>
      </c>
      <c r="AP392" s="93" t="e">
        <f>#REF!</f>
        <v>#REF!</v>
      </c>
      <c r="AQ392" s="93" t="e">
        <f>#REF!</f>
        <v>#REF!</v>
      </c>
      <c r="AR392" s="93" t="e">
        <f>#REF!</f>
        <v>#REF!</v>
      </c>
      <c r="AS392" s="187" t="e">
        <f>#REF!</f>
        <v>#REF!</v>
      </c>
      <c r="AT392" s="187" t="e">
        <f>#REF!</f>
        <v>#REF!</v>
      </c>
      <c r="AU392" s="17"/>
      <c r="AV392" s="17"/>
    </row>
    <row r="393" spans="1:48">
      <c r="A393" s="519">
        <v>5105060100200700</v>
      </c>
      <c r="B393" s="95" t="s">
        <v>1382</v>
      </c>
      <c r="C393" s="24" t="s">
        <v>1603</v>
      </c>
      <c r="D393" s="525" t="e">
        <f t="shared" si="185"/>
        <v>#REF!</v>
      </c>
      <c r="E393" s="106" t="e">
        <f t="shared" si="186"/>
        <v>#REF!</v>
      </c>
      <c r="F393" s="428" t="e">
        <f t="shared" si="186"/>
        <v>#REF!</v>
      </c>
      <c r="G393" s="397" t="e">
        <f>SUM(#REF!)</f>
        <v>#REF!</v>
      </c>
      <c r="H393" s="396" t="e">
        <f>SUM(#REF!)</f>
        <v>#REF!</v>
      </c>
      <c r="I393" s="396" t="e">
        <f>SUM(#REF!)</f>
        <v>#REF!</v>
      </c>
      <c r="J393" s="396" t="e">
        <f>SUM(#REF!)</f>
        <v>#REF!</v>
      </c>
      <c r="K393" s="396" t="e">
        <f>SUM(#REF!)</f>
        <v>#REF!</v>
      </c>
      <c r="L393" s="396" t="e">
        <f>SUM(#REF!)</f>
        <v>#REF!</v>
      </c>
      <c r="M393" s="396" t="e">
        <f>SUM(#REF!)</f>
        <v>#REF!</v>
      </c>
      <c r="N393" s="396" t="e">
        <f>SUM(#REF!)</f>
        <v>#REF!</v>
      </c>
      <c r="O393" s="396" t="e">
        <f>SUM(#REF!)</f>
        <v>#REF!</v>
      </c>
      <c r="P393" s="396" t="e">
        <f>SUM(#REF!)</f>
        <v>#REF!</v>
      </c>
      <c r="Q393" s="396" t="e">
        <f>SUM(#REF!)</f>
        <v>#REF!</v>
      </c>
      <c r="R393" s="396" t="e">
        <f>SUM(#REF!)</f>
        <v>#REF!</v>
      </c>
      <c r="S393" s="396" t="e">
        <f>SUM(#REF!)</f>
        <v>#REF!</v>
      </c>
      <c r="T393" s="396" t="e">
        <f>SUM(#REF!)</f>
        <v>#REF!</v>
      </c>
      <c r="U393" s="396" t="e">
        <f>SUM(#REF!)</f>
        <v>#REF!</v>
      </c>
      <c r="V393" s="396" t="e">
        <f>SUM(#REF!)</f>
        <v>#REF!</v>
      </c>
      <c r="W393" s="396" t="e">
        <f>SUM(#REF!)</f>
        <v>#REF!</v>
      </c>
      <c r="X393" s="396" t="e">
        <f>SUM(#REF!)</f>
        <v>#REF!</v>
      </c>
      <c r="Y393" s="396" t="e">
        <f>SUM(#REF!)</f>
        <v>#REF!</v>
      </c>
      <c r="Z393" s="396" t="e">
        <f>SUM(#REF!)</f>
        <v>#REF!</v>
      </c>
      <c r="AA393" s="393" t="e">
        <f>SUM(#REF!)</f>
        <v>#REF!</v>
      </c>
      <c r="AB393" s="393" t="e">
        <f>SUM(#REF!)</f>
        <v>#REF!</v>
      </c>
      <c r="AC393" s="393" t="e">
        <f>SUM(#REF!)</f>
        <v>#REF!</v>
      </c>
      <c r="AD393" s="393" t="e">
        <f>SUM(#REF!)</f>
        <v>#REF!</v>
      </c>
      <c r="AE393" s="93">
        <f>162000+543</f>
        <v>162543</v>
      </c>
      <c r="AF393" s="93">
        <v>162000</v>
      </c>
      <c r="AG393" s="378">
        <v>167370</v>
      </c>
      <c r="AH393" s="395" t="e">
        <f t="shared" si="187"/>
        <v>#REF!</v>
      </c>
      <c r="AI393" s="110" t="e">
        <f>#REF!</f>
        <v>#REF!</v>
      </c>
      <c r="AJ393" s="93" t="e">
        <f>#REF!</f>
        <v>#REF!</v>
      </c>
      <c r="AK393" s="93" t="e">
        <f>#REF!</f>
        <v>#REF!</v>
      </c>
      <c r="AL393" s="93" t="e">
        <f>#REF!</f>
        <v>#REF!</v>
      </c>
      <c r="AM393" s="93" t="e">
        <f>#REF!</f>
        <v>#REF!</v>
      </c>
      <c r="AN393" s="93" t="e">
        <f>#REF!</f>
        <v>#REF!</v>
      </c>
      <c r="AO393" s="93" t="e">
        <f>#REF!</f>
        <v>#REF!</v>
      </c>
      <c r="AP393" s="93" t="e">
        <f>#REF!</f>
        <v>#REF!</v>
      </c>
      <c r="AQ393" s="93" t="e">
        <f>#REF!</f>
        <v>#REF!</v>
      </c>
      <c r="AR393" s="93" t="e">
        <f>#REF!</f>
        <v>#REF!</v>
      </c>
      <c r="AS393" s="187" t="e">
        <f>#REF!</f>
        <v>#REF!</v>
      </c>
      <c r="AT393" s="187" t="e">
        <f>#REF!</f>
        <v>#REF!</v>
      </c>
      <c r="AU393" s="17"/>
      <c r="AV393" s="17"/>
    </row>
    <row r="394" spans="1:48">
      <c r="A394" s="519"/>
      <c r="B394" s="95">
        <v>306</v>
      </c>
      <c r="C394" s="24" t="s">
        <v>1151</v>
      </c>
      <c r="D394" s="526" t="e">
        <f t="shared" ref="D394:AD394" si="188">SUM(D395:D399)</f>
        <v>#REF!</v>
      </c>
      <c r="E394" s="429" t="e">
        <f t="shared" si="188"/>
        <v>#REF!</v>
      </c>
      <c r="F394" s="430" t="e">
        <f t="shared" si="188"/>
        <v>#REF!</v>
      </c>
      <c r="G394" s="51" t="e">
        <f t="shared" si="188"/>
        <v>#REF!</v>
      </c>
      <c r="H394" s="97" t="e">
        <f>SUM(H395:H399)</f>
        <v>#REF!</v>
      </c>
      <c r="I394" s="97" t="e">
        <f t="shared" si="188"/>
        <v>#REF!</v>
      </c>
      <c r="J394" s="97" t="e">
        <f t="shared" si="188"/>
        <v>#REF!</v>
      </c>
      <c r="K394" s="97" t="e">
        <f t="shared" si="188"/>
        <v>#REF!</v>
      </c>
      <c r="L394" s="97" t="e">
        <f t="shared" si="188"/>
        <v>#REF!</v>
      </c>
      <c r="M394" s="97" t="e">
        <f t="shared" si="188"/>
        <v>#REF!</v>
      </c>
      <c r="N394" s="97" t="e">
        <f t="shared" si="188"/>
        <v>#REF!</v>
      </c>
      <c r="O394" s="97" t="e">
        <f t="shared" si="188"/>
        <v>#REF!</v>
      </c>
      <c r="P394" s="97" t="e">
        <f t="shared" si="188"/>
        <v>#REF!</v>
      </c>
      <c r="Q394" s="97" t="e">
        <f t="shared" si="188"/>
        <v>#REF!</v>
      </c>
      <c r="R394" s="97" t="e">
        <f t="shared" si="188"/>
        <v>#REF!</v>
      </c>
      <c r="S394" s="97" t="e">
        <f t="shared" si="188"/>
        <v>#REF!</v>
      </c>
      <c r="T394" s="97" t="e">
        <f t="shared" si="188"/>
        <v>#REF!</v>
      </c>
      <c r="U394" s="97" t="e">
        <f t="shared" si="188"/>
        <v>#REF!</v>
      </c>
      <c r="V394" s="97" t="e">
        <f t="shared" si="188"/>
        <v>#REF!</v>
      </c>
      <c r="W394" s="97" t="e">
        <f t="shared" si="188"/>
        <v>#REF!</v>
      </c>
      <c r="X394" s="97" t="e">
        <f t="shared" si="188"/>
        <v>#REF!</v>
      </c>
      <c r="Y394" s="97" t="e">
        <f t="shared" si="188"/>
        <v>#REF!</v>
      </c>
      <c r="Z394" s="97" t="e">
        <f t="shared" si="188"/>
        <v>#REF!</v>
      </c>
      <c r="AA394" s="97" t="e">
        <f t="shared" si="188"/>
        <v>#REF!</v>
      </c>
      <c r="AB394" s="97" t="e">
        <f t="shared" si="188"/>
        <v>#REF!</v>
      </c>
      <c r="AC394" s="97" t="e">
        <f t="shared" si="188"/>
        <v>#REF!</v>
      </c>
      <c r="AD394" s="97" t="e">
        <f t="shared" si="188"/>
        <v>#REF!</v>
      </c>
      <c r="AE394" s="97">
        <f>SUM(AE395:AE399)</f>
        <v>636896</v>
      </c>
      <c r="AF394" s="97">
        <f t="shared" ref="AF394:AT394" si="189">SUM(AF395:AF399)</f>
        <v>693200</v>
      </c>
      <c r="AG394" s="97">
        <f t="shared" si="189"/>
        <v>629777</v>
      </c>
      <c r="AH394" s="97" t="e">
        <f t="shared" si="189"/>
        <v>#REF!</v>
      </c>
      <c r="AI394" s="97" t="e">
        <f t="shared" si="189"/>
        <v>#REF!</v>
      </c>
      <c r="AJ394" s="97" t="e">
        <f t="shared" si="189"/>
        <v>#REF!</v>
      </c>
      <c r="AK394" s="97" t="e">
        <f t="shared" si="189"/>
        <v>#REF!</v>
      </c>
      <c r="AL394" s="97" t="e">
        <f t="shared" si="189"/>
        <v>#REF!</v>
      </c>
      <c r="AM394" s="97" t="e">
        <f t="shared" si="189"/>
        <v>#REF!</v>
      </c>
      <c r="AN394" s="97" t="e">
        <f t="shared" si="189"/>
        <v>#REF!</v>
      </c>
      <c r="AO394" s="97" t="e">
        <f t="shared" si="189"/>
        <v>#REF!</v>
      </c>
      <c r="AP394" s="97" t="e">
        <f t="shared" si="189"/>
        <v>#REF!</v>
      </c>
      <c r="AQ394" s="97" t="e">
        <f t="shared" si="189"/>
        <v>#REF!</v>
      </c>
      <c r="AR394" s="97" t="e">
        <f t="shared" si="189"/>
        <v>#REF!</v>
      </c>
      <c r="AS394" s="97" t="e">
        <f t="shared" si="189"/>
        <v>#REF!</v>
      </c>
      <c r="AT394" s="97" t="e">
        <f t="shared" si="189"/>
        <v>#REF!</v>
      </c>
      <c r="AU394" s="17"/>
      <c r="AV394" s="17"/>
    </row>
    <row r="395" spans="1:48" ht="15" customHeight="1">
      <c r="A395" s="519">
        <v>5105060100200300</v>
      </c>
      <c r="B395" s="95" t="s">
        <v>1147</v>
      </c>
      <c r="C395" s="24" t="s">
        <v>1604</v>
      </c>
      <c r="D395" s="525" t="e">
        <f>E395/9*12</f>
        <v>#REF!</v>
      </c>
      <c r="E395" s="106" t="e">
        <f t="shared" ref="E395:F402" si="190">AC395+AA395+Y395+W395+U395+S395+Q395+O395+M395+K395+I395+G395</f>
        <v>#REF!</v>
      </c>
      <c r="F395" s="428" t="e">
        <f t="shared" si="190"/>
        <v>#REF!</v>
      </c>
      <c r="G395" s="397" t="e">
        <f>SUM(#REF!)</f>
        <v>#REF!</v>
      </c>
      <c r="H395" s="396" t="e">
        <f>SUM(#REF!)</f>
        <v>#REF!</v>
      </c>
      <c r="I395" s="396" t="e">
        <f>SUM(#REF!)</f>
        <v>#REF!</v>
      </c>
      <c r="J395" s="396" t="e">
        <f>SUM(#REF!)</f>
        <v>#REF!</v>
      </c>
      <c r="K395" s="396" t="e">
        <f>SUM(#REF!)</f>
        <v>#REF!</v>
      </c>
      <c r="L395" s="396" t="e">
        <f>SUM(#REF!)</f>
        <v>#REF!</v>
      </c>
      <c r="M395" s="396" t="e">
        <f>SUM(#REF!)</f>
        <v>#REF!</v>
      </c>
      <c r="N395" s="396" t="e">
        <f>SUM(#REF!)</f>
        <v>#REF!</v>
      </c>
      <c r="O395" s="396" t="e">
        <f>SUM(#REF!)</f>
        <v>#REF!</v>
      </c>
      <c r="P395" s="396" t="e">
        <f>SUM(#REF!)</f>
        <v>#REF!</v>
      </c>
      <c r="Q395" s="396" t="e">
        <f>SUM(#REF!)</f>
        <v>#REF!</v>
      </c>
      <c r="R395" s="396" t="e">
        <f>SUM(#REF!)</f>
        <v>#REF!</v>
      </c>
      <c r="S395" s="396" t="e">
        <f>SUM(#REF!)</f>
        <v>#REF!</v>
      </c>
      <c r="T395" s="396" t="e">
        <f>SUM(#REF!)</f>
        <v>#REF!</v>
      </c>
      <c r="U395" s="396" t="e">
        <f>SUM(#REF!)</f>
        <v>#REF!</v>
      </c>
      <c r="V395" s="396" t="e">
        <f>SUM(#REF!)</f>
        <v>#REF!</v>
      </c>
      <c r="W395" s="396" t="e">
        <f>SUM(#REF!)</f>
        <v>#REF!</v>
      </c>
      <c r="X395" s="396" t="e">
        <f>SUM(#REF!)</f>
        <v>#REF!</v>
      </c>
      <c r="Y395" s="396" t="e">
        <f>SUM(#REF!)</f>
        <v>#REF!</v>
      </c>
      <c r="Z395" s="396" t="e">
        <f>SUM(#REF!)</f>
        <v>#REF!</v>
      </c>
      <c r="AA395" s="393" t="e">
        <f>SUM(#REF!)</f>
        <v>#REF!</v>
      </c>
      <c r="AB395" s="393" t="e">
        <f>SUM(#REF!)</f>
        <v>#REF!</v>
      </c>
      <c r="AC395" s="393" t="e">
        <f>SUM(#REF!)</f>
        <v>#REF!</v>
      </c>
      <c r="AD395" s="393" t="e">
        <f>SUM(#REF!)</f>
        <v>#REF!</v>
      </c>
      <c r="AE395" s="505">
        <f>147300-25000</f>
        <v>122300</v>
      </c>
      <c r="AF395" s="93">
        <v>147300</v>
      </c>
      <c r="AG395" s="378">
        <v>172622</v>
      </c>
      <c r="AH395" s="395" t="e">
        <f t="shared" ref="AH395:AH402" si="191">SUM(AI395:AT395)</f>
        <v>#REF!</v>
      </c>
      <c r="AI395" s="110" t="e">
        <f>#REF!</f>
        <v>#REF!</v>
      </c>
      <c r="AJ395" s="93" t="e">
        <f>#REF!</f>
        <v>#REF!</v>
      </c>
      <c r="AK395" s="93" t="e">
        <f>#REF!</f>
        <v>#REF!</v>
      </c>
      <c r="AL395" s="93" t="e">
        <f>#REF!</f>
        <v>#REF!</v>
      </c>
      <c r="AM395" s="93" t="e">
        <f>#REF!</f>
        <v>#REF!</v>
      </c>
      <c r="AN395" s="93" t="e">
        <f>#REF!</f>
        <v>#REF!</v>
      </c>
      <c r="AO395" s="93" t="e">
        <f>#REF!</f>
        <v>#REF!</v>
      </c>
      <c r="AP395" s="93" t="e">
        <f>#REF!</f>
        <v>#REF!</v>
      </c>
      <c r="AQ395" s="93" t="e">
        <f>#REF!</f>
        <v>#REF!</v>
      </c>
      <c r="AR395" s="93" t="e">
        <f>#REF!</f>
        <v>#REF!</v>
      </c>
      <c r="AS395" s="187" t="e">
        <f>#REF!</f>
        <v>#REF!</v>
      </c>
      <c r="AT395" s="187" t="e">
        <f>#REF!</f>
        <v>#REF!</v>
      </c>
      <c r="AU395" s="17"/>
      <c r="AV395" s="17"/>
    </row>
    <row r="396" spans="1:48">
      <c r="A396" s="519">
        <v>5105060100200200</v>
      </c>
      <c r="B396" s="95" t="s">
        <v>1148</v>
      </c>
      <c r="C396" s="24" t="s">
        <v>1605</v>
      </c>
      <c r="D396" s="525" t="e">
        <f>E396/9*12</f>
        <v>#REF!</v>
      </c>
      <c r="E396" s="106" t="e">
        <f t="shared" si="190"/>
        <v>#REF!</v>
      </c>
      <c r="F396" s="428" t="e">
        <f t="shared" si="190"/>
        <v>#REF!</v>
      </c>
      <c r="G396" s="397" t="e">
        <f>SUM(#REF!)</f>
        <v>#REF!</v>
      </c>
      <c r="H396" s="396" t="e">
        <f>SUM(#REF!)</f>
        <v>#REF!</v>
      </c>
      <c r="I396" s="396" t="e">
        <f>SUM(#REF!)</f>
        <v>#REF!</v>
      </c>
      <c r="J396" s="396" t="e">
        <f>SUM(#REF!)</f>
        <v>#REF!</v>
      </c>
      <c r="K396" s="396" t="e">
        <f>SUM(#REF!)</f>
        <v>#REF!</v>
      </c>
      <c r="L396" s="396" t="e">
        <f>SUM(#REF!)</f>
        <v>#REF!</v>
      </c>
      <c r="M396" s="396" t="e">
        <f>SUM(#REF!)</f>
        <v>#REF!</v>
      </c>
      <c r="N396" s="396" t="e">
        <f>SUM(#REF!)</f>
        <v>#REF!</v>
      </c>
      <c r="O396" s="396" t="e">
        <f>SUM(#REF!)</f>
        <v>#REF!</v>
      </c>
      <c r="P396" s="396" t="e">
        <f>SUM(#REF!)</f>
        <v>#REF!</v>
      </c>
      <c r="Q396" s="396" t="e">
        <f>SUM(#REF!)</f>
        <v>#REF!</v>
      </c>
      <c r="R396" s="396" t="e">
        <f>SUM(#REF!)</f>
        <v>#REF!</v>
      </c>
      <c r="S396" s="396" t="e">
        <f>SUM(#REF!)</f>
        <v>#REF!</v>
      </c>
      <c r="T396" s="396" t="e">
        <f>SUM(#REF!)</f>
        <v>#REF!</v>
      </c>
      <c r="U396" s="396" t="e">
        <f>SUM(#REF!)</f>
        <v>#REF!</v>
      </c>
      <c r="V396" s="396" t="e">
        <f>SUM(#REF!)</f>
        <v>#REF!</v>
      </c>
      <c r="W396" s="396" t="e">
        <f>SUM(#REF!)</f>
        <v>#REF!</v>
      </c>
      <c r="X396" s="396" t="e">
        <f>SUM(#REF!)</f>
        <v>#REF!</v>
      </c>
      <c r="Y396" s="396" t="e">
        <f>SUM(#REF!)</f>
        <v>#REF!</v>
      </c>
      <c r="Z396" s="396" t="e">
        <f>SUM(#REF!)</f>
        <v>#REF!</v>
      </c>
      <c r="AA396" s="393" t="e">
        <f>SUM(#REF!)</f>
        <v>#REF!</v>
      </c>
      <c r="AB396" s="393" t="e">
        <f>SUM(#REF!)</f>
        <v>#REF!</v>
      </c>
      <c r="AC396" s="393" t="e">
        <f>SUM(#REF!)</f>
        <v>#REF!</v>
      </c>
      <c r="AD396" s="393" t="e">
        <f>SUM(#REF!)</f>
        <v>#REF!</v>
      </c>
      <c r="AE396" s="93">
        <v>215700</v>
      </c>
      <c r="AF396" s="93">
        <v>215700</v>
      </c>
      <c r="AG396" s="378">
        <v>150551</v>
      </c>
      <c r="AH396" s="395" t="e">
        <f t="shared" si="191"/>
        <v>#REF!</v>
      </c>
      <c r="AI396" s="110" t="e">
        <f>#REF!</f>
        <v>#REF!</v>
      </c>
      <c r="AJ396" s="93" t="e">
        <f>#REF!</f>
        <v>#REF!</v>
      </c>
      <c r="AK396" s="93" t="e">
        <f>#REF!</f>
        <v>#REF!</v>
      </c>
      <c r="AL396" s="93" t="e">
        <f>#REF!</f>
        <v>#REF!</v>
      </c>
      <c r="AM396" s="93" t="e">
        <f>#REF!</f>
        <v>#REF!</v>
      </c>
      <c r="AN396" s="93" t="e">
        <f>#REF!</f>
        <v>#REF!</v>
      </c>
      <c r="AO396" s="93" t="e">
        <f>#REF!</f>
        <v>#REF!</v>
      </c>
      <c r="AP396" s="93" t="e">
        <f>#REF!</f>
        <v>#REF!</v>
      </c>
      <c r="AQ396" s="93" t="e">
        <f>#REF!</f>
        <v>#REF!</v>
      </c>
      <c r="AR396" s="93" t="e">
        <f>#REF!</f>
        <v>#REF!</v>
      </c>
      <c r="AS396" s="187" t="e">
        <f>#REF!</f>
        <v>#REF!</v>
      </c>
      <c r="AT396" s="187" t="e">
        <f>#REF!</f>
        <v>#REF!</v>
      </c>
      <c r="AU396" s="17"/>
      <c r="AV396" s="17"/>
    </row>
    <row r="397" spans="1:48">
      <c r="A397" s="531">
        <v>5105060100200400</v>
      </c>
      <c r="B397" s="532" t="s">
        <v>1383</v>
      </c>
      <c r="C397" s="534" t="s">
        <v>1606</v>
      </c>
      <c r="D397" s="525">
        <v>10000</v>
      </c>
      <c r="E397" s="106" t="e">
        <f t="shared" si="190"/>
        <v>#REF!</v>
      </c>
      <c r="F397" s="428" t="e">
        <f t="shared" si="190"/>
        <v>#REF!</v>
      </c>
      <c r="G397" s="397" t="e">
        <f>SUM(#REF!)</f>
        <v>#REF!</v>
      </c>
      <c r="H397" s="396" t="e">
        <f>SUM(#REF!)</f>
        <v>#REF!</v>
      </c>
      <c r="I397" s="396" t="e">
        <f>SUM(#REF!)</f>
        <v>#REF!</v>
      </c>
      <c r="J397" s="396" t="e">
        <f>SUM(#REF!)</f>
        <v>#REF!</v>
      </c>
      <c r="K397" s="396" t="e">
        <f>SUM(#REF!)</f>
        <v>#REF!</v>
      </c>
      <c r="L397" s="396" t="e">
        <f>SUM(#REF!)</f>
        <v>#REF!</v>
      </c>
      <c r="M397" s="396" t="e">
        <f>SUM(#REF!)</f>
        <v>#REF!</v>
      </c>
      <c r="N397" s="396" t="e">
        <f>SUM(#REF!)</f>
        <v>#REF!</v>
      </c>
      <c r="O397" s="396" t="e">
        <f>SUM(#REF!)</f>
        <v>#REF!</v>
      </c>
      <c r="P397" s="396" t="e">
        <f>SUM(#REF!)</f>
        <v>#REF!</v>
      </c>
      <c r="Q397" s="396" t="e">
        <f>SUM(#REF!)</f>
        <v>#REF!</v>
      </c>
      <c r="R397" s="396" t="e">
        <f>SUM(#REF!)</f>
        <v>#REF!</v>
      </c>
      <c r="S397" s="396" t="e">
        <f>SUM(#REF!)</f>
        <v>#REF!</v>
      </c>
      <c r="T397" s="396" t="e">
        <f>SUM(#REF!)</f>
        <v>#REF!</v>
      </c>
      <c r="U397" s="396" t="e">
        <f>SUM(#REF!)</f>
        <v>#REF!</v>
      </c>
      <c r="V397" s="396" t="e">
        <f>SUM(#REF!)</f>
        <v>#REF!</v>
      </c>
      <c r="W397" s="396" t="e">
        <f>SUM(#REF!)</f>
        <v>#REF!</v>
      </c>
      <c r="X397" s="396" t="e">
        <f>SUM(#REF!)</f>
        <v>#REF!</v>
      </c>
      <c r="Y397" s="396" t="e">
        <f>SUM(#REF!)</f>
        <v>#REF!</v>
      </c>
      <c r="Z397" s="396" t="e">
        <f>SUM(#REF!)</f>
        <v>#REF!</v>
      </c>
      <c r="AA397" s="393" t="e">
        <f>SUM(#REF!)</f>
        <v>#REF!</v>
      </c>
      <c r="AB397" s="393" t="e">
        <f>SUM(#REF!)</f>
        <v>#REF!</v>
      </c>
      <c r="AC397" s="393" t="e">
        <f>SUM(#REF!)</f>
        <v>#REF!</v>
      </c>
      <c r="AD397" s="393" t="e">
        <f>SUM(#REF!)</f>
        <v>#REF!</v>
      </c>
      <c r="AE397" s="505">
        <f>5000+3000+2000</f>
        <v>10000</v>
      </c>
      <c r="AF397" s="93">
        <v>5000</v>
      </c>
      <c r="AG397" s="378">
        <v>5010</v>
      </c>
      <c r="AH397" s="395" t="e">
        <f t="shared" si="191"/>
        <v>#REF!</v>
      </c>
      <c r="AI397" s="110" t="e">
        <f>#REF!</f>
        <v>#REF!</v>
      </c>
      <c r="AJ397" s="93" t="e">
        <f>#REF!</f>
        <v>#REF!</v>
      </c>
      <c r="AK397" s="93" t="e">
        <f>#REF!</f>
        <v>#REF!</v>
      </c>
      <c r="AL397" s="93" t="e">
        <f>#REF!</f>
        <v>#REF!</v>
      </c>
      <c r="AM397" s="93" t="e">
        <f>#REF!</f>
        <v>#REF!</v>
      </c>
      <c r="AN397" s="93" t="e">
        <f>#REF!</f>
        <v>#REF!</v>
      </c>
      <c r="AO397" s="93" t="e">
        <f>#REF!</f>
        <v>#REF!</v>
      </c>
      <c r="AP397" s="93" t="e">
        <f>#REF!</f>
        <v>#REF!</v>
      </c>
      <c r="AQ397" s="93" t="e">
        <f>#REF!</f>
        <v>#REF!</v>
      </c>
      <c r="AR397" s="93" t="e">
        <f>#REF!</f>
        <v>#REF!</v>
      </c>
      <c r="AS397" s="187" t="e">
        <f>#REF!</f>
        <v>#REF!</v>
      </c>
      <c r="AT397" s="187" t="e">
        <f>#REF!</f>
        <v>#REF!</v>
      </c>
      <c r="AU397" s="17"/>
      <c r="AV397" s="17"/>
    </row>
    <row r="398" spans="1:48">
      <c r="A398" s="519">
        <v>5105060100200100</v>
      </c>
      <c r="B398" s="95" t="s">
        <v>1149</v>
      </c>
      <c r="C398" s="24" t="s">
        <v>1607</v>
      </c>
      <c r="D398" s="525" t="e">
        <f>E398/9*12</f>
        <v>#REF!</v>
      </c>
      <c r="E398" s="106" t="e">
        <f t="shared" si="190"/>
        <v>#REF!</v>
      </c>
      <c r="F398" s="428" t="e">
        <f t="shared" si="190"/>
        <v>#REF!</v>
      </c>
      <c r="G398" s="397" t="e">
        <f>SUM(#REF!)</f>
        <v>#REF!</v>
      </c>
      <c r="H398" s="396" t="e">
        <f>SUM(#REF!)</f>
        <v>#REF!</v>
      </c>
      <c r="I398" s="396" t="e">
        <f>SUM(#REF!)</f>
        <v>#REF!</v>
      </c>
      <c r="J398" s="396" t="e">
        <f>SUM(#REF!)</f>
        <v>#REF!</v>
      </c>
      <c r="K398" s="396" t="e">
        <f>SUM(#REF!)</f>
        <v>#REF!</v>
      </c>
      <c r="L398" s="396" t="e">
        <f>SUM(#REF!)</f>
        <v>#REF!</v>
      </c>
      <c r="M398" s="396" t="e">
        <f>SUM(#REF!)</f>
        <v>#REF!</v>
      </c>
      <c r="N398" s="396" t="e">
        <f>SUM(#REF!)</f>
        <v>#REF!</v>
      </c>
      <c r="O398" s="396" t="e">
        <f>SUM(#REF!)</f>
        <v>#REF!</v>
      </c>
      <c r="P398" s="396" t="e">
        <f>SUM(#REF!)</f>
        <v>#REF!</v>
      </c>
      <c r="Q398" s="396" t="e">
        <f>SUM(#REF!)</f>
        <v>#REF!</v>
      </c>
      <c r="R398" s="396" t="e">
        <f>SUM(#REF!)</f>
        <v>#REF!</v>
      </c>
      <c r="S398" s="396" t="e">
        <f>SUM(#REF!)</f>
        <v>#REF!</v>
      </c>
      <c r="T398" s="396" t="e">
        <f>SUM(#REF!)</f>
        <v>#REF!</v>
      </c>
      <c r="U398" s="396" t="e">
        <f>SUM(#REF!)</f>
        <v>#REF!</v>
      </c>
      <c r="V398" s="396" t="e">
        <f>SUM(#REF!)</f>
        <v>#REF!</v>
      </c>
      <c r="W398" s="396" t="e">
        <f>SUM(#REF!)</f>
        <v>#REF!</v>
      </c>
      <c r="X398" s="396" t="e">
        <f>SUM(#REF!)</f>
        <v>#REF!</v>
      </c>
      <c r="Y398" s="396" t="e">
        <f>SUM(#REF!)</f>
        <v>#REF!</v>
      </c>
      <c r="Z398" s="396" t="e">
        <f>SUM(#REF!)</f>
        <v>#REF!</v>
      </c>
      <c r="AA398" s="393" t="e">
        <f>SUM(#REF!)</f>
        <v>#REF!</v>
      </c>
      <c r="AB398" s="393" t="e">
        <f>SUM(#REF!)</f>
        <v>#REF!</v>
      </c>
      <c r="AC398" s="393" t="e">
        <f>SUM(#REF!)</f>
        <v>#REF!</v>
      </c>
      <c r="AD398" s="393" t="e">
        <f>SUM(#REF!)</f>
        <v>#REF!</v>
      </c>
      <c r="AE398" s="505">
        <f>30000+400</f>
        <v>30400</v>
      </c>
      <c r="AF398" s="93">
        <v>30000</v>
      </c>
      <c r="AG398" s="378">
        <v>28200</v>
      </c>
      <c r="AH398" s="395" t="e">
        <f t="shared" si="191"/>
        <v>#REF!</v>
      </c>
      <c r="AI398" s="110" t="e">
        <f>#REF!</f>
        <v>#REF!</v>
      </c>
      <c r="AJ398" s="93" t="e">
        <f>#REF!</f>
        <v>#REF!</v>
      </c>
      <c r="AK398" s="93" t="e">
        <f>#REF!</f>
        <v>#REF!</v>
      </c>
      <c r="AL398" s="93" t="e">
        <f>#REF!</f>
        <v>#REF!</v>
      </c>
      <c r="AM398" s="93" t="e">
        <f>#REF!</f>
        <v>#REF!</v>
      </c>
      <c r="AN398" s="93" t="e">
        <f>#REF!</f>
        <v>#REF!</v>
      </c>
      <c r="AO398" s="93" t="e">
        <f>#REF!</f>
        <v>#REF!</v>
      </c>
      <c r="AP398" s="93" t="e">
        <f>#REF!</f>
        <v>#REF!</v>
      </c>
      <c r="AQ398" s="93" t="e">
        <f>#REF!</f>
        <v>#REF!</v>
      </c>
      <c r="AR398" s="93" t="e">
        <f>#REF!</f>
        <v>#REF!</v>
      </c>
      <c r="AS398" s="187" t="e">
        <f>#REF!</f>
        <v>#REF!</v>
      </c>
      <c r="AT398" s="187" t="e">
        <f>#REF!</f>
        <v>#REF!</v>
      </c>
      <c r="AU398" s="17"/>
      <c r="AV398" s="17"/>
    </row>
    <row r="399" spans="1:48">
      <c r="A399" s="519">
        <v>5105060100200800</v>
      </c>
      <c r="B399" s="95" t="s">
        <v>1150</v>
      </c>
      <c r="C399" s="24" t="s">
        <v>367</v>
      </c>
      <c r="D399" s="525" t="e">
        <f>E399/9*12</f>
        <v>#REF!</v>
      </c>
      <c r="E399" s="106" t="e">
        <f t="shared" si="190"/>
        <v>#REF!</v>
      </c>
      <c r="F399" s="428" t="e">
        <f t="shared" si="190"/>
        <v>#REF!</v>
      </c>
      <c r="G399" s="397" t="e">
        <f>SUM(#REF!)</f>
        <v>#REF!</v>
      </c>
      <c r="H399" s="396" t="e">
        <f>SUM(#REF!)</f>
        <v>#REF!</v>
      </c>
      <c r="I399" s="396" t="e">
        <f>SUM(#REF!)</f>
        <v>#REF!</v>
      </c>
      <c r="J399" s="396" t="e">
        <f>SUM(#REF!)</f>
        <v>#REF!</v>
      </c>
      <c r="K399" s="396" t="e">
        <f>SUM(#REF!)</f>
        <v>#REF!</v>
      </c>
      <c r="L399" s="396" t="e">
        <f>SUM(#REF!)</f>
        <v>#REF!</v>
      </c>
      <c r="M399" s="396" t="e">
        <f>SUM(#REF!)</f>
        <v>#REF!</v>
      </c>
      <c r="N399" s="396" t="e">
        <f>SUM(#REF!)</f>
        <v>#REF!</v>
      </c>
      <c r="O399" s="396" t="e">
        <f>SUM(#REF!)</f>
        <v>#REF!</v>
      </c>
      <c r="P399" s="396" t="e">
        <f>SUM(#REF!)</f>
        <v>#REF!</v>
      </c>
      <c r="Q399" s="396" t="e">
        <f>SUM(#REF!)</f>
        <v>#REF!</v>
      </c>
      <c r="R399" s="396" t="e">
        <f>SUM(#REF!)</f>
        <v>#REF!</v>
      </c>
      <c r="S399" s="396" t="e">
        <f>SUM(#REF!)</f>
        <v>#REF!</v>
      </c>
      <c r="T399" s="396" t="e">
        <f>SUM(#REF!)</f>
        <v>#REF!</v>
      </c>
      <c r="U399" s="396" t="e">
        <f>SUM(#REF!)</f>
        <v>#REF!</v>
      </c>
      <c r="V399" s="396" t="e">
        <f>SUM(#REF!)</f>
        <v>#REF!</v>
      </c>
      <c r="W399" s="396" t="e">
        <f>SUM(#REF!)</f>
        <v>#REF!</v>
      </c>
      <c r="X399" s="396" t="e">
        <f>SUM(#REF!)</f>
        <v>#REF!</v>
      </c>
      <c r="Y399" s="396" t="e">
        <f>SUM(#REF!)</f>
        <v>#REF!</v>
      </c>
      <c r="Z399" s="396" t="e">
        <f>SUM(#REF!)</f>
        <v>#REF!</v>
      </c>
      <c r="AA399" s="393" t="e">
        <f>SUM(#REF!)</f>
        <v>#REF!</v>
      </c>
      <c r="AB399" s="393" t="e">
        <f>SUM(#REF!)</f>
        <v>#REF!</v>
      </c>
      <c r="AC399" s="393" t="e">
        <f>SUM(#REF!)</f>
        <v>#REF!</v>
      </c>
      <c r="AD399" s="393" t="e">
        <f>SUM(#REF!)</f>
        <v>#REF!</v>
      </c>
      <c r="AE399" s="505">
        <f>295200-11000-11000-10304-4400</f>
        <v>258496</v>
      </c>
      <c r="AF399" s="93">
        <v>295200</v>
      </c>
      <c r="AG399" s="378">
        <v>273394</v>
      </c>
      <c r="AH399" s="395" t="e">
        <f t="shared" si="191"/>
        <v>#REF!</v>
      </c>
      <c r="AI399" s="110" t="e">
        <f>#REF!</f>
        <v>#REF!</v>
      </c>
      <c r="AJ399" s="93" t="e">
        <f>#REF!</f>
        <v>#REF!</v>
      </c>
      <c r="AK399" s="93" t="e">
        <f>#REF!</f>
        <v>#REF!</v>
      </c>
      <c r="AL399" s="93" t="e">
        <f>#REF!</f>
        <v>#REF!</v>
      </c>
      <c r="AM399" s="93" t="e">
        <f>#REF!</f>
        <v>#REF!</v>
      </c>
      <c r="AN399" s="93" t="e">
        <f>#REF!</f>
        <v>#REF!</v>
      </c>
      <c r="AO399" s="93" t="e">
        <f>#REF!</f>
        <v>#REF!</v>
      </c>
      <c r="AP399" s="93" t="e">
        <f>#REF!</f>
        <v>#REF!</v>
      </c>
      <c r="AQ399" s="93" t="e">
        <f>#REF!</f>
        <v>#REF!</v>
      </c>
      <c r="AR399" s="93" t="e">
        <f>#REF!</f>
        <v>#REF!</v>
      </c>
      <c r="AS399" s="187" t="e">
        <f>#REF!</f>
        <v>#REF!</v>
      </c>
      <c r="AT399" s="187" t="e">
        <f>#REF!</f>
        <v>#REF!</v>
      </c>
      <c r="AU399" s="17"/>
      <c r="AV399" s="17"/>
    </row>
    <row r="400" spans="1:48">
      <c r="A400" s="519">
        <v>5102050100500200</v>
      </c>
      <c r="B400" s="95">
        <v>307</v>
      </c>
      <c r="C400" s="24" t="s">
        <v>1608</v>
      </c>
      <c r="D400" s="525" t="e">
        <f>E400/9*12</f>
        <v>#REF!</v>
      </c>
      <c r="E400" s="106" t="e">
        <f t="shared" si="190"/>
        <v>#REF!</v>
      </c>
      <c r="F400" s="428" t="e">
        <f t="shared" si="190"/>
        <v>#REF!</v>
      </c>
      <c r="G400" s="397" t="e">
        <f>SUM(#REF!)</f>
        <v>#REF!</v>
      </c>
      <c r="H400" s="396" t="e">
        <f>SUM(#REF!)</f>
        <v>#REF!</v>
      </c>
      <c r="I400" s="396" t="e">
        <f>SUM(#REF!)</f>
        <v>#REF!</v>
      </c>
      <c r="J400" s="396" t="e">
        <f>SUM(#REF!)</f>
        <v>#REF!</v>
      </c>
      <c r="K400" s="396" t="e">
        <f>SUM(#REF!)</f>
        <v>#REF!</v>
      </c>
      <c r="L400" s="396" t="e">
        <f>SUM(#REF!)</f>
        <v>#REF!</v>
      </c>
      <c r="M400" s="396" t="e">
        <f>SUM(#REF!)</f>
        <v>#REF!</v>
      </c>
      <c r="N400" s="396" t="e">
        <f>SUM(#REF!)</f>
        <v>#REF!</v>
      </c>
      <c r="O400" s="396" t="e">
        <f>SUM(#REF!)</f>
        <v>#REF!</v>
      </c>
      <c r="P400" s="396" t="e">
        <f>SUM(#REF!)</f>
        <v>#REF!</v>
      </c>
      <c r="Q400" s="396" t="e">
        <f>SUM(#REF!)</f>
        <v>#REF!</v>
      </c>
      <c r="R400" s="396" t="e">
        <f>SUM(#REF!)</f>
        <v>#REF!</v>
      </c>
      <c r="S400" s="396" t="e">
        <f>SUM(#REF!)</f>
        <v>#REF!</v>
      </c>
      <c r="T400" s="396" t="e">
        <f>SUM(#REF!)</f>
        <v>#REF!</v>
      </c>
      <c r="U400" s="396" t="e">
        <f>SUM(#REF!)</f>
        <v>#REF!</v>
      </c>
      <c r="V400" s="396" t="e">
        <f>SUM(#REF!)</f>
        <v>#REF!</v>
      </c>
      <c r="W400" s="396" t="e">
        <f>SUM(#REF!)</f>
        <v>#REF!</v>
      </c>
      <c r="X400" s="396" t="e">
        <f>SUM(#REF!)</f>
        <v>#REF!</v>
      </c>
      <c r="Y400" s="396" t="e">
        <f>SUM(#REF!)</f>
        <v>#REF!</v>
      </c>
      <c r="Z400" s="396" t="e">
        <f>SUM(#REF!)</f>
        <v>#REF!</v>
      </c>
      <c r="AA400" s="393" t="e">
        <f>SUM(#REF!)</f>
        <v>#REF!</v>
      </c>
      <c r="AB400" s="393" t="e">
        <f>SUM(#REF!)</f>
        <v>#REF!</v>
      </c>
      <c r="AC400" s="393" t="e">
        <f>SUM(#REF!)</f>
        <v>#REF!</v>
      </c>
      <c r="AD400" s="393" t="e">
        <f>SUM(#REF!)</f>
        <v>#REF!</v>
      </c>
      <c r="AE400" s="505">
        <f>3300000+200000+567+2675</f>
        <v>3503242</v>
      </c>
      <c r="AF400" s="93">
        <v>3300000</v>
      </c>
      <c r="AG400" s="378">
        <v>3501907</v>
      </c>
      <c r="AH400" s="395" t="e">
        <f t="shared" si="191"/>
        <v>#REF!</v>
      </c>
      <c r="AI400" s="110" t="e">
        <f>#REF!</f>
        <v>#REF!</v>
      </c>
      <c r="AJ400" s="93" t="e">
        <f>#REF!</f>
        <v>#REF!</v>
      </c>
      <c r="AK400" s="93" t="e">
        <f>#REF!</f>
        <v>#REF!</v>
      </c>
      <c r="AL400" s="93" t="e">
        <f>#REF!</f>
        <v>#REF!</v>
      </c>
      <c r="AM400" s="93" t="e">
        <f>#REF!</f>
        <v>#REF!</v>
      </c>
      <c r="AN400" s="93" t="e">
        <f>#REF!</f>
        <v>#REF!</v>
      </c>
      <c r="AO400" s="93" t="e">
        <f>#REF!</f>
        <v>#REF!</v>
      </c>
      <c r="AP400" s="93" t="e">
        <f>#REF!</f>
        <v>#REF!</v>
      </c>
      <c r="AQ400" s="93" t="e">
        <f>#REF!</f>
        <v>#REF!</v>
      </c>
      <c r="AR400" s="93" t="e">
        <f>#REF!</f>
        <v>#REF!</v>
      </c>
      <c r="AS400" s="187" t="e">
        <f>#REF!</f>
        <v>#REF!</v>
      </c>
      <c r="AT400" s="187" t="e">
        <f>#REF!</f>
        <v>#REF!</v>
      </c>
      <c r="AU400" s="17"/>
      <c r="AV400" s="17"/>
    </row>
    <row r="401" spans="1:48">
      <c r="A401" s="519">
        <v>5102050100500100</v>
      </c>
      <c r="B401" s="95">
        <v>308</v>
      </c>
      <c r="C401" s="24" t="s">
        <v>1335</v>
      </c>
      <c r="D401" s="525" t="e">
        <f>E401/9*12</f>
        <v>#REF!</v>
      </c>
      <c r="E401" s="106" t="e">
        <f t="shared" si="190"/>
        <v>#REF!</v>
      </c>
      <c r="F401" s="428" t="e">
        <f t="shared" si="190"/>
        <v>#REF!</v>
      </c>
      <c r="G401" s="397" t="e">
        <f>SUM(#REF!)</f>
        <v>#REF!</v>
      </c>
      <c r="H401" s="396" t="e">
        <f>SUM(#REF!)</f>
        <v>#REF!</v>
      </c>
      <c r="I401" s="396" t="e">
        <f>SUM(#REF!)</f>
        <v>#REF!</v>
      </c>
      <c r="J401" s="396" t="e">
        <f>SUM(#REF!)</f>
        <v>#REF!</v>
      </c>
      <c r="K401" s="396" t="e">
        <f>SUM(#REF!)</f>
        <v>#REF!</v>
      </c>
      <c r="L401" s="396" t="e">
        <f>SUM(#REF!)</f>
        <v>#REF!</v>
      </c>
      <c r="M401" s="396" t="e">
        <f>SUM(#REF!)</f>
        <v>#REF!</v>
      </c>
      <c r="N401" s="396" t="e">
        <f>SUM(#REF!)</f>
        <v>#REF!</v>
      </c>
      <c r="O401" s="396" t="e">
        <f>SUM(#REF!)</f>
        <v>#REF!</v>
      </c>
      <c r="P401" s="396" t="e">
        <f>SUM(#REF!)</f>
        <v>#REF!</v>
      </c>
      <c r="Q401" s="396" t="e">
        <f>SUM(#REF!)</f>
        <v>#REF!</v>
      </c>
      <c r="R401" s="396" t="e">
        <f>SUM(#REF!)</f>
        <v>#REF!</v>
      </c>
      <c r="S401" s="396" t="e">
        <f>SUM(#REF!)</f>
        <v>#REF!</v>
      </c>
      <c r="T401" s="396" t="e">
        <f>SUM(#REF!)</f>
        <v>#REF!</v>
      </c>
      <c r="U401" s="396" t="e">
        <f>SUM(#REF!)</f>
        <v>#REF!</v>
      </c>
      <c r="V401" s="396" t="e">
        <f>SUM(#REF!)</f>
        <v>#REF!</v>
      </c>
      <c r="W401" s="396" t="e">
        <f>SUM(#REF!)</f>
        <v>#REF!</v>
      </c>
      <c r="X401" s="396" t="e">
        <f>SUM(#REF!)</f>
        <v>#REF!</v>
      </c>
      <c r="Y401" s="396" t="e">
        <f>SUM(#REF!)</f>
        <v>#REF!</v>
      </c>
      <c r="Z401" s="396" t="e">
        <f>SUM(#REF!)</f>
        <v>#REF!</v>
      </c>
      <c r="AA401" s="393" t="e">
        <f>SUM(#REF!)</f>
        <v>#REF!</v>
      </c>
      <c r="AB401" s="393" t="e">
        <f>SUM(#REF!)</f>
        <v>#REF!</v>
      </c>
      <c r="AC401" s="393" t="e">
        <f>SUM(#REF!)</f>
        <v>#REF!</v>
      </c>
      <c r="AD401" s="393" t="e">
        <f>SUM(#REF!)</f>
        <v>#REF!</v>
      </c>
      <c r="AE401" s="505">
        <f>244200+1158+6465</f>
        <v>251823</v>
      </c>
      <c r="AF401" s="93">
        <v>244200</v>
      </c>
      <c r="AG401" s="378">
        <v>205828</v>
      </c>
      <c r="AH401" s="395" t="e">
        <f t="shared" si="191"/>
        <v>#REF!</v>
      </c>
      <c r="AI401" s="110" t="e">
        <f>#REF!</f>
        <v>#REF!</v>
      </c>
      <c r="AJ401" s="93" t="e">
        <f>#REF!</f>
        <v>#REF!</v>
      </c>
      <c r="AK401" s="93" t="e">
        <f>#REF!</f>
        <v>#REF!</v>
      </c>
      <c r="AL401" s="93" t="e">
        <f>#REF!</f>
        <v>#REF!</v>
      </c>
      <c r="AM401" s="93" t="e">
        <f>#REF!</f>
        <v>#REF!</v>
      </c>
      <c r="AN401" s="93" t="e">
        <f>#REF!</f>
        <v>#REF!</v>
      </c>
      <c r="AO401" s="93" t="e">
        <f>#REF!</f>
        <v>#REF!</v>
      </c>
      <c r="AP401" s="93" t="e">
        <f>#REF!</f>
        <v>#REF!</v>
      </c>
      <c r="AQ401" s="93" t="e">
        <f>#REF!</f>
        <v>#REF!</v>
      </c>
      <c r="AR401" s="93" t="e">
        <f>#REF!</f>
        <v>#REF!</v>
      </c>
      <c r="AS401" s="187" t="e">
        <f>#REF!</f>
        <v>#REF!</v>
      </c>
      <c r="AT401" s="187" t="e">
        <f>#REF!</f>
        <v>#REF!</v>
      </c>
      <c r="AU401" s="17"/>
      <c r="AV401" s="17"/>
    </row>
    <row r="402" spans="1:48">
      <c r="A402" s="519">
        <v>5102010100100100</v>
      </c>
      <c r="B402" s="95">
        <v>309</v>
      </c>
      <c r="C402" s="24" t="s">
        <v>789</v>
      </c>
      <c r="D402" s="525" t="e">
        <f>E402/9*12</f>
        <v>#REF!</v>
      </c>
      <c r="E402" s="106" t="e">
        <f t="shared" si="190"/>
        <v>#REF!</v>
      </c>
      <c r="F402" s="428" t="e">
        <f t="shared" si="190"/>
        <v>#REF!</v>
      </c>
      <c r="G402" s="397" t="e">
        <f>SUM(#REF!)</f>
        <v>#REF!</v>
      </c>
      <c r="H402" s="396" t="e">
        <f>SUM(#REF!)</f>
        <v>#REF!</v>
      </c>
      <c r="I402" s="396" t="e">
        <f>SUM(#REF!)</f>
        <v>#REF!</v>
      </c>
      <c r="J402" s="396" t="e">
        <f>SUM(#REF!)</f>
        <v>#REF!</v>
      </c>
      <c r="K402" s="396" t="e">
        <f>SUM(#REF!)</f>
        <v>#REF!</v>
      </c>
      <c r="L402" s="396" t="e">
        <f>SUM(#REF!)</f>
        <v>#REF!</v>
      </c>
      <c r="M402" s="396" t="e">
        <f>SUM(#REF!)</f>
        <v>#REF!</v>
      </c>
      <c r="N402" s="396" t="e">
        <f>SUM(#REF!)</f>
        <v>#REF!</v>
      </c>
      <c r="O402" s="396" t="e">
        <f>SUM(#REF!)</f>
        <v>#REF!</v>
      </c>
      <c r="P402" s="396" t="e">
        <f>SUM(#REF!)</f>
        <v>#REF!</v>
      </c>
      <c r="Q402" s="396" t="e">
        <f>SUM(#REF!)</f>
        <v>#REF!</v>
      </c>
      <c r="R402" s="396" t="e">
        <f>SUM(#REF!)</f>
        <v>#REF!</v>
      </c>
      <c r="S402" s="396" t="e">
        <f>SUM(#REF!)</f>
        <v>#REF!</v>
      </c>
      <c r="T402" s="396" t="e">
        <f>SUM(#REF!)</f>
        <v>#REF!</v>
      </c>
      <c r="U402" s="396" t="e">
        <f>SUM(#REF!)</f>
        <v>#REF!</v>
      </c>
      <c r="V402" s="396" t="e">
        <f>SUM(#REF!)</f>
        <v>#REF!</v>
      </c>
      <c r="W402" s="396" t="e">
        <f>SUM(#REF!)</f>
        <v>#REF!</v>
      </c>
      <c r="X402" s="396" t="e">
        <f>SUM(#REF!)</f>
        <v>#REF!</v>
      </c>
      <c r="Y402" s="396" t="e">
        <f>SUM(#REF!)</f>
        <v>#REF!</v>
      </c>
      <c r="Z402" s="396" t="e">
        <f>SUM(#REF!)</f>
        <v>#REF!</v>
      </c>
      <c r="AA402" s="393" t="e">
        <f>SUM(#REF!)</f>
        <v>#REF!</v>
      </c>
      <c r="AB402" s="393" t="e">
        <f>SUM(#REF!)</f>
        <v>#REF!</v>
      </c>
      <c r="AC402" s="393" t="e">
        <f>SUM(#REF!)</f>
        <v>#REF!</v>
      </c>
      <c r="AD402" s="393" t="e">
        <f>SUM(#REF!)</f>
        <v>#REF!</v>
      </c>
      <c r="AE402" s="505">
        <f>7000+7</f>
        <v>7007</v>
      </c>
      <c r="AF402" s="93">
        <v>7000</v>
      </c>
      <c r="AG402" s="378">
        <v>3475</v>
      </c>
      <c r="AH402" s="395" t="e">
        <f t="shared" si="191"/>
        <v>#REF!</v>
      </c>
      <c r="AI402" s="110" t="e">
        <f>#REF!</f>
        <v>#REF!</v>
      </c>
      <c r="AJ402" s="93" t="e">
        <f>#REF!</f>
        <v>#REF!</v>
      </c>
      <c r="AK402" s="93" t="e">
        <f>#REF!</f>
        <v>#REF!</v>
      </c>
      <c r="AL402" s="93" t="e">
        <f>#REF!</f>
        <v>#REF!</v>
      </c>
      <c r="AM402" s="93" t="e">
        <f>#REF!</f>
        <v>#REF!</v>
      </c>
      <c r="AN402" s="93" t="e">
        <f>#REF!</f>
        <v>#REF!</v>
      </c>
      <c r="AO402" s="93" t="e">
        <f>#REF!</f>
        <v>#REF!</v>
      </c>
      <c r="AP402" s="93" t="e">
        <f>#REF!</f>
        <v>#REF!</v>
      </c>
      <c r="AQ402" s="93" t="e">
        <f>#REF!</f>
        <v>#REF!</v>
      </c>
      <c r="AR402" s="93" t="e">
        <f>#REF!</f>
        <v>#REF!</v>
      </c>
      <c r="AS402" s="187" t="e">
        <f>#REF!</f>
        <v>#REF!</v>
      </c>
      <c r="AT402" s="187" t="e">
        <f>#REF!</f>
        <v>#REF!</v>
      </c>
      <c r="AU402" s="17"/>
      <c r="AV402" s="17"/>
    </row>
    <row r="403" spans="1:48">
      <c r="A403" s="519"/>
      <c r="B403" s="95">
        <v>310</v>
      </c>
      <c r="C403" s="24" t="s">
        <v>1609</v>
      </c>
      <c r="D403" s="526" t="e">
        <f>SUM(D404:D409)</f>
        <v>#REF!</v>
      </c>
      <c r="E403" s="429" t="e">
        <f>SUM(E404:E409)</f>
        <v>#REF!</v>
      </c>
      <c r="F403" s="430" t="e">
        <f>SUM(F404:F409)</f>
        <v>#REF!</v>
      </c>
      <c r="G403" s="51" t="e">
        <f>SUM(G404:G409)</f>
        <v>#REF!</v>
      </c>
      <c r="H403" s="97" t="e">
        <f>SUM(H404:H409)</f>
        <v>#REF!</v>
      </c>
      <c r="I403" s="97" t="e">
        <f t="shared" ref="I403:AD403" si="192">SUM(I404:I409)</f>
        <v>#REF!</v>
      </c>
      <c r="J403" s="97" t="e">
        <f t="shared" si="192"/>
        <v>#REF!</v>
      </c>
      <c r="K403" s="97" t="e">
        <f t="shared" si="192"/>
        <v>#REF!</v>
      </c>
      <c r="L403" s="97" t="e">
        <f t="shared" si="192"/>
        <v>#REF!</v>
      </c>
      <c r="M403" s="97" t="e">
        <f t="shared" si="192"/>
        <v>#REF!</v>
      </c>
      <c r="N403" s="97" t="e">
        <f t="shared" si="192"/>
        <v>#REF!</v>
      </c>
      <c r="O403" s="97" t="e">
        <f t="shared" si="192"/>
        <v>#REF!</v>
      </c>
      <c r="P403" s="97" t="e">
        <f t="shared" si="192"/>
        <v>#REF!</v>
      </c>
      <c r="Q403" s="97" t="e">
        <f t="shared" si="192"/>
        <v>#REF!</v>
      </c>
      <c r="R403" s="97" t="e">
        <f t="shared" si="192"/>
        <v>#REF!</v>
      </c>
      <c r="S403" s="97" t="e">
        <f t="shared" si="192"/>
        <v>#REF!</v>
      </c>
      <c r="T403" s="97" t="e">
        <f t="shared" si="192"/>
        <v>#REF!</v>
      </c>
      <c r="U403" s="97" t="e">
        <f t="shared" si="192"/>
        <v>#REF!</v>
      </c>
      <c r="V403" s="97" t="e">
        <f t="shared" si="192"/>
        <v>#REF!</v>
      </c>
      <c r="W403" s="97" t="e">
        <f t="shared" si="192"/>
        <v>#REF!</v>
      </c>
      <c r="X403" s="97" t="e">
        <f t="shared" si="192"/>
        <v>#REF!</v>
      </c>
      <c r="Y403" s="97" t="e">
        <f t="shared" si="192"/>
        <v>#REF!</v>
      </c>
      <c r="Z403" s="97" t="e">
        <f t="shared" si="192"/>
        <v>#REF!</v>
      </c>
      <c r="AA403" s="97" t="e">
        <f t="shared" si="192"/>
        <v>#REF!</v>
      </c>
      <c r="AB403" s="97" t="e">
        <f t="shared" si="192"/>
        <v>#REF!</v>
      </c>
      <c r="AC403" s="97" t="e">
        <f t="shared" si="192"/>
        <v>#REF!</v>
      </c>
      <c r="AD403" s="97" t="e">
        <f t="shared" si="192"/>
        <v>#REF!</v>
      </c>
      <c r="AE403" s="97">
        <f>SUM(AE404:AE409)</f>
        <v>989831</v>
      </c>
      <c r="AF403" s="97">
        <f t="shared" ref="AF403:AT403" si="193">SUM(AF404:AF409)</f>
        <v>954100</v>
      </c>
      <c r="AG403" s="97">
        <f t="shared" si="193"/>
        <v>998367</v>
      </c>
      <c r="AH403" s="97" t="e">
        <f t="shared" si="193"/>
        <v>#REF!</v>
      </c>
      <c r="AI403" s="97" t="e">
        <f t="shared" si="193"/>
        <v>#REF!</v>
      </c>
      <c r="AJ403" s="97" t="e">
        <f t="shared" si="193"/>
        <v>#REF!</v>
      </c>
      <c r="AK403" s="97" t="e">
        <f t="shared" si="193"/>
        <v>#REF!</v>
      </c>
      <c r="AL403" s="97" t="e">
        <f t="shared" si="193"/>
        <v>#REF!</v>
      </c>
      <c r="AM403" s="97" t="e">
        <f t="shared" si="193"/>
        <v>#REF!</v>
      </c>
      <c r="AN403" s="97" t="e">
        <f t="shared" si="193"/>
        <v>#REF!</v>
      </c>
      <c r="AO403" s="97" t="e">
        <f t="shared" si="193"/>
        <v>#REF!</v>
      </c>
      <c r="AP403" s="97" t="e">
        <f t="shared" si="193"/>
        <v>#REF!</v>
      </c>
      <c r="AQ403" s="97" t="e">
        <f t="shared" si="193"/>
        <v>#REF!</v>
      </c>
      <c r="AR403" s="97" t="e">
        <f t="shared" si="193"/>
        <v>#REF!</v>
      </c>
      <c r="AS403" s="97" t="e">
        <f t="shared" si="193"/>
        <v>#REF!</v>
      </c>
      <c r="AT403" s="97" t="e">
        <f t="shared" si="193"/>
        <v>#REF!</v>
      </c>
      <c r="AU403" s="17"/>
      <c r="AV403" s="17"/>
    </row>
    <row r="404" spans="1:48">
      <c r="A404" s="519">
        <v>5102010100300200</v>
      </c>
      <c r="B404" s="95" t="s">
        <v>463</v>
      </c>
      <c r="C404" s="24" t="s">
        <v>1610</v>
      </c>
      <c r="D404" s="525" t="e">
        <f t="shared" ref="D404:D409" si="194">E404/9*12</f>
        <v>#REF!</v>
      </c>
      <c r="E404" s="106" t="e">
        <f t="shared" ref="E404:F409" si="195">AC404+AA404+Y404+W404+U404+S404+Q404+O404+M404+K404+I404+G404</f>
        <v>#REF!</v>
      </c>
      <c r="F404" s="428" t="e">
        <f t="shared" si="195"/>
        <v>#REF!</v>
      </c>
      <c r="G404" s="397" t="e">
        <f>SUM(#REF!)</f>
        <v>#REF!</v>
      </c>
      <c r="H404" s="396" t="e">
        <f>SUM(#REF!)</f>
        <v>#REF!</v>
      </c>
      <c r="I404" s="396" t="e">
        <f>SUM(#REF!)</f>
        <v>#REF!</v>
      </c>
      <c r="J404" s="396" t="e">
        <f>SUM(#REF!)</f>
        <v>#REF!</v>
      </c>
      <c r="K404" s="396" t="e">
        <f>SUM(#REF!)</f>
        <v>#REF!</v>
      </c>
      <c r="L404" s="396" t="e">
        <f>SUM(#REF!)</f>
        <v>#REF!</v>
      </c>
      <c r="M404" s="396" t="e">
        <f>SUM(#REF!)</f>
        <v>#REF!</v>
      </c>
      <c r="N404" s="396" t="e">
        <f>SUM(#REF!)</f>
        <v>#REF!</v>
      </c>
      <c r="O404" s="396" t="e">
        <f>SUM(#REF!)</f>
        <v>#REF!</v>
      </c>
      <c r="P404" s="396" t="e">
        <f>SUM(#REF!)</f>
        <v>#REF!</v>
      </c>
      <c r="Q404" s="396" t="e">
        <f>SUM(#REF!)</f>
        <v>#REF!</v>
      </c>
      <c r="R404" s="396" t="e">
        <f>SUM(#REF!)</f>
        <v>#REF!</v>
      </c>
      <c r="S404" s="396" t="e">
        <f>SUM(#REF!)</f>
        <v>#REF!</v>
      </c>
      <c r="T404" s="396" t="e">
        <f>SUM(#REF!)</f>
        <v>#REF!</v>
      </c>
      <c r="U404" s="396" t="e">
        <f>SUM(#REF!)</f>
        <v>#REF!</v>
      </c>
      <c r="V404" s="396" t="e">
        <f>SUM(#REF!)</f>
        <v>#REF!</v>
      </c>
      <c r="W404" s="396" t="e">
        <f>SUM(#REF!)</f>
        <v>#REF!</v>
      </c>
      <c r="X404" s="396" t="e">
        <f>SUM(#REF!)</f>
        <v>#REF!</v>
      </c>
      <c r="Y404" s="396" t="e">
        <f>SUM(#REF!)</f>
        <v>#REF!</v>
      </c>
      <c r="Z404" s="396" t="e">
        <f>SUM(#REF!)</f>
        <v>#REF!</v>
      </c>
      <c r="AA404" s="393" t="e">
        <f>SUM(#REF!)</f>
        <v>#REF!</v>
      </c>
      <c r="AB404" s="393" t="e">
        <f>SUM(#REF!)</f>
        <v>#REF!</v>
      </c>
      <c r="AC404" s="393" t="e">
        <f>SUM(#REF!)</f>
        <v>#REF!</v>
      </c>
      <c r="AD404" s="393" t="e">
        <f>SUM(#REF!)</f>
        <v>#REF!</v>
      </c>
      <c r="AE404" s="505">
        <f>780100-196-854-1500+2600-150</f>
        <v>780000</v>
      </c>
      <c r="AF404" s="93">
        <v>780100</v>
      </c>
      <c r="AG404" s="378">
        <v>781167</v>
      </c>
      <c r="AH404" s="395" t="e">
        <f t="shared" ref="AH404:AH409" si="196">SUM(AI404:AT404)</f>
        <v>#REF!</v>
      </c>
      <c r="AI404" s="110" t="e">
        <f>#REF!</f>
        <v>#REF!</v>
      </c>
      <c r="AJ404" s="93" t="e">
        <f>#REF!</f>
        <v>#REF!</v>
      </c>
      <c r="AK404" s="93" t="e">
        <f>#REF!</f>
        <v>#REF!</v>
      </c>
      <c r="AL404" s="93" t="e">
        <f>#REF!</f>
        <v>#REF!</v>
      </c>
      <c r="AM404" s="93" t="e">
        <f>#REF!</f>
        <v>#REF!</v>
      </c>
      <c r="AN404" s="93" t="e">
        <f>#REF!</f>
        <v>#REF!</v>
      </c>
      <c r="AO404" s="93" t="e">
        <f>#REF!</f>
        <v>#REF!</v>
      </c>
      <c r="AP404" s="93" t="e">
        <f>#REF!</f>
        <v>#REF!</v>
      </c>
      <c r="AQ404" s="93" t="e">
        <f>#REF!</f>
        <v>#REF!</v>
      </c>
      <c r="AR404" s="93" t="e">
        <f>#REF!</f>
        <v>#REF!</v>
      </c>
      <c r="AS404" s="187" t="e">
        <f>#REF!</f>
        <v>#REF!</v>
      </c>
      <c r="AT404" s="187" t="e">
        <f>#REF!</f>
        <v>#REF!</v>
      </c>
      <c r="AU404" s="17"/>
      <c r="AV404" s="17"/>
    </row>
    <row r="405" spans="1:48">
      <c r="A405" s="519">
        <v>5102010100300100</v>
      </c>
      <c r="B405" s="95" t="s">
        <v>1156</v>
      </c>
      <c r="C405" s="24" t="s">
        <v>1611</v>
      </c>
      <c r="D405" s="525" t="e">
        <f t="shared" si="194"/>
        <v>#REF!</v>
      </c>
      <c r="E405" s="106" t="e">
        <f t="shared" si="195"/>
        <v>#REF!</v>
      </c>
      <c r="F405" s="428" t="e">
        <f t="shared" si="195"/>
        <v>#REF!</v>
      </c>
      <c r="G405" s="397" t="e">
        <f>SUM(#REF!)</f>
        <v>#REF!</v>
      </c>
      <c r="H405" s="396" t="e">
        <f>SUM(#REF!)</f>
        <v>#REF!</v>
      </c>
      <c r="I405" s="396" t="e">
        <f>SUM(#REF!)</f>
        <v>#REF!</v>
      </c>
      <c r="J405" s="396" t="e">
        <f>SUM(#REF!)</f>
        <v>#REF!</v>
      </c>
      <c r="K405" s="396" t="e">
        <f>SUM(#REF!)</f>
        <v>#REF!</v>
      </c>
      <c r="L405" s="396" t="e">
        <f>SUM(#REF!)</f>
        <v>#REF!</v>
      </c>
      <c r="M405" s="396" t="e">
        <f>SUM(#REF!)</f>
        <v>#REF!</v>
      </c>
      <c r="N405" s="396" t="e">
        <f>SUM(#REF!)</f>
        <v>#REF!</v>
      </c>
      <c r="O405" s="396" t="e">
        <f>SUM(#REF!)</f>
        <v>#REF!</v>
      </c>
      <c r="P405" s="396" t="e">
        <f>SUM(#REF!)</f>
        <v>#REF!</v>
      </c>
      <c r="Q405" s="396" t="e">
        <f>SUM(#REF!)</f>
        <v>#REF!</v>
      </c>
      <c r="R405" s="396" t="e">
        <f>SUM(#REF!)</f>
        <v>#REF!</v>
      </c>
      <c r="S405" s="396" t="e">
        <f>SUM(#REF!)</f>
        <v>#REF!</v>
      </c>
      <c r="T405" s="396" t="e">
        <f>SUM(#REF!)</f>
        <v>#REF!</v>
      </c>
      <c r="U405" s="396" t="e">
        <f>SUM(#REF!)</f>
        <v>#REF!</v>
      </c>
      <c r="V405" s="396" t="e">
        <f>SUM(#REF!)</f>
        <v>#REF!</v>
      </c>
      <c r="W405" s="396" t="e">
        <f>SUM(#REF!)</f>
        <v>#REF!</v>
      </c>
      <c r="X405" s="396" t="e">
        <f>SUM(#REF!)</f>
        <v>#REF!</v>
      </c>
      <c r="Y405" s="396" t="e">
        <f>SUM(#REF!)</f>
        <v>#REF!</v>
      </c>
      <c r="Z405" s="396" t="e">
        <f>SUM(#REF!)</f>
        <v>#REF!</v>
      </c>
      <c r="AA405" s="393" t="e">
        <f>SUM(#REF!)</f>
        <v>#REF!</v>
      </c>
      <c r="AB405" s="393" t="e">
        <f>SUM(#REF!)</f>
        <v>#REF!</v>
      </c>
      <c r="AC405" s="393" t="e">
        <f>SUM(#REF!)</f>
        <v>#REF!</v>
      </c>
      <c r="AD405" s="393" t="e">
        <f>SUM(#REF!)</f>
        <v>#REF!</v>
      </c>
      <c r="AE405" s="505">
        <f>90000+196+1810-450-2600</f>
        <v>88956</v>
      </c>
      <c r="AF405" s="93">
        <v>90000</v>
      </c>
      <c r="AG405" s="378">
        <v>17704</v>
      </c>
      <c r="AH405" s="395" t="e">
        <f t="shared" si="196"/>
        <v>#REF!</v>
      </c>
      <c r="AI405" s="110" t="e">
        <f>#REF!</f>
        <v>#REF!</v>
      </c>
      <c r="AJ405" s="93" t="e">
        <f>#REF!</f>
        <v>#REF!</v>
      </c>
      <c r="AK405" s="93" t="e">
        <f>#REF!</f>
        <v>#REF!</v>
      </c>
      <c r="AL405" s="93" t="e">
        <f>#REF!</f>
        <v>#REF!</v>
      </c>
      <c r="AM405" s="93" t="e">
        <f>#REF!</f>
        <v>#REF!</v>
      </c>
      <c r="AN405" s="93" t="e">
        <f>#REF!</f>
        <v>#REF!</v>
      </c>
      <c r="AO405" s="93" t="e">
        <f>#REF!</f>
        <v>#REF!</v>
      </c>
      <c r="AP405" s="93" t="e">
        <f>#REF!</f>
        <v>#REF!</v>
      </c>
      <c r="AQ405" s="93" t="e">
        <f>#REF!</f>
        <v>#REF!</v>
      </c>
      <c r="AR405" s="93" t="e">
        <f>#REF!</f>
        <v>#REF!</v>
      </c>
      <c r="AS405" s="187" t="e">
        <f>#REF!</f>
        <v>#REF!</v>
      </c>
      <c r="AT405" s="187" t="e">
        <f>#REF!</f>
        <v>#REF!</v>
      </c>
      <c r="AU405" s="17"/>
      <c r="AV405" s="17"/>
    </row>
    <row r="406" spans="1:48">
      <c r="A406" s="519">
        <v>5102070100100100</v>
      </c>
      <c r="B406" s="95" t="s">
        <v>1152</v>
      </c>
      <c r="C406" s="24" t="s">
        <v>1612</v>
      </c>
      <c r="D406" s="525" t="e">
        <f t="shared" si="194"/>
        <v>#REF!</v>
      </c>
      <c r="E406" s="106" t="e">
        <f t="shared" si="195"/>
        <v>#REF!</v>
      </c>
      <c r="F406" s="428" t="e">
        <f t="shared" si="195"/>
        <v>#REF!</v>
      </c>
      <c r="G406" s="397" t="e">
        <f>SUM(#REF!)</f>
        <v>#REF!</v>
      </c>
      <c r="H406" s="396" t="e">
        <f>SUM(#REF!)</f>
        <v>#REF!</v>
      </c>
      <c r="I406" s="396" t="e">
        <f>SUM(#REF!)</f>
        <v>#REF!</v>
      </c>
      <c r="J406" s="396" t="e">
        <f>SUM(#REF!)</f>
        <v>#REF!</v>
      </c>
      <c r="K406" s="396" t="e">
        <f>SUM(#REF!)</f>
        <v>#REF!</v>
      </c>
      <c r="L406" s="396" t="e">
        <f>SUM(#REF!)</f>
        <v>#REF!</v>
      </c>
      <c r="M406" s="396" t="e">
        <f>SUM(#REF!)</f>
        <v>#REF!</v>
      </c>
      <c r="N406" s="396" t="e">
        <f>SUM(#REF!)</f>
        <v>#REF!</v>
      </c>
      <c r="O406" s="396" t="e">
        <f>SUM(#REF!)</f>
        <v>#REF!</v>
      </c>
      <c r="P406" s="396" t="e">
        <f>SUM(#REF!)</f>
        <v>#REF!</v>
      </c>
      <c r="Q406" s="396" t="e">
        <f>SUM(#REF!)</f>
        <v>#REF!</v>
      </c>
      <c r="R406" s="396" t="e">
        <f>SUM(#REF!)</f>
        <v>#REF!</v>
      </c>
      <c r="S406" s="396" t="e">
        <f>SUM(#REF!)</f>
        <v>#REF!</v>
      </c>
      <c r="T406" s="396" t="e">
        <f>SUM(#REF!)</f>
        <v>#REF!</v>
      </c>
      <c r="U406" s="396" t="e">
        <f>SUM(#REF!)</f>
        <v>#REF!</v>
      </c>
      <c r="V406" s="396" t="e">
        <f>SUM(#REF!)</f>
        <v>#REF!</v>
      </c>
      <c r="W406" s="396" t="e">
        <f>SUM(#REF!)</f>
        <v>#REF!</v>
      </c>
      <c r="X406" s="396" t="e">
        <f>SUM(#REF!)</f>
        <v>#REF!</v>
      </c>
      <c r="Y406" s="396" t="e">
        <f>SUM(#REF!)</f>
        <v>#REF!</v>
      </c>
      <c r="Z406" s="396" t="e">
        <f>SUM(#REF!)</f>
        <v>#REF!</v>
      </c>
      <c r="AA406" s="393" t="e">
        <f>SUM(#REF!)</f>
        <v>#REF!</v>
      </c>
      <c r="AB406" s="393" t="e">
        <f>SUM(#REF!)</f>
        <v>#REF!</v>
      </c>
      <c r="AC406" s="393" t="e">
        <f>SUM(#REF!)</f>
        <v>#REF!</v>
      </c>
      <c r="AD406" s="393" t="e">
        <f>SUM(#REF!)</f>
        <v>#REF!</v>
      </c>
      <c r="AE406" s="93">
        <v>20000</v>
      </c>
      <c r="AF406" s="93">
        <v>20000</v>
      </c>
      <c r="AG406" s="378">
        <v>23198</v>
      </c>
      <c r="AH406" s="395" t="e">
        <f t="shared" si="196"/>
        <v>#REF!</v>
      </c>
      <c r="AI406" s="110" t="e">
        <f>#REF!</f>
        <v>#REF!</v>
      </c>
      <c r="AJ406" s="93" t="e">
        <f>#REF!</f>
        <v>#REF!</v>
      </c>
      <c r="AK406" s="93" t="e">
        <f>#REF!</f>
        <v>#REF!</v>
      </c>
      <c r="AL406" s="93" t="e">
        <f>#REF!</f>
        <v>#REF!</v>
      </c>
      <c r="AM406" s="93" t="e">
        <f>#REF!</f>
        <v>#REF!</v>
      </c>
      <c r="AN406" s="93" t="e">
        <f>#REF!</f>
        <v>#REF!</v>
      </c>
      <c r="AO406" s="93" t="e">
        <f>#REF!</f>
        <v>#REF!</v>
      </c>
      <c r="AP406" s="93" t="e">
        <f>#REF!</f>
        <v>#REF!</v>
      </c>
      <c r="AQ406" s="93" t="e">
        <f>#REF!</f>
        <v>#REF!</v>
      </c>
      <c r="AR406" s="93" t="e">
        <f>#REF!</f>
        <v>#REF!</v>
      </c>
      <c r="AS406" s="187" t="e">
        <f>#REF!</f>
        <v>#REF!</v>
      </c>
      <c r="AT406" s="187" t="e">
        <f>#REF!</f>
        <v>#REF!</v>
      </c>
      <c r="AU406" s="17"/>
      <c r="AV406" s="17"/>
    </row>
    <row r="407" spans="1:48">
      <c r="A407" s="519">
        <v>5102010100100200</v>
      </c>
      <c r="B407" s="95" t="s">
        <v>1153</v>
      </c>
      <c r="C407" s="24" t="s">
        <v>1613</v>
      </c>
      <c r="D407" s="525" t="e">
        <f t="shared" si="194"/>
        <v>#REF!</v>
      </c>
      <c r="E407" s="106" t="e">
        <f t="shared" si="195"/>
        <v>#REF!</v>
      </c>
      <c r="F407" s="428" t="e">
        <f t="shared" si="195"/>
        <v>#REF!</v>
      </c>
      <c r="G407" s="397" t="e">
        <f>SUM(#REF!)</f>
        <v>#REF!</v>
      </c>
      <c r="H407" s="396" t="e">
        <f>SUM(#REF!)</f>
        <v>#REF!</v>
      </c>
      <c r="I407" s="396" t="e">
        <f>SUM(#REF!)</f>
        <v>#REF!</v>
      </c>
      <c r="J407" s="396" t="e">
        <f>SUM(#REF!)</f>
        <v>#REF!</v>
      </c>
      <c r="K407" s="396" t="e">
        <f>SUM(#REF!)</f>
        <v>#REF!</v>
      </c>
      <c r="L407" s="396" t="e">
        <f>SUM(#REF!)</f>
        <v>#REF!</v>
      </c>
      <c r="M407" s="396" t="e">
        <f>SUM(#REF!)</f>
        <v>#REF!</v>
      </c>
      <c r="N407" s="396" t="e">
        <f>SUM(#REF!)</f>
        <v>#REF!</v>
      </c>
      <c r="O407" s="396" t="e">
        <f>SUM(#REF!)</f>
        <v>#REF!</v>
      </c>
      <c r="P407" s="396" t="e">
        <f>SUM(#REF!)</f>
        <v>#REF!</v>
      </c>
      <c r="Q407" s="396" t="e">
        <f>SUM(#REF!)</f>
        <v>#REF!</v>
      </c>
      <c r="R407" s="396" t="e">
        <f>SUM(#REF!)</f>
        <v>#REF!</v>
      </c>
      <c r="S407" s="396" t="e">
        <f>SUM(#REF!)</f>
        <v>#REF!</v>
      </c>
      <c r="T407" s="396" t="e">
        <f>SUM(#REF!)</f>
        <v>#REF!</v>
      </c>
      <c r="U407" s="396" t="e">
        <f>SUM(#REF!)</f>
        <v>#REF!</v>
      </c>
      <c r="V407" s="396" t="e">
        <f>SUM(#REF!)</f>
        <v>#REF!</v>
      </c>
      <c r="W407" s="396" t="e">
        <f>SUM(#REF!)</f>
        <v>#REF!</v>
      </c>
      <c r="X407" s="396" t="e">
        <f>SUM(#REF!)</f>
        <v>#REF!</v>
      </c>
      <c r="Y407" s="396" t="e">
        <f>SUM(#REF!)</f>
        <v>#REF!</v>
      </c>
      <c r="Z407" s="396" t="e">
        <f>SUM(#REF!)</f>
        <v>#REF!</v>
      </c>
      <c r="AA407" s="393" t="e">
        <f>SUM(#REF!)</f>
        <v>#REF!</v>
      </c>
      <c r="AB407" s="393" t="e">
        <f>SUM(#REF!)</f>
        <v>#REF!</v>
      </c>
      <c r="AC407" s="393" t="e">
        <f>SUM(#REF!)</f>
        <v>#REF!</v>
      </c>
      <c r="AD407" s="393" t="e">
        <f>SUM(#REF!)</f>
        <v>#REF!</v>
      </c>
      <c r="AE407" s="93">
        <v>50000</v>
      </c>
      <c r="AF407" s="93">
        <v>50000</v>
      </c>
      <c r="AG407" s="378">
        <v>167576</v>
      </c>
      <c r="AH407" s="395" t="e">
        <f t="shared" si="196"/>
        <v>#REF!</v>
      </c>
      <c r="AI407" s="110" t="e">
        <f>#REF!</f>
        <v>#REF!</v>
      </c>
      <c r="AJ407" s="93" t="e">
        <f>#REF!</f>
        <v>#REF!</v>
      </c>
      <c r="AK407" s="93" t="e">
        <f>#REF!</f>
        <v>#REF!</v>
      </c>
      <c r="AL407" s="93" t="e">
        <f>#REF!</f>
        <v>#REF!</v>
      </c>
      <c r="AM407" s="93" t="e">
        <f>#REF!</f>
        <v>#REF!</v>
      </c>
      <c r="AN407" s="93" t="e">
        <f>#REF!</f>
        <v>#REF!</v>
      </c>
      <c r="AO407" s="93" t="e">
        <f>#REF!</f>
        <v>#REF!</v>
      </c>
      <c r="AP407" s="93" t="e">
        <f>#REF!</f>
        <v>#REF!</v>
      </c>
      <c r="AQ407" s="93" t="e">
        <f>#REF!</f>
        <v>#REF!</v>
      </c>
      <c r="AR407" s="93" t="e">
        <f>#REF!</f>
        <v>#REF!</v>
      </c>
      <c r="AS407" s="187" t="e">
        <f>#REF!</f>
        <v>#REF!</v>
      </c>
      <c r="AT407" s="187" t="e">
        <f>#REF!</f>
        <v>#REF!</v>
      </c>
      <c r="AU407" s="17"/>
      <c r="AV407" s="17"/>
    </row>
    <row r="408" spans="1:48">
      <c r="A408" s="519">
        <v>5102070100300100</v>
      </c>
      <c r="B408" s="95" t="s">
        <v>1154</v>
      </c>
      <c r="C408" s="24" t="s">
        <v>1614</v>
      </c>
      <c r="D408" s="525" t="e">
        <f t="shared" si="194"/>
        <v>#REF!</v>
      </c>
      <c r="E408" s="106" t="e">
        <f t="shared" si="195"/>
        <v>#REF!</v>
      </c>
      <c r="F408" s="428" t="e">
        <f t="shared" si="195"/>
        <v>#REF!</v>
      </c>
      <c r="G408" s="397" t="e">
        <f>SUM(#REF!)</f>
        <v>#REF!</v>
      </c>
      <c r="H408" s="396" t="e">
        <f>SUM(#REF!)</f>
        <v>#REF!</v>
      </c>
      <c r="I408" s="396" t="e">
        <f>SUM(#REF!)</f>
        <v>#REF!</v>
      </c>
      <c r="J408" s="396" t="e">
        <f>SUM(#REF!)</f>
        <v>#REF!</v>
      </c>
      <c r="K408" s="396" t="e">
        <f>SUM(#REF!)</f>
        <v>#REF!</v>
      </c>
      <c r="L408" s="396" t="e">
        <f>SUM(#REF!)</f>
        <v>#REF!</v>
      </c>
      <c r="M408" s="396" t="e">
        <f>SUM(#REF!)</f>
        <v>#REF!</v>
      </c>
      <c r="N408" s="396" t="e">
        <f>SUM(#REF!)</f>
        <v>#REF!</v>
      </c>
      <c r="O408" s="396" t="e">
        <f>SUM(#REF!)</f>
        <v>#REF!</v>
      </c>
      <c r="P408" s="396" t="e">
        <f>SUM(#REF!)</f>
        <v>#REF!</v>
      </c>
      <c r="Q408" s="396" t="e">
        <f>SUM(#REF!)</f>
        <v>#REF!</v>
      </c>
      <c r="R408" s="396" t="e">
        <f>SUM(#REF!)</f>
        <v>#REF!</v>
      </c>
      <c r="S408" s="396" t="e">
        <f>SUM(#REF!)</f>
        <v>#REF!</v>
      </c>
      <c r="T408" s="396" t="e">
        <f>SUM(#REF!)</f>
        <v>#REF!</v>
      </c>
      <c r="U408" s="396" t="e">
        <f>SUM(#REF!)</f>
        <v>#REF!</v>
      </c>
      <c r="V408" s="396" t="e">
        <f>SUM(#REF!)</f>
        <v>#REF!</v>
      </c>
      <c r="W408" s="396" t="e">
        <f>SUM(#REF!)</f>
        <v>#REF!</v>
      </c>
      <c r="X408" s="396" t="e">
        <f>SUM(#REF!)</f>
        <v>#REF!</v>
      </c>
      <c r="Y408" s="396" t="e">
        <f>SUM(#REF!)</f>
        <v>#REF!</v>
      </c>
      <c r="Z408" s="396" t="e">
        <f>SUM(#REF!)</f>
        <v>#REF!</v>
      </c>
      <c r="AA408" s="393" t="e">
        <f>SUM(#REF!)</f>
        <v>#REF!</v>
      </c>
      <c r="AB408" s="393" t="e">
        <f>SUM(#REF!)</f>
        <v>#REF!</v>
      </c>
      <c r="AC408" s="393" t="e">
        <f>SUM(#REF!)</f>
        <v>#REF!</v>
      </c>
      <c r="AD408" s="393" t="e">
        <f>SUM(#REF!)</f>
        <v>#REF!</v>
      </c>
      <c r="AE408" s="505">
        <f>5000-125-25+25</f>
        <v>4875</v>
      </c>
      <c r="AF408" s="93">
        <v>5000</v>
      </c>
      <c r="AG408" s="378">
        <v>4339</v>
      </c>
      <c r="AH408" s="395" t="e">
        <f t="shared" si="196"/>
        <v>#REF!</v>
      </c>
      <c r="AI408" s="110" t="e">
        <f>#REF!</f>
        <v>#REF!</v>
      </c>
      <c r="AJ408" s="93" t="e">
        <f>#REF!</f>
        <v>#REF!</v>
      </c>
      <c r="AK408" s="93" t="e">
        <f>#REF!</f>
        <v>#REF!</v>
      </c>
      <c r="AL408" s="93" t="e">
        <f>#REF!</f>
        <v>#REF!</v>
      </c>
      <c r="AM408" s="93" t="e">
        <f>#REF!</f>
        <v>#REF!</v>
      </c>
      <c r="AN408" s="93" t="e">
        <f>#REF!</f>
        <v>#REF!</v>
      </c>
      <c r="AO408" s="93" t="e">
        <f>#REF!</f>
        <v>#REF!</v>
      </c>
      <c r="AP408" s="93" t="e">
        <f>#REF!</f>
        <v>#REF!</v>
      </c>
      <c r="AQ408" s="93" t="e">
        <f>#REF!</f>
        <v>#REF!</v>
      </c>
      <c r="AR408" s="93" t="e">
        <f>#REF!</f>
        <v>#REF!</v>
      </c>
      <c r="AS408" s="187" t="e">
        <f>#REF!</f>
        <v>#REF!</v>
      </c>
      <c r="AT408" s="187" t="e">
        <f>#REF!</f>
        <v>#REF!</v>
      </c>
      <c r="AU408" s="17"/>
      <c r="AV408" s="17"/>
    </row>
    <row r="409" spans="1:48">
      <c r="A409" s="519">
        <v>5102010100200100</v>
      </c>
      <c r="B409" s="95" t="s">
        <v>1155</v>
      </c>
      <c r="C409" s="24" t="s">
        <v>1615</v>
      </c>
      <c r="D409" s="525" t="e">
        <f t="shared" si="194"/>
        <v>#REF!</v>
      </c>
      <c r="E409" s="106" t="e">
        <f t="shared" si="195"/>
        <v>#REF!</v>
      </c>
      <c r="F409" s="428" t="e">
        <f t="shared" si="195"/>
        <v>#REF!</v>
      </c>
      <c r="G409" s="397" t="e">
        <f>SUM(#REF!)</f>
        <v>#REF!</v>
      </c>
      <c r="H409" s="396" t="e">
        <f>SUM(#REF!)</f>
        <v>#REF!</v>
      </c>
      <c r="I409" s="396" t="e">
        <f>SUM(#REF!)</f>
        <v>#REF!</v>
      </c>
      <c r="J409" s="396" t="e">
        <f>SUM(#REF!)</f>
        <v>#REF!</v>
      </c>
      <c r="K409" s="396" t="e">
        <f>SUM(#REF!)</f>
        <v>#REF!</v>
      </c>
      <c r="L409" s="396" t="e">
        <f>SUM(#REF!)</f>
        <v>#REF!</v>
      </c>
      <c r="M409" s="396" t="e">
        <f>SUM(#REF!)</f>
        <v>#REF!</v>
      </c>
      <c r="N409" s="396" t="e">
        <f>SUM(#REF!)</f>
        <v>#REF!</v>
      </c>
      <c r="O409" s="396" t="e">
        <f>SUM(#REF!)</f>
        <v>#REF!</v>
      </c>
      <c r="P409" s="396" t="e">
        <f>SUM(#REF!)</f>
        <v>#REF!</v>
      </c>
      <c r="Q409" s="396" t="e">
        <f>SUM(#REF!)</f>
        <v>#REF!</v>
      </c>
      <c r="R409" s="396" t="e">
        <f>SUM(#REF!)</f>
        <v>#REF!</v>
      </c>
      <c r="S409" s="396" t="e">
        <f>SUM(#REF!)</f>
        <v>#REF!</v>
      </c>
      <c r="T409" s="396" t="e">
        <f>SUM(#REF!)</f>
        <v>#REF!</v>
      </c>
      <c r="U409" s="396" t="e">
        <f>SUM(#REF!)</f>
        <v>#REF!</v>
      </c>
      <c r="V409" s="396" t="e">
        <f>SUM(#REF!)</f>
        <v>#REF!</v>
      </c>
      <c r="W409" s="396" t="e">
        <f>SUM(#REF!)</f>
        <v>#REF!</v>
      </c>
      <c r="X409" s="396" t="e">
        <f>SUM(#REF!)</f>
        <v>#REF!</v>
      </c>
      <c r="Y409" s="396" t="e">
        <f>SUM(#REF!)</f>
        <v>#REF!</v>
      </c>
      <c r="Z409" s="396" t="e">
        <f>SUM(#REF!)</f>
        <v>#REF!</v>
      </c>
      <c r="AA409" s="393" t="e">
        <f>SUM(#REF!)</f>
        <v>#REF!</v>
      </c>
      <c r="AB409" s="393" t="e">
        <f>SUM(#REF!)</f>
        <v>#REF!</v>
      </c>
      <c r="AC409" s="393" t="e">
        <f>SUM(#REF!)</f>
        <v>#REF!</v>
      </c>
      <c r="AD409" s="393" t="e">
        <f>SUM(#REF!)</f>
        <v>#REF!</v>
      </c>
      <c r="AE409" s="505">
        <f>9000+37000</f>
        <v>46000</v>
      </c>
      <c r="AF409" s="93">
        <v>9000</v>
      </c>
      <c r="AG409" s="378">
        <v>4383</v>
      </c>
      <c r="AH409" s="395" t="e">
        <f t="shared" si="196"/>
        <v>#REF!</v>
      </c>
      <c r="AI409" s="110" t="e">
        <f>#REF!</f>
        <v>#REF!</v>
      </c>
      <c r="AJ409" s="93" t="e">
        <f>#REF!</f>
        <v>#REF!</v>
      </c>
      <c r="AK409" s="93" t="e">
        <f>#REF!</f>
        <v>#REF!</v>
      </c>
      <c r="AL409" s="93" t="e">
        <f>#REF!</f>
        <v>#REF!</v>
      </c>
      <c r="AM409" s="93" t="e">
        <f>#REF!</f>
        <v>#REF!</v>
      </c>
      <c r="AN409" s="93" t="e">
        <f>#REF!</f>
        <v>#REF!</v>
      </c>
      <c r="AO409" s="93" t="e">
        <f>#REF!</f>
        <v>#REF!</v>
      </c>
      <c r="AP409" s="93" t="e">
        <f>#REF!</f>
        <v>#REF!</v>
      </c>
      <c r="AQ409" s="93" t="e">
        <f>#REF!</f>
        <v>#REF!</v>
      </c>
      <c r="AR409" s="93" t="e">
        <f>#REF!</f>
        <v>#REF!</v>
      </c>
      <c r="AS409" s="187" t="e">
        <f>#REF!</f>
        <v>#REF!</v>
      </c>
      <c r="AT409" s="187" t="e">
        <f>#REF!</f>
        <v>#REF!</v>
      </c>
      <c r="AU409" s="17"/>
      <c r="AV409" s="17"/>
    </row>
    <row r="410" spans="1:48">
      <c r="A410" s="519"/>
      <c r="B410" s="95">
        <v>311</v>
      </c>
      <c r="C410" s="24" t="s">
        <v>1336</v>
      </c>
      <c r="D410" s="526" t="e">
        <f t="shared" ref="D410:AD410" si="197">SUM(D411:D418)</f>
        <v>#REF!</v>
      </c>
      <c r="E410" s="429" t="e">
        <f t="shared" si="197"/>
        <v>#REF!</v>
      </c>
      <c r="F410" s="430" t="e">
        <f t="shared" si="197"/>
        <v>#REF!</v>
      </c>
      <c r="G410" s="51" t="e">
        <f t="shared" si="197"/>
        <v>#REF!</v>
      </c>
      <c r="H410" s="97" t="e">
        <f t="shared" si="197"/>
        <v>#REF!</v>
      </c>
      <c r="I410" s="97" t="e">
        <f t="shared" si="197"/>
        <v>#REF!</v>
      </c>
      <c r="J410" s="97" t="e">
        <f t="shared" si="197"/>
        <v>#REF!</v>
      </c>
      <c r="K410" s="97" t="e">
        <f t="shared" si="197"/>
        <v>#REF!</v>
      </c>
      <c r="L410" s="97" t="e">
        <f t="shared" si="197"/>
        <v>#REF!</v>
      </c>
      <c r="M410" s="97" t="e">
        <f t="shared" si="197"/>
        <v>#REF!</v>
      </c>
      <c r="N410" s="97" t="e">
        <f t="shared" si="197"/>
        <v>#REF!</v>
      </c>
      <c r="O410" s="97" t="e">
        <f t="shared" si="197"/>
        <v>#REF!</v>
      </c>
      <c r="P410" s="97" t="e">
        <f t="shared" si="197"/>
        <v>#REF!</v>
      </c>
      <c r="Q410" s="97" t="e">
        <f t="shared" si="197"/>
        <v>#REF!</v>
      </c>
      <c r="R410" s="97" t="e">
        <f t="shared" si="197"/>
        <v>#REF!</v>
      </c>
      <c r="S410" s="97" t="e">
        <f t="shared" si="197"/>
        <v>#REF!</v>
      </c>
      <c r="T410" s="97" t="e">
        <f t="shared" si="197"/>
        <v>#REF!</v>
      </c>
      <c r="U410" s="97" t="e">
        <f t="shared" si="197"/>
        <v>#REF!</v>
      </c>
      <c r="V410" s="97" t="e">
        <f t="shared" si="197"/>
        <v>#REF!</v>
      </c>
      <c r="W410" s="97" t="e">
        <f t="shared" si="197"/>
        <v>#REF!</v>
      </c>
      <c r="X410" s="97" t="e">
        <f t="shared" si="197"/>
        <v>#REF!</v>
      </c>
      <c r="Y410" s="97" t="e">
        <f t="shared" si="197"/>
        <v>#REF!</v>
      </c>
      <c r="Z410" s="97" t="e">
        <f t="shared" si="197"/>
        <v>#REF!</v>
      </c>
      <c r="AA410" s="97" t="e">
        <f t="shared" si="197"/>
        <v>#REF!</v>
      </c>
      <c r="AB410" s="97" t="e">
        <f t="shared" si="197"/>
        <v>#REF!</v>
      </c>
      <c r="AC410" s="97" t="e">
        <f t="shared" si="197"/>
        <v>#REF!</v>
      </c>
      <c r="AD410" s="97" t="e">
        <f t="shared" si="197"/>
        <v>#REF!</v>
      </c>
      <c r="AE410" s="97">
        <f>SUM(AE411:AE418)</f>
        <v>3651213</v>
      </c>
      <c r="AF410" s="97">
        <f t="shared" ref="AF410:AT410" si="198">SUM(AF411:AF418)</f>
        <v>3378700</v>
      </c>
      <c r="AG410" s="97">
        <f t="shared" si="198"/>
        <v>2807249</v>
      </c>
      <c r="AH410" s="97" t="e">
        <f t="shared" si="198"/>
        <v>#REF!</v>
      </c>
      <c r="AI410" s="97" t="e">
        <f t="shared" si="198"/>
        <v>#REF!</v>
      </c>
      <c r="AJ410" s="97" t="e">
        <f t="shared" si="198"/>
        <v>#REF!</v>
      </c>
      <c r="AK410" s="97" t="e">
        <f t="shared" si="198"/>
        <v>#REF!</v>
      </c>
      <c r="AL410" s="97" t="e">
        <f t="shared" si="198"/>
        <v>#REF!</v>
      </c>
      <c r="AM410" s="97" t="e">
        <f t="shared" si="198"/>
        <v>#REF!</v>
      </c>
      <c r="AN410" s="97" t="e">
        <f t="shared" si="198"/>
        <v>#REF!</v>
      </c>
      <c r="AO410" s="97" t="e">
        <f t="shared" si="198"/>
        <v>#REF!</v>
      </c>
      <c r="AP410" s="97" t="e">
        <f t="shared" si="198"/>
        <v>#REF!</v>
      </c>
      <c r="AQ410" s="97" t="e">
        <f t="shared" si="198"/>
        <v>#REF!</v>
      </c>
      <c r="AR410" s="97" t="e">
        <f t="shared" si="198"/>
        <v>#REF!</v>
      </c>
      <c r="AS410" s="97" t="e">
        <f t="shared" si="198"/>
        <v>#REF!</v>
      </c>
      <c r="AT410" s="97" t="e">
        <f t="shared" si="198"/>
        <v>#REF!</v>
      </c>
      <c r="AU410" s="17"/>
      <c r="AV410" s="17"/>
    </row>
    <row r="411" spans="1:48">
      <c r="A411" s="519">
        <v>5105030100200100</v>
      </c>
      <c r="B411" s="95" t="s">
        <v>1157</v>
      </c>
      <c r="C411" s="24" t="s">
        <v>1616</v>
      </c>
      <c r="D411" s="525" t="e">
        <f>E411/9*12</f>
        <v>#REF!</v>
      </c>
      <c r="E411" s="106" t="e">
        <f t="shared" ref="E411:F418" si="199">AC411+AA411+Y411+W411+U411+S411+Q411+O411+M411+K411+I411+G411</f>
        <v>#REF!</v>
      </c>
      <c r="F411" s="428" t="e">
        <f t="shared" si="199"/>
        <v>#REF!</v>
      </c>
      <c r="G411" s="397" t="e">
        <f>SUM(#REF!)</f>
        <v>#REF!</v>
      </c>
      <c r="H411" s="396" t="e">
        <f>SUM(#REF!)</f>
        <v>#REF!</v>
      </c>
      <c r="I411" s="396" t="e">
        <f>SUM(#REF!)</f>
        <v>#REF!</v>
      </c>
      <c r="J411" s="396" t="e">
        <f>SUM(#REF!)</f>
        <v>#REF!</v>
      </c>
      <c r="K411" s="396" t="e">
        <f>SUM(#REF!)</f>
        <v>#REF!</v>
      </c>
      <c r="L411" s="396" t="e">
        <f>SUM(#REF!)</f>
        <v>#REF!</v>
      </c>
      <c r="M411" s="396" t="e">
        <f>SUM(#REF!)</f>
        <v>#REF!</v>
      </c>
      <c r="N411" s="396" t="e">
        <f>SUM(#REF!)</f>
        <v>#REF!</v>
      </c>
      <c r="O411" s="396" t="e">
        <f>SUM(#REF!)</f>
        <v>#REF!</v>
      </c>
      <c r="P411" s="396" t="e">
        <f>SUM(#REF!)</f>
        <v>#REF!</v>
      </c>
      <c r="Q411" s="396" t="e">
        <f>SUM(#REF!)</f>
        <v>#REF!</v>
      </c>
      <c r="R411" s="396" t="e">
        <f>SUM(#REF!)</f>
        <v>#REF!</v>
      </c>
      <c r="S411" s="396" t="e">
        <f>SUM(#REF!)</f>
        <v>#REF!</v>
      </c>
      <c r="T411" s="396" t="e">
        <f>SUM(#REF!)</f>
        <v>#REF!</v>
      </c>
      <c r="U411" s="396" t="e">
        <f>SUM(#REF!)</f>
        <v>#REF!</v>
      </c>
      <c r="V411" s="396" t="e">
        <f>SUM(#REF!)</f>
        <v>#REF!</v>
      </c>
      <c r="W411" s="396" t="e">
        <f>SUM(#REF!)</f>
        <v>#REF!</v>
      </c>
      <c r="X411" s="396" t="e">
        <f>SUM(#REF!)</f>
        <v>#REF!</v>
      </c>
      <c r="Y411" s="396" t="e">
        <f>SUM(#REF!)</f>
        <v>#REF!</v>
      </c>
      <c r="Z411" s="396" t="e">
        <f>SUM(#REF!)</f>
        <v>#REF!</v>
      </c>
      <c r="AA411" s="393" t="e">
        <f>SUM(#REF!)</f>
        <v>#REF!</v>
      </c>
      <c r="AB411" s="393" t="e">
        <f>SUM(#REF!)</f>
        <v>#REF!</v>
      </c>
      <c r="AC411" s="393" t="e">
        <f>SUM(#REF!)</f>
        <v>#REF!</v>
      </c>
      <c r="AD411" s="393" t="e">
        <f>SUM(#REF!)</f>
        <v>#REF!</v>
      </c>
      <c r="AE411" s="505">
        <f>60000+7+18+4594</f>
        <v>64619</v>
      </c>
      <c r="AF411" s="93">
        <v>60000</v>
      </c>
      <c r="AG411" s="378">
        <v>54917</v>
      </c>
      <c r="AH411" s="395" t="e">
        <f t="shared" ref="AH411:AH418" si="200">SUM(AI411:AT411)</f>
        <v>#REF!</v>
      </c>
      <c r="AI411" s="110" t="e">
        <f>#REF!</f>
        <v>#REF!</v>
      </c>
      <c r="AJ411" s="93" t="e">
        <f>#REF!</f>
        <v>#REF!</v>
      </c>
      <c r="AK411" s="93" t="e">
        <f>#REF!</f>
        <v>#REF!</v>
      </c>
      <c r="AL411" s="93" t="e">
        <f>#REF!</f>
        <v>#REF!</v>
      </c>
      <c r="AM411" s="93" t="e">
        <f>#REF!</f>
        <v>#REF!</v>
      </c>
      <c r="AN411" s="93" t="e">
        <f>#REF!</f>
        <v>#REF!</v>
      </c>
      <c r="AO411" s="93" t="e">
        <f>#REF!</f>
        <v>#REF!</v>
      </c>
      <c r="AP411" s="93" t="e">
        <f>#REF!</f>
        <v>#REF!</v>
      </c>
      <c r="AQ411" s="93" t="e">
        <f>#REF!</f>
        <v>#REF!</v>
      </c>
      <c r="AR411" s="93" t="e">
        <f>#REF!</f>
        <v>#REF!</v>
      </c>
      <c r="AS411" s="187" t="e">
        <f>#REF!</f>
        <v>#REF!</v>
      </c>
      <c r="AT411" s="187" t="e">
        <f>#REF!</f>
        <v>#REF!</v>
      </c>
      <c r="AU411" s="17"/>
      <c r="AV411" s="17"/>
    </row>
    <row r="412" spans="1:48">
      <c r="A412" s="519">
        <v>5105030100200200</v>
      </c>
      <c r="B412" s="95" t="s">
        <v>1158</v>
      </c>
      <c r="C412" s="24" t="s">
        <v>1617</v>
      </c>
      <c r="D412" s="525" t="e">
        <f t="shared" ref="D412:D418" si="201">E412/9*12</f>
        <v>#REF!</v>
      </c>
      <c r="E412" s="106" t="e">
        <f t="shared" si="199"/>
        <v>#REF!</v>
      </c>
      <c r="F412" s="428" t="e">
        <f t="shared" si="199"/>
        <v>#REF!</v>
      </c>
      <c r="G412" s="397" t="e">
        <f>SUM(#REF!)</f>
        <v>#REF!</v>
      </c>
      <c r="H412" s="396" t="e">
        <f>SUM(#REF!)</f>
        <v>#REF!</v>
      </c>
      <c r="I412" s="396" t="e">
        <f>SUM(#REF!)</f>
        <v>#REF!</v>
      </c>
      <c r="J412" s="396" t="e">
        <f>SUM(#REF!)</f>
        <v>#REF!</v>
      </c>
      <c r="K412" s="396" t="e">
        <f>SUM(#REF!)</f>
        <v>#REF!</v>
      </c>
      <c r="L412" s="396" t="e">
        <f>SUM(#REF!)</f>
        <v>#REF!</v>
      </c>
      <c r="M412" s="396" t="e">
        <f>SUM(#REF!)</f>
        <v>#REF!</v>
      </c>
      <c r="N412" s="396" t="e">
        <f>SUM(#REF!)</f>
        <v>#REF!</v>
      </c>
      <c r="O412" s="396" t="e">
        <f>SUM(#REF!)</f>
        <v>#REF!</v>
      </c>
      <c r="P412" s="396" t="e">
        <f>SUM(#REF!)</f>
        <v>#REF!</v>
      </c>
      <c r="Q412" s="396" t="e">
        <f>SUM(#REF!)</f>
        <v>#REF!</v>
      </c>
      <c r="R412" s="396" t="e">
        <f>SUM(#REF!)</f>
        <v>#REF!</v>
      </c>
      <c r="S412" s="396" t="e">
        <f>SUM(#REF!)</f>
        <v>#REF!</v>
      </c>
      <c r="T412" s="396" t="e">
        <f>SUM(#REF!)</f>
        <v>#REF!</v>
      </c>
      <c r="U412" s="396" t="e">
        <f>SUM(#REF!)</f>
        <v>#REF!</v>
      </c>
      <c r="V412" s="396" t="e">
        <f>SUM(#REF!)</f>
        <v>#REF!</v>
      </c>
      <c r="W412" s="396" t="e">
        <f>SUM(#REF!)</f>
        <v>#REF!</v>
      </c>
      <c r="X412" s="396" t="e">
        <f>SUM(#REF!)</f>
        <v>#REF!</v>
      </c>
      <c r="Y412" s="396" t="e">
        <f>SUM(#REF!)</f>
        <v>#REF!</v>
      </c>
      <c r="Z412" s="396" t="e">
        <f>SUM(#REF!)</f>
        <v>#REF!</v>
      </c>
      <c r="AA412" s="393" t="e">
        <f>SUM(#REF!)</f>
        <v>#REF!</v>
      </c>
      <c r="AB412" s="393" t="e">
        <f>SUM(#REF!)</f>
        <v>#REF!</v>
      </c>
      <c r="AC412" s="393" t="e">
        <f>SUM(#REF!)</f>
        <v>#REF!</v>
      </c>
      <c r="AD412" s="393" t="e">
        <f>SUM(#REF!)</f>
        <v>#REF!</v>
      </c>
      <c r="AE412" s="93">
        <v>15000</v>
      </c>
      <c r="AF412" s="93">
        <v>15000</v>
      </c>
      <c r="AG412" s="378">
        <v>17074</v>
      </c>
      <c r="AH412" s="395" t="e">
        <f t="shared" si="200"/>
        <v>#REF!</v>
      </c>
      <c r="AI412" s="110" t="e">
        <f>#REF!</f>
        <v>#REF!</v>
      </c>
      <c r="AJ412" s="93" t="e">
        <f>#REF!</f>
        <v>#REF!</v>
      </c>
      <c r="AK412" s="93" t="e">
        <f>#REF!</f>
        <v>#REF!</v>
      </c>
      <c r="AL412" s="93" t="e">
        <f>#REF!</f>
        <v>#REF!</v>
      </c>
      <c r="AM412" s="93" t="e">
        <f>#REF!</f>
        <v>#REF!</v>
      </c>
      <c r="AN412" s="93" t="e">
        <f>#REF!</f>
        <v>#REF!</v>
      </c>
      <c r="AO412" s="93" t="e">
        <f>#REF!</f>
        <v>#REF!</v>
      </c>
      <c r="AP412" s="93" t="e">
        <f>#REF!</f>
        <v>#REF!</v>
      </c>
      <c r="AQ412" s="93" t="e">
        <f>#REF!</f>
        <v>#REF!</v>
      </c>
      <c r="AR412" s="93" t="e">
        <f>#REF!</f>
        <v>#REF!</v>
      </c>
      <c r="AS412" s="187" t="e">
        <f>#REF!</f>
        <v>#REF!</v>
      </c>
      <c r="AT412" s="187" t="e">
        <f>#REF!</f>
        <v>#REF!</v>
      </c>
      <c r="AU412" s="17"/>
      <c r="AV412" s="17"/>
    </row>
    <row r="413" spans="1:48">
      <c r="A413" s="519">
        <v>5105030100200300</v>
      </c>
      <c r="B413" s="95" t="s">
        <v>1391</v>
      </c>
      <c r="C413" s="24" t="s">
        <v>1618</v>
      </c>
      <c r="D413" s="525" t="e">
        <f t="shared" si="201"/>
        <v>#REF!</v>
      </c>
      <c r="E413" s="106" t="e">
        <f t="shared" si="199"/>
        <v>#REF!</v>
      </c>
      <c r="F413" s="428" t="e">
        <f t="shared" si="199"/>
        <v>#REF!</v>
      </c>
      <c r="G413" s="397" t="e">
        <f>SUM(#REF!)</f>
        <v>#REF!</v>
      </c>
      <c r="H413" s="396" t="e">
        <f>SUM(#REF!)</f>
        <v>#REF!</v>
      </c>
      <c r="I413" s="396" t="e">
        <f>SUM(#REF!)</f>
        <v>#REF!</v>
      </c>
      <c r="J413" s="396" t="e">
        <f>SUM(#REF!)</f>
        <v>#REF!</v>
      </c>
      <c r="K413" s="396" t="e">
        <f>SUM(#REF!)</f>
        <v>#REF!</v>
      </c>
      <c r="L413" s="396" t="e">
        <f>SUM(#REF!)</f>
        <v>#REF!</v>
      </c>
      <c r="M413" s="396" t="e">
        <f>SUM(#REF!)</f>
        <v>#REF!</v>
      </c>
      <c r="N413" s="396" t="e">
        <f>SUM(#REF!)</f>
        <v>#REF!</v>
      </c>
      <c r="O413" s="396" t="e">
        <f>SUM(#REF!)</f>
        <v>#REF!</v>
      </c>
      <c r="P413" s="396" t="e">
        <f>SUM(#REF!)</f>
        <v>#REF!</v>
      </c>
      <c r="Q413" s="396" t="e">
        <f>SUM(#REF!)</f>
        <v>#REF!</v>
      </c>
      <c r="R413" s="396" t="e">
        <f>SUM(#REF!)</f>
        <v>#REF!</v>
      </c>
      <c r="S413" s="396" t="e">
        <f>SUM(#REF!)</f>
        <v>#REF!</v>
      </c>
      <c r="T413" s="396" t="e">
        <f>SUM(#REF!)</f>
        <v>#REF!</v>
      </c>
      <c r="U413" s="396" t="e">
        <f>SUM(#REF!)</f>
        <v>#REF!</v>
      </c>
      <c r="V413" s="396" t="e">
        <f>SUM(#REF!)</f>
        <v>#REF!</v>
      </c>
      <c r="W413" s="396" t="e">
        <f>SUM(#REF!)</f>
        <v>#REF!</v>
      </c>
      <c r="X413" s="396" t="e">
        <f>SUM(#REF!)</f>
        <v>#REF!</v>
      </c>
      <c r="Y413" s="396" t="e">
        <f>SUM(#REF!)</f>
        <v>#REF!</v>
      </c>
      <c r="Z413" s="396" t="e">
        <f>SUM(#REF!)</f>
        <v>#REF!</v>
      </c>
      <c r="AA413" s="393" t="e">
        <f>SUM(#REF!)</f>
        <v>#REF!</v>
      </c>
      <c r="AB413" s="393" t="e">
        <f>SUM(#REF!)</f>
        <v>#REF!</v>
      </c>
      <c r="AC413" s="393" t="e">
        <f>SUM(#REF!)</f>
        <v>#REF!</v>
      </c>
      <c r="AD413" s="393" t="e">
        <f>SUM(#REF!)</f>
        <v>#REF!</v>
      </c>
      <c r="AE413" s="505">
        <f>100000+28000</f>
        <v>128000</v>
      </c>
      <c r="AF413" s="93">
        <v>100000</v>
      </c>
      <c r="AG413" s="378">
        <v>41479</v>
      </c>
      <c r="AH413" s="395" t="e">
        <f t="shared" si="200"/>
        <v>#REF!</v>
      </c>
      <c r="AI413" s="110" t="e">
        <f>#REF!</f>
        <v>#REF!</v>
      </c>
      <c r="AJ413" s="93" t="e">
        <f>#REF!</f>
        <v>#REF!</v>
      </c>
      <c r="AK413" s="93" t="e">
        <f>#REF!</f>
        <v>#REF!</v>
      </c>
      <c r="AL413" s="93" t="e">
        <f>#REF!</f>
        <v>#REF!</v>
      </c>
      <c r="AM413" s="93" t="e">
        <f>#REF!</f>
        <v>#REF!</v>
      </c>
      <c r="AN413" s="93" t="e">
        <f>#REF!</f>
        <v>#REF!</v>
      </c>
      <c r="AO413" s="93" t="e">
        <f>#REF!</f>
        <v>#REF!</v>
      </c>
      <c r="AP413" s="93" t="e">
        <f>#REF!</f>
        <v>#REF!</v>
      </c>
      <c r="AQ413" s="93" t="e">
        <f>#REF!</f>
        <v>#REF!</v>
      </c>
      <c r="AR413" s="93" t="e">
        <f>#REF!</f>
        <v>#REF!</v>
      </c>
      <c r="AS413" s="187" t="e">
        <f>#REF!</f>
        <v>#REF!</v>
      </c>
      <c r="AT413" s="187" t="e">
        <f>#REF!</f>
        <v>#REF!</v>
      </c>
      <c r="AU413" s="17"/>
      <c r="AV413" s="17"/>
    </row>
    <row r="414" spans="1:48">
      <c r="A414" s="519">
        <v>5105030100400100</v>
      </c>
      <c r="B414" s="95" t="s">
        <v>1159</v>
      </c>
      <c r="C414" s="24" t="s">
        <v>1619</v>
      </c>
      <c r="D414" s="525" t="e">
        <f t="shared" si="201"/>
        <v>#REF!</v>
      </c>
      <c r="E414" s="106" t="e">
        <f t="shared" si="199"/>
        <v>#REF!</v>
      </c>
      <c r="F414" s="428" t="e">
        <f t="shared" si="199"/>
        <v>#REF!</v>
      </c>
      <c r="G414" s="397" t="e">
        <f>SUM(#REF!)</f>
        <v>#REF!</v>
      </c>
      <c r="H414" s="396" t="e">
        <f>SUM(#REF!)</f>
        <v>#REF!</v>
      </c>
      <c r="I414" s="396" t="e">
        <f>SUM(#REF!)</f>
        <v>#REF!</v>
      </c>
      <c r="J414" s="396" t="e">
        <f>SUM(#REF!)</f>
        <v>#REF!</v>
      </c>
      <c r="K414" s="396" t="e">
        <f>SUM(#REF!)</f>
        <v>#REF!</v>
      </c>
      <c r="L414" s="396" t="e">
        <f>SUM(#REF!)</f>
        <v>#REF!</v>
      </c>
      <c r="M414" s="396" t="e">
        <f>SUM(#REF!)</f>
        <v>#REF!</v>
      </c>
      <c r="N414" s="396" t="e">
        <f>SUM(#REF!)</f>
        <v>#REF!</v>
      </c>
      <c r="O414" s="396" t="e">
        <f>SUM(#REF!)</f>
        <v>#REF!</v>
      </c>
      <c r="P414" s="396" t="e">
        <f>SUM(#REF!)</f>
        <v>#REF!</v>
      </c>
      <c r="Q414" s="396" t="e">
        <f>SUM(#REF!)</f>
        <v>#REF!</v>
      </c>
      <c r="R414" s="396" t="e">
        <f>SUM(#REF!)</f>
        <v>#REF!</v>
      </c>
      <c r="S414" s="396" t="e">
        <f>SUM(#REF!)</f>
        <v>#REF!</v>
      </c>
      <c r="T414" s="396" t="e">
        <f>SUM(#REF!)</f>
        <v>#REF!</v>
      </c>
      <c r="U414" s="396" t="e">
        <f>SUM(#REF!)</f>
        <v>#REF!</v>
      </c>
      <c r="V414" s="396" t="e">
        <f>SUM(#REF!)</f>
        <v>#REF!</v>
      </c>
      <c r="W414" s="396" t="e">
        <f>SUM(#REF!)</f>
        <v>#REF!</v>
      </c>
      <c r="X414" s="396" t="e">
        <f>SUM(#REF!)</f>
        <v>#REF!</v>
      </c>
      <c r="Y414" s="396" t="e">
        <f>SUM(#REF!)</f>
        <v>#REF!</v>
      </c>
      <c r="Z414" s="396" t="e">
        <f>SUM(#REF!)</f>
        <v>#REF!</v>
      </c>
      <c r="AA414" s="393" t="e">
        <f>SUM(#REF!)</f>
        <v>#REF!</v>
      </c>
      <c r="AB414" s="393" t="e">
        <f>SUM(#REF!)</f>
        <v>#REF!</v>
      </c>
      <c r="AC414" s="393" t="e">
        <f>SUM(#REF!)</f>
        <v>#REF!</v>
      </c>
      <c r="AD414" s="393" t="e">
        <f>SUM(#REF!)</f>
        <v>#REF!</v>
      </c>
      <c r="AE414" s="505">
        <f>532500+17000+19233+100438+438</f>
        <v>669609</v>
      </c>
      <c r="AF414" s="93">
        <v>532500</v>
      </c>
      <c r="AG414" s="378">
        <v>563990</v>
      </c>
      <c r="AH414" s="395" t="e">
        <f t="shared" si="200"/>
        <v>#REF!</v>
      </c>
      <c r="AI414" s="110" t="e">
        <f>#REF!</f>
        <v>#REF!</v>
      </c>
      <c r="AJ414" s="93" t="e">
        <f>#REF!</f>
        <v>#REF!</v>
      </c>
      <c r="AK414" s="93" t="e">
        <f>#REF!</f>
        <v>#REF!</v>
      </c>
      <c r="AL414" s="93" t="e">
        <f>#REF!</f>
        <v>#REF!</v>
      </c>
      <c r="AM414" s="93" t="e">
        <f>#REF!</f>
        <v>#REF!</v>
      </c>
      <c r="AN414" s="93" t="e">
        <f>#REF!</f>
        <v>#REF!</v>
      </c>
      <c r="AO414" s="93" t="e">
        <f>#REF!</f>
        <v>#REF!</v>
      </c>
      <c r="AP414" s="93" t="e">
        <f>#REF!</f>
        <v>#REF!</v>
      </c>
      <c r="AQ414" s="93" t="e">
        <f>#REF!</f>
        <v>#REF!</v>
      </c>
      <c r="AR414" s="93" t="e">
        <f>#REF!</f>
        <v>#REF!</v>
      </c>
      <c r="AS414" s="187" t="e">
        <f>#REF!</f>
        <v>#REF!</v>
      </c>
      <c r="AT414" s="187" t="e">
        <f>#REF!</f>
        <v>#REF!</v>
      </c>
      <c r="AU414" s="17"/>
      <c r="AV414" s="17"/>
    </row>
    <row r="415" spans="1:48">
      <c r="A415" s="519">
        <v>5105030100200400</v>
      </c>
      <c r="B415" s="95" t="s">
        <v>1160</v>
      </c>
      <c r="C415" s="24" t="s">
        <v>612</v>
      </c>
      <c r="D415" s="525" t="e">
        <f t="shared" si="201"/>
        <v>#REF!</v>
      </c>
      <c r="E415" s="106" t="e">
        <f t="shared" si="199"/>
        <v>#REF!</v>
      </c>
      <c r="F415" s="428" t="e">
        <f t="shared" si="199"/>
        <v>#REF!</v>
      </c>
      <c r="G415" s="397" t="e">
        <f>SUM(#REF!)</f>
        <v>#REF!</v>
      </c>
      <c r="H415" s="396" t="e">
        <f>SUM(#REF!)</f>
        <v>#REF!</v>
      </c>
      <c r="I415" s="396" t="e">
        <f>SUM(#REF!)</f>
        <v>#REF!</v>
      </c>
      <c r="J415" s="396" t="e">
        <f>SUM(#REF!)</f>
        <v>#REF!</v>
      </c>
      <c r="K415" s="396" t="e">
        <f>SUM(#REF!)</f>
        <v>#REF!</v>
      </c>
      <c r="L415" s="396" t="e">
        <f>SUM(#REF!)</f>
        <v>#REF!</v>
      </c>
      <c r="M415" s="396" t="e">
        <f>SUM(#REF!)</f>
        <v>#REF!</v>
      </c>
      <c r="N415" s="396" t="e">
        <f>SUM(#REF!)</f>
        <v>#REF!</v>
      </c>
      <c r="O415" s="396" t="e">
        <f>SUM(#REF!)</f>
        <v>#REF!</v>
      </c>
      <c r="P415" s="396" t="e">
        <f>SUM(#REF!)</f>
        <v>#REF!</v>
      </c>
      <c r="Q415" s="396" t="e">
        <f>SUM(#REF!)</f>
        <v>#REF!</v>
      </c>
      <c r="R415" s="396" t="e">
        <f>SUM(#REF!)</f>
        <v>#REF!</v>
      </c>
      <c r="S415" s="396" t="e">
        <f>SUM(#REF!)</f>
        <v>#REF!</v>
      </c>
      <c r="T415" s="396" t="e">
        <f>SUM(#REF!)</f>
        <v>#REF!</v>
      </c>
      <c r="U415" s="396" t="e">
        <f>SUM(#REF!)</f>
        <v>#REF!</v>
      </c>
      <c r="V415" s="396" t="e">
        <f>SUM(#REF!)</f>
        <v>#REF!</v>
      </c>
      <c r="W415" s="396" t="e">
        <f>SUM(#REF!)</f>
        <v>#REF!</v>
      </c>
      <c r="X415" s="396" t="e">
        <f>SUM(#REF!)</f>
        <v>#REF!</v>
      </c>
      <c r="Y415" s="396" t="e">
        <f>SUM(#REF!)</f>
        <v>#REF!</v>
      </c>
      <c r="Z415" s="396" t="e">
        <f>SUM(#REF!)</f>
        <v>#REF!</v>
      </c>
      <c r="AA415" s="393" t="e">
        <f>SUM(#REF!)</f>
        <v>#REF!</v>
      </c>
      <c r="AB415" s="393" t="e">
        <f>SUM(#REF!)</f>
        <v>#REF!</v>
      </c>
      <c r="AC415" s="393" t="e">
        <f>SUM(#REF!)</f>
        <v>#REF!</v>
      </c>
      <c r="AD415" s="393" t="e">
        <f>SUM(#REF!)</f>
        <v>#REF!</v>
      </c>
      <c r="AE415" s="505">
        <f>284400+19461</f>
        <v>303861</v>
      </c>
      <c r="AF415" s="93">
        <v>284400</v>
      </c>
      <c r="AG415" s="378">
        <v>267954</v>
      </c>
      <c r="AH415" s="395" t="e">
        <f t="shared" si="200"/>
        <v>#REF!</v>
      </c>
      <c r="AI415" s="110" t="e">
        <f>#REF!</f>
        <v>#REF!</v>
      </c>
      <c r="AJ415" s="93" t="e">
        <f>#REF!</f>
        <v>#REF!</v>
      </c>
      <c r="AK415" s="93" t="e">
        <f>#REF!</f>
        <v>#REF!</v>
      </c>
      <c r="AL415" s="93" t="e">
        <f>#REF!</f>
        <v>#REF!</v>
      </c>
      <c r="AM415" s="93" t="e">
        <f>#REF!</f>
        <v>#REF!</v>
      </c>
      <c r="AN415" s="93" t="e">
        <f>#REF!</f>
        <v>#REF!</v>
      </c>
      <c r="AO415" s="93" t="e">
        <f>#REF!</f>
        <v>#REF!</v>
      </c>
      <c r="AP415" s="93" t="e">
        <f>#REF!</f>
        <v>#REF!</v>
      </c>
      <c r="AQ415" s="93" t="e">
        <f>#REF!</f>
        <v>#REF!</v>
      </c>
      <c r="AR415" s="93" t="e">
        <f>#REF!</f>
        <v>#REF!</v>
      </c>
      <c r="AS415" s="187" t="e">
        <f>#REF!</f>
        <v>#REF!</v>
      </c>
      <c r="AT415" s="187" t="e">
        <f>#REF!</f>
        <v>#REF!</v>
      </c>
      <c r="AU415" s="17"/>
      <c r="AV415" s="17"/>
    </row>
    <row r="416" spans="1:48">
      <c r="A416" s="519">
        <v>5105030100200700</v>
      </c>
      <c r="B416" s="95" t="s">
        <v>1161</v>
      </c>
      <c r="C416" s="24" t="s">
        <v>1620</v>
      </c>
      <c r="D416" s="525" t="e">
        <f t="shared" si="201"/>
        <v>#REF!</v>
      </c>
      <c r="E416" s="106" t="e">
        <f t="shared" si="199"/>
        <v>#REF!</v>
      </c>
      <c r="F416" s="428" t="e">
        <f t="shared" si="199"/>
        <v>#REF!</v>
      </c>
      <c r="G416" s="397" t="e">
        <f>SUM(#REF!)</f>
        <v>#REF!</v>
      </c>
      <c r="H416" s="396" t="e">
        <f>SUM(#REF!)</f>
        <v>#REF!</v>
      </c>
      <c r="I416" s="396" t="e">
        <f>SUM(#REF!)</f>
        <v>#REF!</v>
      </c>
      <c r="J416" s="396" t="e">
        <f>SUM(#REF!)</f>
        <v>#REF!</v>
      </c>
      <c r="K416" s="396" t="e">
        <f>SUM(#REF!)</f>
        <v>#REF!</v>
      </c>
      <c r="L416" s="396" t="e">
        <f>SUM(#REF!)</f>
        <v>#REF!</v>
      </c>
      <c r="M416" s="396" t="e">
        <f>SUM(#REF!)</f>
        <v>#REF!</v>
      </c>
      <c r="N416" s="396" t="e">
        <f>SUM(#REF!)</f>
        <v>#REF!</v>
      </c>
      <c r="O416" s="396" t="e">
        <f>SUM(#REF!)</f>
        <v>#REF!</v>
      </c>
      <c r="P416" s="396" t="e">
        <f>SUM(#REF!)</f>
        <v>#REF!</v>
      </c>
      <c r="Q416" s="396" t="e">
        <f>SUM(#REF!)</f>
        <v>#REF!</v>
      </c>
      <c r="R416" s="396" t="e">
        <f>SUM(#REF!)</f>
        <v>#REF!</v>
      </c>
      <c r="S416" s="396" t="e">
        <f>SUM(#REF!)</f>
        <v>#REF!</v>
      </c>
      <c r="T416" s="396" t="e">
        <f>SUM(#REF!)</f>
        <v>#REF!</v>
      </c>
      <c r="U416" s="396" t="e">
        <f>SUM(#REF!)</f>
        <v>#REF!</v>
      </c>
      <c r="V416" s="396" t="e">
        <f>SUM(#REF!)</f>
        <v>#REF!</v>
      </c>
      <c r="W416" s="396" t="e">
        <f>SUM(#REF!)</f>
        <v>#REF!</v>
      </c>
      <c r="X416" s="396" t="e">
        <f>SUM(#REF!)</f>
        <v>#REF!</v>
      </c>
      <c r="Y416" s="396" t="e">
        <f>SUM(#REF!)</f>
        <v>#REF!</v>
      </c>
      <c r="Z416" s="396" t="e">
        <f>SUM(#REF!)</f>
        <v>#REF!</v>
      </c>
      <c r="AA416" s="393" t="e">
        <f>SUM(#REF!)</f>
        <v>#REF!</v>
      </c>
      <c r="AB416" s="393" t="e">
        <f>SUM(#REF!)</f>
        <v>#REF!</v>
      </c>
      <c r="AC416" s="393" t="e">
        <f>SUM(#REF!)</f>
        <v>#REF!</v>
      </c>
      <c r="AD416" s="393" t="e">
        <f>SUM(#REF!)</f>
        <v>#REF!</v>
      </c>
      <c r="AE416" s="93">
        <v>48000</v>
      </c>
      <c r="AF416" s="93">
        <v>48000</v>
      </c>
      <c r="AG416" s="378">
        <v>4500</v>
      </c>
      <c r="AH416" s="395" t="e">
        <f t="shared" si="200"/>
        <v>#REF!</v>
      </c>
      <c r="AI416" s="110" t="e">
        <f>#REF!</f>
        <v>#REF!</v>
      </c>
      <c r="AJ416" s="93" t="e">
        <f>#REF!</f>
        <v>#REF!</v>
      </c>
      <c r="AK416" s="93" t="e">
        <f>#REF!</f>
        <v>#REF!</v>
      </c>
      <c r="AL416" s="93" t="e">
        <f>#REF!</f>
        <v>#REF!</v>
      </c>
      <c r="AM416" s="93" t="e">
        <f>#REF!</f>
        <v>#REF!</v>
      </c>
      <c r="AN416" s="93" t="e">
        <f>#REF!</f>
        <v>#REF!</v>
      </c>
      <c r="AO416" s="93" t="e">
        <f>#REF!</f>
        <v>#REF!</v>
      </c>
      <c r="AP416" s="93" t="e">
        <f>#REF!</f>
        <v>#REF!</v>
      </c>
      <c r="AQ416" s="93" t="e">
        <f>#REF!</f>
        <v>#REF!</v>
      </c>
      <c r="AR416" s="93" t="e">
        <f>#REF!</f>
        <v>#REF!</v>
      </c>
      <c r="AS416" s="187" t="e">
        <f>#REF!</f>
        <v>#REF!</v>
      </c>
      <c r="AT416" s="187" t="e">
        <f>#REF!</f>
        <v>#REF!</v>
      </c>
      <c r="AU416" s="17"/>
      <c r="AV416" s="17"/>
    </row>
    <row r="417" spans="1:48" ht="16.5" customHeight="1">
      <c r="A417" s="519">
        <v>5105030100200500</v>
      </c>
      <c r="B417" s="95" t="s">
        <v>1162</v>
      </c>
      <c r="C417" s="24" t="s">
        <v>614</v>
      </c>
      <c r="D417" s="525" t="e">
        <f t="shared" si="201"/>
        <v>#REF!</v>
      </c>
      <c r="E417" s="106" t="e">
        <f t="shared" si="199"/>
        <v>#REF!</v>
      </c>
      <c r="F417" s="428" t="e">
        <f t="shared" si="199"/>
        <v>#REF!</v>
      </c>
      <c r="G417" s="397" t="e">
        <f>SUM(#REF!)</f>
        <v>#REF!</v>
      </c>
      <c r="H417" s="396" t="e">
        <f>SUM(#REF!)</f>
        <v>#REF!</v>
      </c>
      <c r="I417" s="396" t="e">
        <f>SUM(#REF!)</f>
        <v>#REF!</v>
      </c>
      <c r="J417" s="396" t="e">
        <f>SUM(#REF!)</f>
        <v>#REF!</v>
      </c>
      <c r="K417" s="396" t="e">
        <f>SUM(#REF!)</f>
        <v>#REF!</v>
      </c>
      <c r="L417" s="396" t="e">
        <f>SUM(#REF!)</f>
        <v>#REF!</v>
      </c>
      <c r="M417" s="396" t="e">
        <f>SUM(#REF!)</f>
        <v>#REF!</v>
      </c>
      <c r="N417" s="396" t="e">
        <f>SUM(#REF!)</f>
        <v>#REF!</v>
      </c>
      <c r="O417" s="396" t="e">
        <f>SUM(#REF!)</f>
        <v>#REF!</v>
      </c>
      <c r="P417" s="396" t="e">
        <f>SUM(#REF!)</f>
        <v>#REF!</v>
      </c>
      <c r="Q417" s="396" t="e">
        <f>SUM(#REF!)</f>
        <v>#REF!</v>
      </c>
      <c r="R417" s="396" t="e">
        <f>SUM(#REF!)</f>
        <v>#REF!</v>
      </c>
      <c r="S417" s="396" t="e">
        <f>SUM(#REF!)</f>
        <v>#REF!</v>
      </c>
      <c r="T417" s="396" t="e">
        <f>SUM(#REF!)</f>
        <v>#REF!</v>
      </c>
      <c r="U417" s="396" t="e">
        <f>SUM(#REF!)</f>
        <v>#REF!</v>
      </c>
      <c r="V417" s="396" t="e">
        <f>SUM(#REF!)</f>
        <v>#REF!</v>
      </c>
      <c r="W417" s="396" t="e">
        <f>SUM(#REF!)</f>
        <v>#REF!</v>
      </c>
      <c r="X417" s="396" t="e">
        <f>SUM(#REF!)</f>
        <v>#REF!</v>
      </c>
      <c r="Y417" s="396" t="e">
        <f>SUM(#REF!)</f>
        <v>#REF!</v>
      </c>
      <c r="Z417" s="396" t="e">
        <f>SUM(#REF!)</f>
        <v>#REF!</v>
      </c>
      <c r="AA417" s="393" t="e">
        <f>SUM(#REF!)</f>
        <v>#REF!</v>
      </c>
      <c r="AB417" s="393" t="e">
        <f>SUM(#REF!)</f>
        <v>#REF!</v>
      </c>
      <c r="AC417" s="393" t="e">
        <f>SUM(#REF!)</f>
        <v>#REF!</v>
      </c>
      <c r="AD417" s="393" t="e">
        <f>SUM(#REF!)</f>
        <v>#REF!</v>
      </c>
      <c r="AE417" s="505">
        <f>1866700+7301+5997-37200-13000-20000</f>
        <v>1809798</v>
      </c>
      <c r="AF417" s="93">
        <v>1866700</v>
      </c>
      <c r="AG417" s="378">
        <v>1551848</v>
      </c>
      <c r="AH417" s="395" t="e">
        <f t="shared" si="200"/>
        <v>#REF!</v>
      </c>
      <c r="AI417" s="110" t="e">
        <f>#REF!</f>
        <v>#REF!</v>
      </c>
      <c r="AJ417" s="93" t="e">
        <f>#REF!</f>
        <v>#REF!</v>
      </c>
      <c r="AK417" s="93" t="e">
        <f>#REF!</f>
        <v>#REF!</v>
      </c>
      <c r="AL417" s="93" t="e">
        <f>#REF!</f>
        <v>#REF!</v>
      </c>
      <c r="AM417" s="93" t="e">
        <f>#REF!</f>
        <v>#REF!</v>
      </c>
      <c r="AN417" s="93" t="e">
        <f>#REF!</f>
        <v>#REF!</v>
      </c>
      <c r="AO417" s="93" t="e">
        <f>#REF!</f>
        <v>#REF!</v>
      </c>
      <c r="AP417" s="93" t="e">
        <f>#REF!</f>
        <v>#REF!</v>
      </c>
      <c r="AQ417" s="93" t="e">
        <f>#REF!</f>
        <v>#REF!</v>
      </c>
      <c r="AR417" s="93" t="e">
        <f>#REF!</f>
        <v>#REF!</v>
      </c>
      <c r="AS417" s="187" t="e">
        <f>#REF!</f>
        <v>#REF!</v>
      </c>
      <c r="AT417" s="187" t="e">
        <f>#REF!</f>
        <v>#REF!</v>
      </c>
      <c r="AU417" s="17"/>
      <c r="AV417" s="17"/>
    </row>
    <row r="418" spans="1:48">
      <c r="A418" s="519">
        <v>5105030100200600</v>
      </c>
      <c r="B418" s="95" t="s">
        <v>1163</v>
      </c>
      <c r="C418" s="24" t="s">
        <v>1621</v>
      </c>
      <c r="D418" s="525" t="e">
        <f t="shared" si="201"/>
        <v>#REF!</v>
      </c>
      <c r="E418" s="106" t="e">
        <f t="shared" si="199"/>
        <v>#REF!</v>
      </c>
      <c r="F418" s="428" t="e">
        <f t="shared" si="199"/>
        <v>#REF!</v>
      </c>
      <c r="G418" s="397" t="e">
        <f>SUM(#REF!)</f>
        <v>#REF!</v>
      </c>
      <c r="H418" s="396" t="e">
        <f>SUM(#REF!)</f>
        <v>#REF!</v>
      </c>
      <c r="I418" s="396" t="e">
        <f>SUM(#REF!)</f>
        <v>#REF!</v>
      </c>
      <c r="J418" s="396" t="e">
        <f>SUM(#REF!)</f>
        <v>#REF!</v>
      </c>
      <c r="K418" s="396" t="e">
        <f>SUM(#REF!)</f>
        <v>#REF!</v>
      </c>
      <c r="L418" s="396" t="e">
        <f>SUM(#REF!)</f>
        <v>#REF!</v>
      </c>
      <c r="M418" s="396" t="e">
        <f>SUM(#REF!)</f>
        <v>#REF!</v>
      </c>
      <c r="N418" s="396" t="e">
        <f>SUM(#REF!)</f>
        <v>#REF!</v>
      </c>
      <c r="O418" s="396" t="e">
        <f>SUM(#REF!)</f>
        <v>#REF!</v>
      </c>
      <c r="P418" s="396" t="e">
        <f>SUM(#REF!)</f>
        <v>#REF!</v>
      </c>
      <c r="Q418" s="396" t="e">
        <f>SUM(#REF!)</f>
        <v>#REF!</v>
      </c>
      <c r="R418" s="396" t="e">
        <f>SUM(#REF!)</f>
        <v>#REF!</v>
      </c>
      <c r="S418" s="396" t="e">
        <f>SUM(#REF!)</f>
        <v>#REF!</v>
      </c>
      <c r="T418" s="396" t="e">
        <f>SUM(#REF!)</f>
        <v>#REF!</v>
      </c>
      <c r="U418" s="396" t="e">
        <f>SUM(#REF!)</f>
        <v>#REF!</v>
      </c>
      <c r="V418" s="396" t="e">
        <f>SUM(#REF!)</f>
        <v>#REF!</v>
      </c>
      <c r="W418" s="396" t="e">
        <f>SUM(#REF!)</f>
        <v>#REF!</v>
      </c>
      <c r="X418" s="396" t="e">
        <f>SUM(#REF!)</f>
        <v>#REF!</v>
      </c>
      <c r="Y418" s="396" t="e">
        <f>SUM(#REF!)</f>
        <v>#REF!</v>
      </c>
      <c r="Z418" s="396" t="e">
        <f>SUM(#REF!)</f>
        <v>#REF!</v>
      </c>
      <c r="AA418" s="393" t="e">
        <f>SUM(#REF!)</f>
        <v>#REF!</v>
      </c>
      <c r="AB418" s="393" t="e">
        <f>SUM(#REF!)</f>
        <v>#REF!</v>
      </c>
      <c r="AC418" s="393" t="e">
        <f>SUM(#REF!)</f>
        <v>#REF!</v>
      </c>
      <c r="AD418" s="393" t="e">
        <f>SUM(#REF!)</f>
        <v>#REF!</v>
      </c>
      <c r="AE418" s="505">
        <f>472100+140226</f>
        <v>612326</v>
      </c>
      <c r="AF418" s="93">
        <v>472100</v>
      </c>
      <c r="AG418" s="378">
        <v>305487</v>
      </c>
      <c r="AH418" s="395" t="e">
        <f t="shared" si="200"/>
        <v>#REF!</v>
      </c>
      <c r="AI418" s="110" t="e">
        <f>#REF!</f>
        <v>#REF!</v>
      </c>
      <c r="AJ418" s="93" t="e">
        <f>#REF!</f>
        <v>#REF!</v>
      </c>
      <c r="AK418" s="93" t="e">
        <f>#REF!</f>
        <v>#REF!</v>
      </c>
      <c r="AL418" s="93" t="e">
        <f>#REF!</f>
        <v>#REF!</v>
      </c>
      <c r="AM418" s="93" t="e">
        <f>#REF!</f>
        <v>#REF!</v>
      </c>
      <c r="AN418" s="93" t="e">
        <f>#REF!</f>
        <v>#REF!</v>
      </c>
      <c r="AO418" s="93" t="e">
        <f>#REF!</f>
        <v>#REF!</v>
      </c>
      <c r="AP418" s="93" t="e">
        <f>#REF!</f>
        <v>#REF!</v>
      </c>
      <c r="AQ418" s="93" t="e">
        <f>#REF!</f>
        <v>#REF!</v>
      </c>
      <c r="AR418" s="93" t="e">
        <f>#REF!</f>
        <v>#REF!</v>
      </c>
      <c r="AS418" s="187" t="e">
        <f>#REF!</f>
        <v>#REF!</v>
      </c>
      <c r="AT418" s="187" t="e">
        <f>#REF!</f>
        <v>#REF!</v>
      </c>
      <c r="AU418" s="17"/>
      <c r="AV418" s="17"/>
    </row>
    <row r="419" spans="1:48">
      <c r="A419" s="519"/>
      <c r="B419" s="95">
        <v>312</v>
      </c>
      <c r="C419" s="24" t="s">
        <v>31</v>
      </c>
      <c r="D419" s="526" t="e">
        <f t="shared" ref="D419:L419" si="202">SUM(D420:D423)</f>
        <v>#REF!</v>
      </c>
      <c r="E419" s="429" t="e">
        <f t="shared" si="202"/>
        <v>#REF!</v>
      </c>
      <c r="F419" s="430" t="e">
        <f t="shared" si="202"/>
        <v>#REF!</v>
      </c>
      <c r="G419" s="51" t="e">
        <f t="shared" si="202"/>
        <v>#REF!</v>
      </c>
      <c r="H419" s="97" t="e">
        <f t="shared" si="202"/>
        <v>#REF!</v>
      </c>
      <c r="I419" s="97" t="e">
        <f t="shared" si="202"/>
        <v>#REF!</v>
      </c>
      <c r="J419" s="97" t="e">
        <f t="shared" si="202"/>
        <v>#REF!</v>
      </c>
      <c r="K419" s="97" t="e">
        <f t="shared" si="202"/>
        <v>#REF!</v>
      </c>
      <c r="L419" s="97" t="e">
        <f t="shared" si="202"/>
        <v>#REF!</v>
      </c>
      <c r="M419" s="97" t="e">
        <f t="shared" ref="M419:R419" si="203">SUM(M420:M423)</f>
        <v>#REF!</v>
      </c>
      <c r="N419" s="97" t="e">
        <f t="shared" si="203"/>
        <v>#REF!</v>
      </c>
      <c r="O419" s="97" t="e">
        <f t="shared" si="203"/>
        <v>#REF!</v>
      </c>
      <c r="P419" s="97" t="e">
        <f t="shared" si="203"/>
        <v>#REF!</v>
      </c>
      <c r="Q419" s="97" t="e">
        <f t="shared" si="203"/>
        <v>#REF!</v>
      </c>
      <c r="R419" s="97" t="e">
        <f t="shared" si="203"/>
        <v>#REF!</v>
      </c>
      <c r="S419" s="97" t="e">
        <f t="shared" ref="S419:AD419" si="204">SUM(S420:S423)</f>
        <v>#REF!</v>
      </c>
      <c r="T419" s="97" t="e">
        <f t="shared" si="204"/>
        <v>#REF!</v>
      </c>
      <c r="U419" s="97" t="e">
        <f t="shared" si="204"/>
        <v>#REF!</v>
      </c>
      <c r="V419" s="97" t="e">
        <f t="shared" si="204"/>
        <v>#REF!</v>
      </c>
      <c r="W419" s="97" t="e">
        <f t="shared" si="204"/>
        <v>#REF!</v>
      </c>
      <c r="X419" s="97" t="e">
        <f t="shared" si="204"/>
        <v>#REF!</v>
      </c>
      <c r="Y419" s="97" t="e">
        <f t="shared" si="204"/>
        <v>#REF!</v>
      </c>
      <c r="Z419" s="97" t="e">
        <f t="shared" si="204"/>
        <v>#REF!</v>
      </c>
      <c r="AA419" s="97" t="e">
        <f t="shared" si="204"/>
        <v>#REF!</v>
      </c>
      <c r="AB419" s="97" t="e">
        <f t="shared" si="204"/>
        <v>#REF!</v>
      </c>
      <c r="AC419" s="97" t="e">
        <f t="shared" si="204"/>
        <v>#REF!</v>
      </c>
      <c r="AD419" s="97" t="e">
        <f t="shared" si="204"/>
        <v>#REF!</v>
      </c>
      <c r="AE419" s="97">
        <f>SUM(AE420:AE423)</f>
        <v>1643050</v>
      </c>
      <c r="AF419" s="97">
        <f t="shared" ref="AF419:AT419" si="205">SUM(AF420:AF423)</f>
        <v>1764200</v>
      </c>
      <c r="AG419" s="97">
        <f t="shared" si="205"/>
        <v>1356583</v>
      </c>
      <c r="AH419" s="97" t="e">
        <f t="shared" si="205"/>
        <v>#REF!</v>
      </c>
      <c r="AI419" s="97" t="e">
        <f t="shared" si="205"/>
        <v>#REF!</v>
      </c>
      <c r="AJ419" s="97" t="e">
        <f t="shared" si="205"/>
        <v>#REF!</v>
      </c>
      <c r="AK419" s="97" t="e">
        <f t="shared" si="205"/>
        <v>#REF!</v>
      </c>
      <c r="AL419" s="97" t="e">
        <f t="shared" si="205"/>
        <v>#REF!</v>
      </c>
      <c r="AM419" s="97" t="e">
        <f t="shared" si="205"/>
        <v>#REF!</v>
      </c>
      <c r="AN419" s="97" t="e">
        <f t="shared" si="205"/>
        <v>#REF!</v>
      </c>
      <c r="AO419" s="97" t="e">
        <f t="shared" si="205"/>
        <v>#REF!</v>
      </c>
      <c r="AP419" s="97" t="e">
        <f t="shared" si="205"/>
        <v>#REF!</v>
      </c>
      <c r="AQ419" s="97" t="e">
        <f t="shared" si="205"/>
        <v>#REF!</v>
      </c>
      <c r="AR419" s="97" t="e">
        <f t="shared" si="205"/>
        <v>#REF!</v>
      </c>
      <c r="AS419" s="97" t="e">
        <f t="shared" si="205"/>
        <v>#REF!</v>
      </c>
      <c r="AT419" s="97" t="e">
        <f t="shared" si="205"/>
        <v>#REF!</v>
      </c>
      <c r="AU419" s="17"/>
      <c r="AV419" s="17"/>
    </row>
    <row r="420" spans="1:48">
      <c r="A420" s="519">
        <v>5102050100700100</v>
      </c>
      <c r="B420" s="95" t="s">
        <v>1384</v>
      </c>
      <c r="C420" s="24" t="s">
        <v>1622</v>
      </c>
      <c r="D420" s="525" t="e">
        <f>E420/9*12</f>
        <v>#REF!</v>
      </c>
      <c r="E420" s="106" t="e">
        <f t="shared" ref="E420:F423" si="206">AC420+AA420+Y420+W420+U420+S420+Q420+O420+M420+K420+I420+G420</f>
        <v>#REF!</v>
      </c>
      <c r="F420" s="428" t="e">
        <f t="shared" si="206"/>
        <v>#REF!</v>
      </c>
      <c r="G420" s="397" t="e">
        <f>SUM(#REF!)</f>
        <v>#REF!</v>
      </c>
      <c r="H420" s="396" t="e">
        <f>SUM(#REF!)</f>
        <v>#REF!</v>
      </c>
      <c r="I420" s="396" t="e">
        <f>SUM(#REF!)</f>
        <v>#REF!</v>
      </c>
      <c r="J420" s="396" t="e">
        <f>SUM(#REF!)</f>
        <v>#REF!</v>
      </c>
      <c r="K420" s="396" t="e">
        <f>SUM(#REF!)</f>
        <v>#REF!</v>
      </c>
      <c r="L420" s="396" t="e">
        <f>SUM(#REF!)</f>
        <v>#REF!</v>
      </c>
      <c r="M420" s="396" t="e">
        <f>SUM(#REF!)</f>
        <v>#REF!</v>
      </c>
      <c r="N420" s="396" t="e">
        <f>SUM(#REF!)</f>
        <v>#REF!</v>
      </c>
      <c r="O420" s="396" t="e">
        <f>SUM(#REF!)</f>
        <v>#REF!</v>
      </c>
      <c r="P420" s="396" t="e">
        <f>SUM(#REF!)</f>
        <v>#REF!</v>
      </c>
      <c r="Q420" s="396" t="e">
        <f>SUM(#REF!)</f>
        <v>#REF!</v>
      </c>
      <c r="R420" s="396" t="e">
        <f>SUM(#REF!)</f>
        <v>#REF!</v>
      </c>
      <c r="S420" s="396" t="e">
        <f>SUM(#REF!)</f>
        <v>#REF!</v>
      </c>
      <c r="T420" s="396" t="e">
        <f>SUM(#REF!)</f>
        <v>#REF!</v>
      </c>
      <c r="U420" s="396" t="e">
        <f>SUM(#REF!)</f>
        <v>#REF!</v>
      </c>
      <c r="V420" s="396" t="e">
        <f>SUM(#REF!)</f>
        <v>#REF!</v>
      </c>
      <c r="W420" s="396" t="e">
        <f>SUM(#REF!)</f>
        <v>#REF!</v>
      </c>
      <c r="X420" s="396" t="e">
        <f>SUM(#REF!)</f>
        <v>#REF!</v>
      </c>
      <c r="Y420" s="396" t="e">
        <f>SUM(#REF!)</f>
        <v>#REF!</v>
      </c>
      <c r="Z420" s="396" t="e">
        <f>SUM(#REF!)</f>
        <v>#REF!</v>
      </c>
      <c r="AA420" s="393" t="e">
        <f>SUM(#REF!)</f>
        <v>#REF!</v>
      </c>
      <c r="AB420" s="393" t="e">
        <f>SUM(#REF!)</f>
        <v>#REF!</v>
      </c>
      <c r="AC420" s="393" t="e">
        <f>SUM(#REF!)</f>
        <v>#REF!</v>
      </c>
      <c r="AD420" s="393" t="e">
        <f>SUM(#REF!)</f>
        <v>#REF!</v>
      </c>
      <c r="AE420" s="93">
        <f>201600-125000</f>
        <v>76600</v>
      </c>
      <c r="AF420" s="93">
        <v>201600</v>
      </c>
      <c r="AG420" s="378">
        <v>25</v>
      </c>
      <c r="AH420" s="395" t="e">
        <f>SUM(AI420:AT420)</f>
        <v>#REF!</v>
      </c>
      <c r="AI420" s="110" t="e">
        <f>#REF!</f>
        <v>#REF!</v>
      </c>
      <c r="AJ420" s="93" t="e">
        <f>#REF!</f>
        <v>#REF!</v>
      </c>
      <c r="AK420" s="93" t="e">
        <f>#REF!</f>
        <v>#REF!</v>
      </c>
      <c r="AL420" s="93" t="e">
        <f>#REF!</f>
        <v>#REF!</v>
      </c>
      <c r="AM420" s="93" t="e">
        <f>#REF!</f>
        <v>#REF!</v>
      </c>
      <c r="AN420" s="93" t="e">
        <f>#REF!</f>
        <v>#REF!</v>
      </c>
      <c r="AO420" s="93" t="e">
        <f>#REF!</f>
        <v>#REF!</v>
      </c>
      <c r="AP420" s="93" t="e">
        <f>#REF!</f>
        <v>#REF!</v>
      </c>
      <c r="AQ420" s="93" t="e">
        <f>#REF!</f>
        <v>#REF!</v>
      </c>
      <c r="AR420" s="93" t="e">
        <f>#REF!</f>
        <v>#REF!</v>
      </c>
      <c r="AS420" s="187" t="e">
        <f>#REF!</f>
        <v>#REF!</v>
      </c>
      <c r="AT420" s="187" t="e">
        <f>#REF!</f>
        <v>#REF!</v>
      </c>
      <c r="AU420" s="17"/>
      <c r="AV420" s="17"/>
    </row>
    <row r="421" spans="1:48">
      <c r="A421" s="519">
        <v>5102050100700200</v>
      </c>
      <c r="B421" s="95" t="s">
        <v>119</v>
      </c>
      <c r="C421" s="24" t="s">
        <v>1623</v>
      </c>
      <c r="D421" s="525" t="e">
        <f>E421/9*12</f>
        <v>#REF!</v>
      </c>
      <c r="E421" s="106" t="e">
        <f t="shared" si="206"/>
        <v>#REF!</v>
      </c>
      <c r="F421" s="428" t="e">
        <f t="shared" si="206"/>
        <v>#REF!</v>
      </c>
      <c r="G421" s="397" t="e">
        <f>SUM(#REF!)</f>
        <v>#REF!</v>
      </c>
      <c r="H421" s="396" t="e">
        <f>SUM(#REF!)</f>
        <v>#REF!</v>
      </c>
      <c r="I421" s="396" t="e">
        <f>SUM(#REF!)</f>
        <v>#REF!</v>
      </c>
      <c r="J421" s="396" t="e">
        <f>SUM(#REF!)</f>
        <v>#REF!</v>
      </c>
      <c r="K421" s="396" t="e">
        <f>SUM(#REF!)</f>
        <v>#REF!</v>
      </c>
      <c r="L421" s="396" t="e">
        <f>SUM(#REF!)</f>
        <v>#REF!</v>
      </c>
      <c r="M421" s="396" t="e">
        <f>SUM(#REF!)</f>
        <v>#REF!</v>
      </c>
      <c r="N421" s="396" t="e">
        <f>SUM(#REF!)</f>
        <v>#REF!</v>
      </c>
      <c r="O421" s="396" t="e">
        <f>SUM(#REF!)</f>
        <v>#REF!</v>
      </c>
      <c r="P421" s="396" t="e">
        <f>SUM(#REF!)</f>
        <v>#REF!</v>
      </c>
      <c r="Q421" s="396" t="e">
        <f>SUM(#REF!)</f>
        <v>#REF!</v>
      </c>
      <c r="R421" s="396" t="e">
        <f>SUM(#REF!)</f>
        <v>#REF!</v>
      </c>
      <c r="S421" s="396" t="e">
        <f>SUM(#REF!)</f>
        <v>#REF!</v>
      </c>
      <c r="T421" s="396" t="e">
        <f>SUM(#REF!)</f>
        <v>#REF!</v>
      </c>
      <c r="U421" s="396" t="e">
        <f>SUM(#REF!)</f>
        <v>#REF!</v>
      </c>
      <c r="V421" s="396" t="e">
        <f>SUM(#REF!)</f>
        <v>#REF!</v>
      </c>
      <c r="W421" s="396" t="e">
        <f>SUM(#REF!)</f>
        <v>#REF!</v>
      </c>
      <c r="X421" s="396" t="e">
        <f>SUM(#REF!)</f>
        <v>#REF!</v>
      </c>
      <c r="Y421" s="396" t="e">
        <f>SUM(#REF!)</f>
        <v>#REF!</v>
      </c>
      <c r="Z421" s="396" t="e">
        <f>SUM(#REF!)</f>
        <v>#REF!</v>
      </c>
      <c r="AA421" s="393" t="e">
        <f>SUM(#REF!)</f>
        <v>#REF!</v>
      </c>
      <c r="AB421" s="393" t="e">
        <f>SUM(#REF!)</f>
        <v>#REF!</v>
      </c>
      <c r="AC421" s="393" t="e">
        <f>SUM(#REF!)</f>
        <v>#REF!</v>
      </c>
      <c r="AD421" s="393" t="e">
        <f>SUM(#REF!)</f>
        <v>#REF!</v>
      </c>
      <c r="AE421" s="505">
        <f>221400-25000</f>
        <v>196400</v>
      </c>
      <c r="AF421" s="93">
        <v>221400</v>
      </c>
      <c r="AG421" s="378">
        <v>140378</v>
      </c>
      <c r="AH421" s="395" t="e">
        <f>SUM(AI421:AT421)</f>
        <v>#REF!</v>
      </c>
      <c r="AI421" s="110" t="e">
        <f>#REF!</f>
        <v>#REF!</v>
      </c>
      <c r="AJ421" s="93" t="e">
        <f>#REF!</f>
        <v>#REF!</v>
      </c>
      <c r="AK421" s="93" t="e">
        <f>#REF!</f>
        <v>#REF!</v>
      </c>
      <c r="AL421" s="93" t="e">
        <f>#REF!</f>
        <v>#REF!</v>
      </c>
      <c r="AM421" s="93" t="e">
        <f>#REF!</f>
        <v>#REF!</v>
      </c>
      <c r="AN421" s="93" t="e">
        <f>#REF!</f>
        <v>#REF!</v>
      </c>
      <c r="AO421" s="93" t="e">
        <f>#REF!</f>
        <v>#REF!</v>
      </c>
      <c r="AP421" s="93" t="e">
        <f>#REF!</f>
        <v>#REF!</v>
      </c>
      <c r="AQ421" s="93" t="e">
        <f>#REF!</f>
        <v>#REF!</v>
      </c>
      <c r="AR421" s="93" t="e">
        <f>#REF!</f>
        <v>#REF!</v>
      </c>
      <c r="AS421" s="187" t="e">
        <f>#REF!</f>
        <v>#REF!</v>
      </c>
      <c r="AT421" s="187" t="e">
        <f>#REF!</f>
        <v>#REF!</v>
      </c>
      <c r="AU421" s="17"/>
      <c r="AV421" s="17"/>
    </row>
    <row r="422" spans="1:48">
      <c r="A422" s="519">
        <v>5102050100700300</v>
      </c>
      <c r="B422" s="95" t="s">
        <v>1164</v>
      </c>
      <c r="C422" s="24" t="s">
        <v>1624</v>
      </c>
      <c r="D422" s="525" t="e">
        <f>E422/9*12</f>
        <v>#REF!</v>
      </c>
      <c r="E422" s="106" t="e">
        <f t="shared" si="206"/>
        <v>#REF!</v>
      </c>
      <c r="F422" s="428" t="e">
        <f t="shared" si="206"/>
        <v>#REF!</v>
      </c>
      <c r="G422" s="397" t="e">
        <f>SUM(#REF!)</f>
        <v>#REF!</v>
      </c>
      <c r="H422" s="396" t="e">
        <f>SUM(#REF!)</f>
        <v>#REF!</v>
      </c>
      <c r="I422" s="396" t="e">
        <f>SUM(#REF!)</f>
        <v>#REF!</v>
      </c>
      <c r="J422" s="396" t="e">
        <f>SUM(#REF!)</f>
        <v>#REF!</v>
      </c>
      <c r="K422" s="396" t="e">
        <f>SUM(#REF!)</f>
        <v>#REF!</v>
      </c>
      <c r="L422" s="396" t="e">
        <f>SUM(#REF!)</f>
        <v>#REF!</v>
      </c>
      <c r="M422" s="396" t="e">
        <f>SUM(#REF!)</f>
        <v>#REF!</v>
      </c>
      <c r="N422" s="396" t="e">
        <f>SUM(#REF!)</f>
        <v>#REF!</v>
      </c>
      <c r="O422" s="396" t="e">
        <f>SUM(#REF!)</f>
        <v>#REF!</v>
      </c>
      <c r="P422" s="396" t="e">
        <f>SUM(#REF!)</f>
        <v>#REF!</v>
      </c>
      <c r="Q422" s="396" t="e">
        <f>SUM(#REF!)</f>
        <v>#REF!</v>
      </c>
      <c r="R422" s="396" t="e">
        <f>SUM(#REF!)</f>
        <v>#REF!</v>
      </c>
      <c r="S422" s="396" t="e">
        <f>SUM(#REF!)</f>
        <v>#REF!</v>
      </c>
      <c r="T422" s="396" t="e">
        <f>SUM(#REF!)</f>
        <v>#REF!</v>
      </c>
      <c r="U422" s="396" t="e">
        <f>SUM(#REF!)</f>
        <v>#REF!</v>
      </c>
      <c r="V422" s="396" t="e">
        <f>SUM(#REF!)</f>
        <v>#REF!</v>
      </c>
      <c r="W422" s="396" t="e">
        <f>SUM(#REF!)</f>
        <v>#REF!</v>
      </c>
      <c r="X422" s="396" t="e">
        <f>SUM(#REF!)</f>
        <v>#REF!</v>
      </c>
      <c r="Y422" s="396" t="e">
        <f>SUM(#REF!)</f>
        <v>#REF!</v>
      </c>
      <c r="Z422" s="396" t="e">
        <f>SUM(#REF!)</f>
        <v>#REF!</v>
      </c>
      <c r="AA422" s="393" t="e">
        <f>SUM(#REF!)</f>
        <v>#REF!</v>
      </c>
      <c r="AB422" s="393" t="e">
        <f>SUM(#REF!)</f>
        <v>#REF!</v>
      </c>
      <c r="AC422" s="393" t="e">
        <f>SUM(#REF!)</f>
        <v>#REF!</v>
      </c>
      <c r="AD422" s="393" t="e">
        <f>SUM(#REF!)</f>
        <v>#REF!</v>
      </c>
      <c r="AE422" s="505">
        <f>1341200+3850+25000</f>
        <v>1370050</v>
      </c>
      <c r="AF422" s="93">
        <v>1341200</v>
      </c>
      <c r="AG422" s="378">
        <v>1216180</v>
      </c>
      <c r="AH422" s="395" t="e">
        <f>SUM(AI422:AT422)</f>
        <v>#REF!</v>
      </c>
      <c r="AI422" s="110" t="e">
        <f>#REF!</f>
        <v>#REF!</v>
      </c>
      <c r="AJ422" s="93" t="e">
        <f>#REF!</f>
        <v>#REF!</v>
      </c>
      <c r="AK422" s="93" t="e">
        <f>#REF!</f>
        <v>#REF!</v>
      </c>
      <c r="AL422" s="93" t="e">
        <f>#REF!</f>
        <v>#REF!</v>
      </c>
      <c r="AM422" s="93" t="e">
        <f>#REF!</f>
        <v>#REF!</v>
      </c>
      <c r="AN422" s="93" t="e">
        <f>#REF!</f>
        <v>#REF!</v>
      </c>
      <c r="AO422" s="93" t="e">
        <f>#REF!</f>
        <v>#REF!</v>
      </c>
      <c r="AP422" s="93" t="e">
        <f>#REF!</f>
        <v>#REF!</v>
      </c>
      <c r="AQ422" s="93" t="e">
        <f>#REF!</f>
        <v>#REF!</v>
      </c>
      <c r="AR422" s="93" t="e">
        <f>#REF!</f>
        <v>#REF!</v>
      </c>
      <c r="AS422" s="187" t="e">
        <f>#REF!</f>
        <v>#REF!</v>
      </c>
      <c r="AT422" s="187" t="e">
        <f>#REF!</f>
        <v>#REF!</v>
      </c>
      <c r="AU422" s="17"/>
      <c r="AV422" s="17"/>
    </row>
    <row r="423" spans="1:48">
      <c r="A423" s="519"/>
      <c r="B423" s="95" t="s">
        <v>1165</v>
      </c>
      <c r="C423" s="24" t="s">
        <v>1625</v>
      </c>
      <c r="D423" s="525" t="e">
        <f>E423/9*12</f>
        <v>#REF!</v>
      </c>
      <c r="E423" s="106" t="e">
        <f t="shared" si="206"/>
        <v>#REF!</v>
      </c>
      <c r="F423" s="428" t="e">
        <f t="shared" si="206"/>
        <v>#REF!</v>
      </c>
      <c r="G423" s="397" t="e">
        <f>SUM(#REF!)</f>
        <v>#REF!</v>
      </c>
      <c r="H423" s="396" t="e">
        <f>SUM(#REF!)</f>
        <v>#REF!</v>
      </c>
      <c r="I423" s="396" t="e">
        <f>SUM(#REF!)</f>
        <v>#REF!</v>
      </c>
      <c r="J423" s="396" t="e">
        <f>SUM(#REF!)</f>
        <v>#REF!</v>
      </c>
      <c r="K423" s="396" t="e">
        <f>SUM(#REF!)</f>
        <v>#REF!</v>
      </c>
      <c r="L423" s="396" t="e">
        <f>SUM(#REF!)</f>
        <v>#REF!</v>
      </c>
      <c r="M423" s="396" t="e">
        <f>SUM(#REF!)</f>
        <v>#REF!</v>
      </c>
      <c r="N423" s="396" t="e">
        <f>SUM(#REF!)</f>
        <v>#REF!</v>
      </c>
      <c r="O423" s="396" t="e">
        <f>SUM(#REF!)</f>
        <v>#REF!</v>
      </c>
      <c r="P423" s="396" t="e">
        <f>SUM(#REF!)</f>
        <v>#REF!</v>
      </c>
      <c r="Q423" s="396" t="e">
        <f>SUM(#REF!)</f>
        <v>#REF!</v>
      </c>
      <c r="R423" s="396" t="e">
        <f>SUM(#REF!)</f>
        <v>#REF!</v>
      </c>
      <c r="S423" s="396" t="e">
        <f>SUM(#REF!)</f>
        <v>#REF!</v>
      </c>
      <c r="T423" s="396" t="e">
        <f>SUM(#REF!)</f>
        <v>#REF!</v>
      </c>
      <c r="U423" s="396" t="e">
        <f>SUM(#REF!)</f>
        <v>#REF!</v>
      </c>
      <c r="V423" s="396" t="e">
        <f>SUM(#REF!)</f>
        <v>#REF!</v>
      </c>
      <c r="W423" s="396" t="e">
        <f>SUM(#REF!)</f>
        <v>#REF!</v>
      </c>
      <c r="X423" s="396" t="e">
        <f>SUM(#REF!)</f>
        <v>#REF!</v>
      </c>
      <c r="Y423" s="396" t="e">
        <f>SUM(#REF!)</f>
        <v>#REF!</v>
      </c>
      <c r="Z423" s="396" t="e">
        <f>SUM(#REF!)</f>
        <v>#REF!</v>
      </c>
      <c r="AA423" s="393" t="e">
        <f>SUM(#REF!)</f>
        <v>#REF!</v>
      </c>
      <c r="AB423" s="393" t="e">
        <f>SUM(#REF!)</f>
        <v>#REF!</v>
      </c>
      <c r="AC423" s="393" t="e">
        <f>SUM(#REF!)</f>
        <v>#REF!</v>
      </c>
      <c r="AD423" s="393" t="e">
        <f>SUM(#REF!)</f>
        <v>#REF!</v>
      </c>
      <c r="AE423" s="93">
        <v>0</v>
      </c>
      <c r="AF423" s="93">
        <v>0</v>
      </c>
      <c r="AG423" s="378">
        <v>0</v>
      </c>
      <c r="AH423" s="395" t="e">
        <f>SUM(AI423:AT423)</f>
        <v>#REF!</v>
      </c>
      <c r="AI423" s="110" t="e">
        <f>#REF!</f>
        <v>#REF!</v>
      </c>
      <c r="AJ423" s="93" t="e">
        <f>#REF!</f>
        <v>#REF!</v>
      </c>
      <c r="AK423" s="93" t="e">
        <f>#REF!</f>
        <v>#REF!</v>
      </c>
      <c r="AL423" s="93" t="e">
        <f>#REF!</f>
        <v>#REF!</v>
      </c>
      <c r="AM423" s="93" t="e">
        <f>#REF!</f>
        <v>#REF!</v>
      </c>
      <c r="AN423" s="93" t="e">
        <f>#REF!</f>
        <v>#REF!</v>
      </c>
      <c r="AO423" s="93" t="e">
        <f>#REF!</f>
        <v>#REF!</v>
      </c>
      <c r="AP423" s="93" t="e">
        <f>#REF!</f>
        <v>#REF!</v>
      </c>
      <c r="AQ423" s="93" t="e">
        <f>#REF!</f>
        <v>#REF!</v>
      </c>
      <c r="AR423" s="93" t="e">
        <f>#REF!</f>
        <v>#REF!</v>
      </c>
      <c r="AS423" s="187" t="e">
        <f>#REF!</f>
        <v>#REF!</v>
      </c>
      <c r="AT423" s="187" t="e">
        <f>#REF!</f>
        <v>#REF!</v>
      </c>
      <c r="AU423" s="17"/>
      <c r="AV423" s="17"/>
    </row>
    <row r="424" spans="1:48">
      <c r="A424" s="519"/>
      <c r="B424" s="95">
        <v>313</v>
      </c>
      <c r="C424" s="24" t="s">
        <v>1166</v>
      </c>
      <c r="D424" s="526" t="e">
        <f t="shared" ref="D424:AD424" si="207">SUM(D425:D427)</f>
        <v>#REF!</v>
      </c>
      <c r="E424" s="429" t="e">
        <f t="shared" si="207"/>
        <v>#REF!</v>
      </c>
      <c r="F424" s="430" t="e">
        <f t="shared" si="207"/>
        <v>#REF!</v>
      </c>
      <c r="G424" s="51" t="e">
        <f t="shared" ref="G424:L424" si="208">SUM(G425:G427)</f>
        <v>#REF!</v>
      </c>
      <c r="H424" s="97" t="e">
        <f>SUM(H425:H427)</f>
        <v>#REF!</v>
      </c>
      <c r="I424" s="97" t="e">
        <f t="shared" si="208"/>
        <v>#REF!</v>
      </c>
      <c r="J424" s="97" t="e">
        <f t="shared" si="208"/>
        <v>#REF!</v>
      </c>
      <c r="K424" s="97" t="e">
        <f t="shared" si="208"/>
        <v>#REF!</v>
      </c>
      <c r="L424" s="97" t="e">
        <f t="shared" si="208"/>
        <v>#REF!</v>
      </c>
      <c r="M424" s="97" t="e">
        <f t="shared" si="207"/>
        <v>#REF!</v>
      </c>
      <c r="N424" s="97" t="e">
        <f>SUM(N425:N427)</f>
        <v>#REF!</v>
      </c>
      <c r="O424" s="97" t="e">
        <f t="shared" si="207"/>
        <v>#REF!</v>
      </c>
      <c r="P424" s="97" t="e">
        <f t="shared" si="207"/>
        <v>#REF!</v>
      </c>
      <c r="Q424" s="97" t="e">
        <f t="shared" si="207"/>
        <v>#REF!</v>
      </c>
      <c r="R424" s="97" t="e">
        <f t="shared" si="207"/>
        <v>#REF!</v>
      </c>
      <c r="S424" s="97" t="e">
        <f t="shared" si="207"/>
        <v>#REF!</v>
      </c>
      <c r="T424" s="97" t="e">
        <f t="shared" si="207"/>
        <v>#REF!</v>
      </c>
      <c r="U424" s="97" t="e">
        <f t="shared" si="207"/>
        <v>#REF!</v>
      </c>
      <c r="V424" s="97" t="e">
        <f t="shared" si="207"/>
        <v>#REF!</v>
      </c>
      <c r="W424" s="97" t="e">
        <f t="shared" si="207"/>
        <v>#REF!</v>
      </c>
      <c r="X424" s="97" t="e">
        <f t="shared" si="207"/>
        <v>#REF!</v>
      </c>
      <c r="Y424" s="97" t="e">
        <f t="shared" si="207"/>
        <v>#REF!</v>
      </c>
      <c r="Z424" s="97" t="e">
        <f t="shared" si="207"/>
        <v>#REF!</v>
      </c>
      <c r="AA424" s="97" t="e">
        <f t="shared" si="207"/>
        <v>#REF!</v>
      </c>
      <c r="AB424" s="97" t="e">
        <f t="shared" si="207"/>
        <v>#REF!</v>
      </c>
      <c r="AC424" s="97" t="e">
        <f t="shared" si="207"/>
        <v>#REF!</v>
      </c>
      <c r="AD424" s="97" t="e">
        <f t="shared" si="207"/>
        <v>#REF!</v>
      </c>
      <c r="AE424" s="97">
        <f>SUM(AE425:AE427)</f>
        <v>174484</v>
      </c>
      <c r="AF424" s="97">
        <f t="shared" ref="AF424:AT424" si="209">SUM(AF425:AF427)</f>
        <v>171300</v>
      </c>
      <c r="AG424" s="97">
        <f t="shared" si="209"/>
        <v>149022</v>
      </c>
      <c r="AH424" s="97" t="e">
        <f t="shared" si="209"/>
        <v>#REF!</v>
      </c>
      <c r="AI424" s="97" t="e">
        <f t="shared" si="209"/>
        <v>#REF!</v>
      </c>
      <c r="AJ424" s="97" t="e">
        <f t="shared" si="209"/>
        <v>#REF!</v>
      </c>
      <c r="AK424" s="97" t="e">
        <f t="shared" si="209"/>
        <v>#REF!</v>
      </c>
      <c r="AL424" s="97" t="e">
        <f t="shared" si="209"/>
        <v>#REF!</v>
      </c>
      <c r="AM424" s="97" t="e">
        <f t="shared" si="209"/>
        <v>#REF!</v>
      </c>
      <c r="AN424" s="97" t="e">
        <f t="shared" si="209"/>
        <v>#REF!</v>
      </c>
      <c r="AO424" s="97" t="e">
        <f t="shared" si="209"/>
        <v>#REF!</v>
      </c>
      <c r="AP424" s="97" t="e">
        <f t="shared" si="209"/>
        <v>#REF!</v>
      </c>
      <c r="AQ424" s="97" t="e">
        <f t="shared" si="209"/>
        <v>#REF!</v>
      </c>
      <c r="AR424" s="97" t="e">
        <f t="shared" si="209"/>
        <v>#REF!</v>
      </c>
      <c r="AS424" s="97" t="e">
        <f t="shared" si="209"/>
        <v>#REF!</v>
      </c>
      <c r="AT424" s="97" t="e">
        <f t="shared" si="209"/>
        <v>#REF!</v>
      </c>
      <c r="AU424" s="17"/>
      <c r="AV424" s="17"/>
    </row>
    <row r="425" spans="1:48">
      <c r="A425" s="519">
        <v>5102050100700700</v>
      </c>
      <c r="B425" s="95" t="s">
        <v>1167</v>
      </c>
      <c r="C425" s="24" t="s">
        <v>1626</v>
      </c>
      <c r="D425" s="525" t="e">
        <f>E425/9*12</f>
        <v>#REF!</v>
      </c>
      <c r="E425" s="106" t="e">
        <f t="shared" ref="E425:F429" si="210">AC425+AA425+Y425+W425+U425+S425+Q425+O425+M425+K425+I425+G425</f>
        <v>#REF!</v>
      </c>
      <c r="F425" s="428" t="e">
        <f t="shared" si="210"/>
        <v>#REF!</v>
      </c>
      <c r="G425" s="397" t="e">
        <f>SUM(#REF!)</f>
        <v>#REF!</v>
      </c>
      <c r="H425" s="396" t="e">
        <f>SUM(#REF!)</f>
        <v>#REF!</v>
      </c>
      <c r="I425" s="396" t="e">
        <f>SUM(#REF!)</f>
        <v>#REF!</v>
      </c>
      <c r="J425" s="396" t="e">
        <f>SUM(#REF!)</f>
        <v>#REF!</v>
      </c>
      <c r="K425" s="396" t="e">
        <f>SUM(#REF!)</f>
        <v>#REF!</v>
      </c>
      <c r="L425" s="396" t="e">
        <f>SUM(#REF!)</f>
        <v>#REF!</v>
      </c>
      <c r="M425" s="396" t="e">
        <f>SUM(#REF!)</f>
        <v>#REF!</v>
      </c>
      <c r="N425" s="396" t="e">
        <f>SUM(#REF!)</f>
        <v>#REF!</v>
      </c>
      <c r="O425" s="396" t="e">
        <f>SUM(#REF!)</f>
        <v>#REF!</v>
      </c>
      <c r="P425" s="396" t="e">
        <f>SUM(#REF!)</f>
        <v>#REF!</v>
      </c>
      <c r="Q425" s="396" t="e">
        <f>SUM(#REF!)</f>
        <v>#REF!</v>
      </c>
      <c r="R425" s="396" t="e">
        <f>SUM(#REF!)</f>
        <v>#REF!</v>
      </c>
      <c r="S425" s="396" t="e">
        <f>SUM(#REF!)</f>
        <v>#REF!</v>
      </c>
      <c r="T425" s="396" t="e">
        <f>SUM(#REF!)</f>
        <v>#REF!</v>
      </c>
      <c r="U425" s="396" t="e">
        <f>SUM(#REF!)</f>
        <v>#REF!</v>
      </c>
      <c r="V425" s="396" t="e">
        <f>SUM(#REF!)</f>
        <v>#REF!</v>
      </c>
      <c r="W425" s="396" t="e">
        <f>SUM(#REF!)</f>
        <v>#REF!</v>
      </c>
      <c r="X425" s="396" t="e">
        <f>SUM(#REF!)</f>
        <v>#REF!</v>
      </c>
      <c r="Y425" s="396" t="e">
        <f>SUM(#REF!)</f>
        <v>#REF!</v>
      </c>
      <c r="Z425" s="396" t="e">
        <f>SUM(#REF!)</f>
        <v>#REF!</v>
      </c>
      <c r="AA425" s="393" t="e">
        <f>SUM(#REF!)</f>
        <v>#REF!</v>
      </c>
      <c r="AB425" s="393" t="e">
        <f>SUM(#REF!)</f>
        <v>#REF!</v>
      </c>
      <c r="AC425" s="393" t="e">
        <f>SUM(#REF!)</f>
        <v>#REF!</v>
      </c>
      <c r="AD425" s="393" t="e">
        <f>SUM(#REF!)</f>
        <v>#REF!</v>
      </c>
      <c r="AE425" s="505">
        <f>158200+111+622+2451</f>
        <v>161384</v>
      </c>
      <c r="AF425" s="93">
        <v>158200</v>
      </c>
      <c r="AG425" s="378">
        <v>149022</v>
      </c>
      <c r="AH425" s="395" t="e">
        <f>SUM(AI425:AT425)</f>
        <v>#REF!</v>
      </c>
      <c r="AI425" s="110" t="e">
        <f>#REF!</f>
        <v>#REF!</v>
      </c>
      <c r="AJ425" s="93" t="e">
        <f>#REF!</f>
        <v>#REF!</v>
      </c>
      <c r="AK425" s="93" t="e">
        <f>#REF!</f>
        <v>#REF!</v>
      </c>
      <c r="AL425" s="93" t="e">
        <f>#REF!</f>
        <v>#REF!</v>
      </c>
      <c r="AM425" s="93" t="e">
        <f>#REF!</f>
        <v>#REF!</v>
      </c>
      <c r="AN425" s="93" t="e">
        <f>#REF!</f>
        <v>#REF!</v>
      </c>
      <c r="AO425" s="93" t="e">
        <f>#REF!</f>
        <v>#REF!</v>
      </c>
      <c r="AP425" s="93" t="e">
        <f>#REF!</f>
        <v>#REF!</v>
      </c>
      <c r="AQ425" s="93" t="e">
        <f>#REF!</f>
        <v>#REF!</v>
      </c>
      <c r="AR425" s="93" t="e">
        <f>#REF!</f>
        <v>#REF!</v>
      </c>
      <c r="AS425" s="187" t="e">
        <f>#REF!</f>
        <v>#REF!</v>
      </c>
      <c r="AT425" s="187" t="e">
        <f>#REF!</f>
        <v>#REF!</v>
      </c>
      <c r="AU425" s="17"/>
      <c r="AV425" s="17"/>
    </row>
    <row r="426" spans="1:48">
      <c r="A426" s="519">
        <v>5102050100700500</v>
      </c>
      <c r="B426" s="95" t="s">
        <v>1168</v>
      </c>
      <c r="C426" s="24" t="s">
        <v>1627</v>
      </c>
      <c r="D426" s="525" t="e">
        <f>E426/9*12</f>
        <v>#REF!</v>
      </c>
      <c r="E426" s="106" t="e">
        <f t="shared" si="210"/>
        <v>#REF!</v>
      </c>
      <c r="F426" s="428" t="e">
        <f t="shared" si="210"/>
        <v>#REF!</v>
      </c>
      <c r="G426" s="397" t="e">
        <f>SUM(#REF!)</f>
        <v>#REF!</v>
      </c>
      <c r="H426" s="396" t="e">
        <f>SUM(#REF!)</f>
        <v>#REF!</v>
      </c>
      <c r="I426" s="396" t="e">
        <f>SUM(#REF!)</f>
        <v>#REF!</v>
      </c>
      <c r="J426" s="396" t="e">
        <f>SUM(#REF!)</f>
        <v>#REF!</v>
      </c>
      <c r="K426" s="396" t="e">
        <f>SUM(#REF!)</f>
        <v>#REF!</v>
      </c>
      <c r="L426" s="396" t="e">
        <f>SUM(#REF!)</f>
        <v>#REF!</v>
      </c>
      <c r="M426" s="396" t="e">
        <f>SUM(#REF!)</f>
        <v>#REF!</v>
      </c>
      <c r="N426" s="396" t="e">
        <f>SUM(#REF!)</f>
        <v>#REF!</v>
      </c>
      <c r="O426" s="396" t="e">
        <f>SUM(#REF!)</f>
        <v>#REF!</v>
      </c>
      <c r="P426" s="396" t="e">
        <f>SUM(#REF!)</f>
        <v>#REF!</v>
      </c>
      <c r="Q426" s="396" t="e">
        <f>SUM(#REF!)</f>
        <v>#REF!</v>
      </c>
      <c r="R426" s="396" t="e">
        <f>SUM(#REF!)</f>
        <v>#REF!</v>
      </c>
      <c r="S426" s="396" t="e">
        <f>SUM(#REF!)</f>
        <v>#REF!</v>
      </c>
      <c r="T426" s="396" t="e">
        <f>SUM(#REF!)</f>
        <v>#REF!</v>
      </c>
      <c r="U426" s="396" t="e">
        <f>SUM(#REF!)</f>
        <v>#REF!</v>
      </c>
      <c r="V426" s="396" t="e">
        <f>SUM(#REF!)</f>
        <v>#REF!</v>
      </c>
      <c r="W426" s="396" t="e">
        <f>SUM(#REF!)</f>
        <v>#REF!</v>
      </c>
      <c r="X426" s="396" t="e">
        <f>SUM(#REF!)</f>
        <v>#REF!</v>
      </c>
      <c r="Y426" s="396" t="e">
        <f>SUM(#REF!)</f>
        <v>#REF!</v>
      </c>
      <c r="Z426" s="396" t="e">
        <f>SUM(#REF!)</f>
        <v>#REF!</v>
      </c>
      <c r="AA426" s="393" t="e">
        <f>SUM(#REF!)</f>
        <v>#REF!</v>
      </c>
      <c r="AB426" s="393" t="e">
        <f>SUM(#REF!)</f>
        <v>#REF!</v>
      </c>
      <c r="AC426" s="393" t="e">
        <f>SUM(#REF!)</f>
        <v>#REF!</v>
      </c>
      <c r="AD426" s="393" t="e">
        <f>SUM(#REF!)</f>
        <v>#REF!</v>
      </c>
      <c r="AE426" s="93">
        <v>2400</v>
      </c>
      <c r="AF426" s="93">
        <v>2400</v>
      </c>
      <c r="AG426" s="378">
        <v>0</v>
      </c>
      <c r="AH426" s="395" t="e">
        <f>SUM(AI426:AT426)</f>
        <v>#REF!</v>
      </c>
      <c r="AI426" s="110" t="e">
        <f>#REF!</f>
        <v>#REF!</v>
      </c>
      <c r="AJ426" s="93" t="e">
        <f>#REF!</f>
        <v>#REF!</v>
      </c>
      <c r="AK426" s="93" t="e">
        <f>#REF!</f>
        <v>#REF!</v>
      </c>
      <c r="AL426" s="93" t="e">
        <f>#REF!</f>
        <v>#REF!</v>
      </c>
      <c r="AM426" s="93" t="e">
        <f>#REF!</f>
        <v>#REF!</v>
      </c>
      <c r="AN426" s="93" t="e">
        <f>#REF!</f>
        <v>#REF!</v>
      </c>
      <c r="AO426" s="93" t="e">
        <f>#REF!</f>
        <v>#REF!</v>
      </c>
      <c r="AP426" s="93" t="e">
        <f>#REF!</f>
        <v>#REF!</v>
      </c>
      <c r="AQ426" s="93" t="e">
        <f>#REF!</f>
        <v>#REF!</v>
      </c>
      <c r="AR426" s="93" t="e">
        <f>#REF!</f>
        <v>#REF!</v>
      </c>
      <c r="AS426" s="187" t="e">
        <f>#REF!</f>
        <v>#REF!</v>
      </c>
      <c r="AT426" s="187" t="e">
        <f>#REF!</f>
        <v>#REF!</v>
      </c>
      <c r="AU426" s="17"/>
      <c r="AV426" s="17"/>
    </row>
    <row r="427" spans="1:48">
      <c r="A427" s="519">
        <v>5102050100700600</v>
      </c>
      <c r="B427" s="95" t="s">
        <v>1169</v>
      </c>
      <c r="C427" s="24" t="s">
        <v>1628</v>
      </c>
      <c r="D427" s="525" t="e">
        <f>E427/9*12</f>
        <v>#REF!</v>
      </c>
      <c r="E427" s="106" t="e">
        <f t="shared" si="210"/>
        <v>#REF!</v>
      </c>
      <c r="F427" s="428" t="e">
        <f t="shared" si="210"/>
        <v>#REF!</v>
      </c>
      <c r="G427" s="397" t="e">
        <f>SUM(#REF!)</f>
        <v>#REF!</v>
      </c>
      <c r="H427" s="396" t="e">
        <f>SUM(#REF!)</f>
        <v>#REF!</v>
      </c>
      <c r="I427" s="396" t="e">
        <f>SUM(#REF!)</f>
        <v>#REF!</v>
      </c>
      <c r="J427" s="396" t="e">
        <f>SUM(#REF!)</f>
        <v>#REF!</v>
      </c>
      <c r="K427" s="396" t="e">
        <f>SUM(#REF!)</f>
        <v>#REF!</v>
      </c>
      <c r="L427" s="396" t="e">
        <f>SUM(#REF!)</f>
        <v>#REF!</v>
      </c>
      <c r="M427" s="396" t="e">
        <f>SUM(#REF!)</f>
        <v>#REF!</v>
      </c>
      <c r="N427" s="396" t="e">
        <f>SUM(#REF!)</f>
        <v>#REF!</v>
      </c>
      <c r="O427" s="396" t="e">
        <f>SUM(#REF!)</f>
        <v>#REF!</v>
      </c>
      <c r="P427" s="396" t="e">
        <f>SUM(#REF!)</f>
        <v>#REF!</v>
      </c>
      <c r="Q427" s="396" t="e">
        <f>SUM(#REF!)</f>
        <v>#REF!</v>
      </c>
      <c r="R427" s="396" t="e">
        <f>SUM(#REF!)</f>
        <v>#REF!</v>
      </c>
      <c r="S427" s="396" t="e">
        <f>SUM(#REF!)</f>
        <v>#REF!</v>
      </c>
      <c r="T427" s="396" t="e">
        <f>SUM(#REF!)</f>
        <v>#REF!</v>
      </c>
      <c r="U427" s="396" t="e">
        <f>SUM(#REF!)</f>
        <v>#REF!</v>
      </c>
      <c r="V427" s="396" t="e">
        <f>SUM(#REF!)</f>
        <v>#REF!</v>
      </c>
      <c r="W427" s="396" t="e">
        <f>SUM(#REF!)</f>
        <v>#REF!</v>
      </c>
      <c r="X427" s="396" t="e">
        <f>SUM(#REF!)</f>
        <v>#REF!</v>
      </c>
      <c r="Y427" s="396" t="e">
        <f>SUM(#REF!)</f>
        <v>#REF!</v>
      </c>
      <c r="Z427" s="396" t="e">
        <f>SUM(#REF!)</f>
        <v>#REF!</v>
      </c>
      <c r="AA427" s="393" t="e">
        <f>SUM(#REF!)</f>
        <v>#REF!</v>
      </c>
      <c r="AB427" s="393" t="e">
        <f>SUM(#REF!)</f>
        <v>#REF!</v>
      </c>
      <c r="AC427" s="393" t="e">
        <f>SUM(#REF!)</f>
        <v>#REF!</v>
      </c>
      <c r="AD427" s="393" t="e">
        <f>SUM(#REF!)</f>
        <v>#REF!</v>
      </c>
      <c r="AE427" s="93">
        <v>10700</v>
      </c>
      <c r="AF427" s="93">
        <v>10700</v>
      </c>
      <c r="AG427" s="378">
        <v>0</v>
      </c>
      <c r="AH427" s="395" t="e">
        <f>SUM(AI427:AT427)</f>
        <v>#REF!</v>
      </c>
      <c r="AI427" s="110" t="e">
        <f>#REF!</f>
        <v>#REF!</v>
      </c>
      <c r="AJ427" s="93" t="e">
        <f>#REF!</f>
        <v>#REF!</v>
      </c>
      <c r="AK427" s="93" t="e">
        <f>#REF!</f>
        <v>#REF!</v>
      </c>
      <c r="AL427" s="93" t="e">
        <f>#REF!</f>
        <v>#REF!</v>
      </c>
      <c r="AM427" s="93" t="e">
        <f>#REF!</f>
        <v>#REF!</v>
      </c>
      <c r="AN427" s="93" t="e">
        <f>#REF!</f>
        <v>#REF!</v>
      </c>
      <c r="AO427" s="93" t="e">
        <f>#REF!</f>
        <v>#REF!</v>
      </c>
      <c r="AP427" s="93" t="e">
        <f>#REF!</f>
        <v>#REF!</v>
      </c>
      <c r="AQ427" s="93" t="e">
        <f>#REF!</f>
        <v>#REF!</v>
      </c>
      <c r="AR427" s="93" t="e">
        <f>#REF!</f>
        <v>#REF!</v>
      </c>
      <c r="AS427" s="187" t="e">
        <f>#REF!</f>
        <v>#REF!</v>
      </c>
      <c r="AT427" s="187" t="e">
        <f>#REF!</f>
        <v>#REF!</v>
      </c>
      <c r="AU427" s="17"/>
      <c r="AV427" s="17"/>
    </row>
    <row r="428" spans="1:48">
      <c r="A428" s="519">
        <v>5105060100300100</v>
      </c>
      <c r="B428" s="95">
        <v>314</v>
      </c>
      <c r="C428" s="24" t="s">
        <v>1337</v>
      </c>
      <c r="D428" s="525" t="e">
        <f>E428/9*12</f>
        <v>#REF!</v>
      </c>
      <c r="E428" s="106" t="e">
        <f t="shared" si="210"/>
        <v>#REF!</v>
      </c>
      <c r="F428" s="428" t="e">
        <f t="shared" si="210"/>
        <v>#REF!</v>
      </c>
      <c r="G428" s="397" t="e">
        <f>SUM(#REF!)</f>
        <v>#REF!</v>
      </c>
      <c r="H428" s="396" t="e">
        <f>SUM(#REF!)</f>
        <v>#REF!</v>
      </c>
      <c r="I428" s="396" t="e">
        <f>SUM(#REF!)</f>
        <v>#REF!</v>
      </c>
      <c r="J428" s="396" t="e">
        <f>SUM(#REF!)</f>
        <v>#REF!</v>
      </c>
      <c r="K428" s="396" t="e">
        <f>SUM(#REF!)</f>
        <v>#REF!</v>
      </c>
      <c r="L428" s="396" t="e">
        <f>SUM(#REF!)</f>
        <v>#REF!</v>
      </c>
      <c r="M428" s="396" t="e">
        <f>SUM(#REF!)</f>
        <v>#REF!</v>
      </c>
      <c r="N428" s="396" t="e">
        <f>SUM(#REF!)</f>
        <v>#REF!</v>
      </c>
      <c r="O428" s="396" t="e">
        <f>SUM(#REF!)</f>
        <v>#REF!</v>
      </c>
      <c r="P428" s="396" t="e">
        <f>SUM(#REF!)</f>
        <v>#REF!</v>
      </c>
      <c r="Q428" s="396" t="e">
        <f>SUM(#REF!)</f>
        <v>#REF!</v>
      </c>
      <c r="R428" s="396" t="e">
        <f>SUM(#REF!)</f>
        <v>#REF!</v>
      </c>
      <c r="S428" s="396" t="e">
        <f>SUM(#REF!)</f>
        <v>#REF!</v>
      </c>
      <c r="T428" s="396" t="e">
        <f>SUM(#REF!)</f>
        <v>#REF!</v>
      </c>
      <c r="U428" s="396" t="e">
        <f>SUM(#REF!)</f>
        <v>#REF!</v>
      </c>
      <c r="V428" s="396" t="e">
        <f>SUM(#REF!)</f>
        <v>#REF!</v>
      </c>
      <c r="W428" s="396" t="e">
        <f>SUM(#REF!)</f>
        <v>#REF!</v>
      </c>
      <c r="X428" s="396" t="e">
        <f>SUM(#REF!)</f>
        <v>#REF!</v>
      </c>
      <c r="Y428" s="396" t="e">
        <f>SUM(#REF!)</f>
        <v>#REF!</v>
      </c>
      <c r="Z428" s="396" t="e">
        <f>SUM(#REF!)</f>
        <v>#REF!</v>
      </c>
      <c r="AA428" s="393" t="e">
        <f>SUM(#REF!)</f>
        <v>#REF!</v>
      </c>
      <c r="AB428" s="393" t="e">
        <f>SUM(#REF!)</f>
        <v>#REF!</v>
      </c>
      <c r="AC428" s="393" t="e">
        <f>SUM(#REF!)</f>
        <v>#REF!</v>
      </c>
      <c r="AD428" s="393" t="e">
        <f>SUM(#REF!)</f>
        <v>#REF!</v>
      </c>
      <c r="AE428" s="505">
        <f>154700-63000-45000</f>
        <v>46700</v>
      </c>
      <c r="AF428" s="93">
        <v>154700</v>
      </c>
      <c r="AG428" s="378">
        <v>76238</v>
      </c>
      <c r="AH428" s="395" t="e">
        <f>SUM(AI428:AT428)</f>
        <v>#REF!</v>
      </c>
      <c r="AI428" s="110" t="e">
        <f>#REF!</f>
        <v>#REF!</v>
      </c>
      <c r="AJ428" s="93" t="e">
        <f>#REF!</f>
        <v>#REF!</v>
      </c>
      <c r="AK428" s="93" t="e">
        <f>#REF!</f>
        <v>#REF!</v>
      </c>
      <c r="AL428" s="93" t="e">
        <f>#REF!</f>
        <v>#REF!</v>
      </c>
      <c r="AM428" s="93" t="e">
        <f>#REF!</f>
        <v>#REF!</v>
      </c>
      <c r="AN428" s="93" t="e">
        <f>#REF!</f>
        <v>#REF!</v>
      </c>
      <c r="AO428" s="93" t="e">
        <f>#REF!</f>
        <v>#REF!</v>
      </c>
      <c r="AP428" s="93" t="e">
        <f>#REF!</f>
        <v>#REF!</v>
      </c>
      <c r="AQ428" s="93" t="e">
        <f>#REF!</f>
        <v>#REF!</v>
      </c>
      <c r="AR428" s="93" t="e">
        <f>#REF!</f>
        <v>#REF!</v>
      </c>
      <c r="AS428" s="187" t="e">
        <f>#REF!</f>
        <v>#REF!</v>
      </c>
      <c r="AT428" s="187" t="e">
        <f>#REF!</f>
        <v>#REF!</v>
      </c>
      <c r="AU428" s="17"/>
      <c r="AV428" s="17"/>
    </row>
    <row r="429" spans="1:48">
      <c r="A429" s="519">
        <v>5105030100200800</v>
      </c>
      <c r="B429" s="95">
        <v>315</v>
      </c>
      <c r="C429" s="24" t="s">
        <v>1338</v>
      </c>
      <c r="D429" s="525" t="e">
        <f>E429/9*12</f>
        <v>#REF!</v>
      </c>
      <c r="E429" s="106" t="e">
        <f t="shared" si="210"/>
        <v>#REF!</v>
      </c>
      <c r="F429" s="428" t="e">
        <f t="shared" si="210"/>
        <v>#REF!</v>
      </c>
      <c r="G429" s="397" t="e">
        <f>SUM(#REF!)</f>
        <v>#REF!</v>
      </c>
      <c r="H429" s="396" t="e">
        <f>SUM(#REF!)</f>
        <v>#REF!</v>
      </c>
      <c r="I429" s="396" t="e">
        <f>SUM(#REF!)</f>
        <v>#REF!</v>
      </c>
      <c r="J429" s="396" t="e">
        <f>SUM(#REF!)</f>
        <v>#REF!</v>
      </c>
      <c r="K429" s="396" t="e">
        <f>SUM(#REF!)</f>
        <v>#REF!</v>
      </c>
      <c r="L429" s="396" t="e">
        <f>SUM(#REF!)</f>
        <v>#REF!</v>
      </c>
      <c r="M429" s="396" t="e">
        <f>SUM(#REF!)</f>
        <v>#REF!</v>
      </c>
      <c r="N429" s="396" t="e">
        <f>SUM(#REF!)</f>
        <v>#REF!</v>
      </c>
      <c r="O429" s="396" t="e">
        <f>SUM(#REF!)</f>
        <v>#REF!</v>
      </c>
      <c r="P429" s="396" t="e">
        <f>SUM(#REF!)</f>
        <v>#REF!</v>
      </c>
      <c r="Q429" s="396" t="e">
        <f>SUM(#REF!)</f>
        <v>#REF!</v>
      </c>
      <c r="R429" s="396" t="e">
        <f>SUM(#REF!)</f>
        <v>#REF!</v>
      </c>
      <c r="S429" s="396" t="e">
        <f>SUM(#REF!)</f>
        <v>#REF!</v>
      </c>
      <c r="T429" s="396" t="e">
        <f>SUM(#REF!)</f>
        <v>#REF!</v>
      </c>
      <c r="U429" s="396" t="e">
        <f>SUM(#REF!)</f>
        <v>#REF!</v>
      </c>
      <c r="V429" s="396" t="e">
        <f>SUM(#REF!)</f>
        <v>#REF!</v>
      </c>
      <c r="W429" s="396" t="e">
        <f>SUM(#REF!)</f>
        <v>#REF!</v>
      </c>
      <c r="X429" s="396" t="e">
        <f>SUM(#REF!)</f>
        <v>#REF!</v>
      </c>
      <c r="Y429" s="396" t="e">
        <f>SUM(#REF!)</f>
        <v>#REF!</v>
      </c>
      <c r="Z429" s="396" t="e">
        <f>SUM(#REF!)</f>
        <v>#REF!</v>
      </c>
      <c r="AA429" s="393" t="e">
        <f>SUM(#REF!)</f>
        <v>#REF!</v>
      </c>
      <c r="AB429" s="393" t="e">
        <f>SUM(#REF!)</f>
        <v>#REF!</v>
      </c>
      <c r="AC429" s="393" t="e">
        <f>SUM(#REF!)</f>
        <v>#REF!</v>
      </c>
      <c r="AD429" s="393" t="e">
        <f>SUM(#REF!)</f>
        <v>#REF!</v>
      </c>
      <c r="AE429" s="505">
        <f>1653400+460000+246564+93000+101928+104744+110969</f>
        <v>2770605</v>
      </c>
      <c r="AF429" s="93">
        <v>1653400</v>
      </c>
      <c r="AG429" s="378">
        <v>1858820</v>
      </c>
      <c r="AH429" s="395" t="e">
        <f>SUM(AI429:AT429)</f>
        <v>#REF!</v>
      </c>
      <c r="AI429" s="110" t="e">
        <f>#REF!</f>
        <v>#REF!</v>
      </c>
      <c r="AJ429" s="93" t="e">
        <f>#REF!</f>
        <v>#REF!</v>
      </c>
      <c r="AK429" s="93" t="e">
        <f>#REF!</f>
        <v>#REF!</v>
      </c>
      <c r="AL429" s="93" t="e">
        <f>#REF!</f>
        <v>#REF!</v>
      </c>
      <c r="AM429" s="93" t="e">
        <f>#REF!</f>
        <v>#REF!</v>
      </c>
      <c r="AN429" s="93" t="e">
        <f>#REF!</f>
        <v>#REF!</v>
      </c>
      <c r="AO429" s="93" t="e">
        <f>#REF!</f>
        <v>#REF!</v>
      </c>
      <c r="AP429" s="93" t="e">
        <f>#REF!</f>
        <v>#REF!</v>
      </c>
      <c r="AQ429" s="93" t="e">
        <f>#REF!</f>
        <v>#REF!</v>
      </c>
      <c r="AR429" s="93" t="e">
        <f>#REF!</f>
        <v>#REF!</v>
      </c>
      <c r="AS429" s="187" t="e">
        <f>#REF!</f>
        <v>#REF!</v>
      </c>
      <c r="AT429" s="187" t="e">
        <f>#REF!</f>
        <v>#REF!</v>
      </c>
      <c r="AU429" s="17"/>
      <c r="AV429" s="17"/>
    </row>
    <row r="430" spans="1:48">
      <c r="A430" s="519"/>
      <c r="B430" s="95">
        <v>317</v>
      </c>
      <c r="C430" s="24" t="s">
        <v>660</v>
      </c>
      <c r="D430" s="553" t="e">
        <f>SUM(D431:D438)</f>
        <v>#REF!</v>
      </c>
      <c r="E430" s="47" t="e">
        <f>SUM(E431:E438)</f>
        <v>#REF!</v>
      </c>
      <c r="F430" s="375" t="e">
        <f t="shared" ref="F430:AD430" si="211">SUM(F431:F438)</f>
        <v>#REF!</v>
      </c>
      <c r="G430" s="47" t="e">
        <f t="shared" si="211"/>
        <v>#REF!</v>
      </c>
      <c r="H430" s="96" t="e">
        <f t="shared" si="211"/>
        <v>#REF!</v>
      </c>
      <c r="I430" s="96" t="e">
        <f t="shared" si="211"/>
        <v>#REF!</v>
      </c>
      <c r="J430" s="96" t="e">
        <f t="shared" si="211"/>
        <v>#REF!</v>
      </c>
      <c r="K430" s="96" t="e">
        <f t="shared" si="211"/>
        <v>#REF!</v>
      </c>
      <c r="L430" s="96" t="e">
        <f t="shared" si="211"/>
        <v>#REF!</v>
      </c>
      <c r="M430" s="96" t="e">
        <f t="shared" si="211"/>
        <v>#REF!</v>
      </c>
      <c r="N430" s="96" t="e">
        <f>SUM(N431:N438)</f>
        <v>#REF!</v>
      </c>
      <c r="O430" s="96" t="e">
        <f t="shared" si="211"/>
        <v>#REF!</v>
      </c>
      <c r="P430" s="96" t="e">
        <f t="shared" si="211"/>
        <v>#REF!</v>
      </c>
      <c r="Q430" s="96" t="e">
        <f t="shared" si="211"/>
        <v>#REF!</v>
      </c>
      <c r="R430" s="96" t="e">
        <f t="shared" si="211"/>
        <v>#REF!</v>
      </c>
      <c r="S430" s="96" t="e">
        <f t="shared" si="211"/>
        <v>#REF!</v>
      </c>
      <c r="T430" s="96" t="e">
        <f>SUM(T431:T438)</f>
        <v>#REF!</v>
      </c>
      <c r="U430" s="96" t="e">
        <f t="shared" si="211"/>
        <v>#REF!</v>
      </c>
      <c r="V430" s="96" t="e">
        <f t="shared" si="211"/>
        <v>#REF!</v>
      </c>
      <c r="W430" s="96" t="e">
        <f t="shared" si="211"/>
        <v>#REF!</v>
      </c>
      <c r="X430" s="96" t="e">
        <f t="shared" si="211"/>
        <v>#REF!</v>
      </c>
      <c r="Y430" s="96" t="e">
        <f t="shared" si="211"/>
        <v>#REF!</v>
      </c>
      <c r="Z430" s="96" t="e">
        <f t="shared" si="211"/>
        <v>#REF!</v>
      </c>
      <c r="AA430" s="96" t="e">
        <f t="shared" si="211"/>
        <v>#REF!</v>
      </c>
      <c r="AB430" s="96" t="e">
        <f t="shared" si="211"/>
        <v>#REF!</v>
      </c>
      <c r="AC430" s="96" t="e">
        <f t="shared" si="211"/>
        <v>#REF!</v>
      </c>
      <c r="AD430" s="96" t="e">
        <f t="shared" si="211"/>
        <v>#REF!</v>
      </c>
      <c r="AE430" s="96">
        <f>SUM(AE431:AE438)</f>
        <v>247050</v>
      </c>
      <c r="AF430" s="96">
        <f t="shared" ref="AF430:AT430" si="212">SUM(AF431:AF438)</f>
        <v>281900</v>
      </c>
      <c r="AG430" s="96">
        <f t="shared" si="212"/>
        <v>175598</v>
      </c>
      <c r="AH430" s="96" t="e">
        <f t="shared" si="212"/>
        <v>#REF!</v>
      </c>
      <c r="AI430" s="96" t="e">
        <f t="shared" si="212"/>
        <v>#REF!</v>
      </c>
      <c r="AJ430" s="96" t="e">
        <f t="shared" si="212"/>
        <v>#REF!</v>
      </c>
      <c r="AK430" s="96" t="e">
        <f t="shared" si="212"/>
        <v>#REF!</v>
      </c>
      <c r="AL430" s="96" t="e">
        <f t="shared" si="212"/>
        <v>#REF!</v>
      </c>
      <c r="AM430" s="96" t="e">
        <f t="shared" si="212"/>
        <v>#REF!</v>
      </c>
      <c r="AN430" s="96" t="e">
        <f t="shared" si="212"/>
        <v>#REF!</v>
      </c>
      <c r="AO430" s="96" t="e">
        <f t="shared" si="212"/>
        <v>#REF!</v>
      </c>
      <c r="AP430" s="96" t="e">
        <f t="shared" si="212"/>
        <v>#REF!</v>
      </c>
      <c r="AQ430" s="96" t="e">
        <f t="shared" si="212"/>
        <v>#REF!</v>
      </c>
      <c r="AR430" s="96" t="e">
        <f t="shared" si="212"/>
        <v>#REF!</v>
      </c>
      <c r="AS430" s="96" t="e">
        <f t="shared" si="212"/>
        <v>#REF!</v>
      </c>
      <c r="AT430" s="96" t="e">
        <f t="shared" si="212"/>
        <v>#REF!</v>
      </c>
      <c r="AU430" s="17"/>
      <c r="AV430" s="17"/>
    </row>
    <row r="431" spans="1:48">
      <c r="A431" s="531">
        <v>5105060100400100</v>
      </c>
      <c r="B431" s="532" t="s">
        <v>1170</v>
      </c>
      <c r="C431" s="534" t="s">
        <v>1629</v>
      </c>
      <c r="D431" s="525" t="e">
        <f>E431/9*12</f>
        <v>#REF!</v>
      </c>
      <c r="E431" s="106" t="e">
        <f t="shared" ref="E431:E439" si="213">AC431+AA431+Y431+W431+U431+S431+Q431+O431+M431+K431+I431+G431</f>
        <v>#REF!</v>
      </c>
      <c r="F431" s="428" t="e">
        <f t="shared" ref="F431:F439" si="214">AD431+AB431+Z431+X431+V431+T431+R431+P431+N431+L431+J431+H431</f>
        <v>#REF!</v>
      </c>
      <c r="G431" s="397" t="e">
        <f>SUM(#REF!)</f>
        <v>#REF!</v>
      </c>
      <c r="H431" s="396" t="e">
        <f>SUM(#REF!)</f>
        <v>#REF!</v>
      </c>
      <c r="I431" s="396" t="e">
        <f>SUM(#REF!)</f>
        <v>#REF!</v>
      </c>
      <c r="J431" s="396" t="e">
        <f>SUM(#REF!)</f>
        <v>#REF!</v>
      </c>
      <c r="K431" s="396" t="e">
        <f>SUM(#REF!)</f>
        <v>#REF!</v>
      </c>
      <c r="L431" s="396" t="e">
        <f>SUM(#REF!)</f>
        <v>#REF!</v>
      </c>
      <c r="M431" s="396" t="e">
        <f>SUM(#REF!)</f>
        <v>#REF!</v>
      </c>
      <c r="N431" s="396" t="e">
        <f>SUM(#REF!)</f>
        <v>#REF!</v>
      </c>
      <c r="O431" s="396" t="e">
        <f>SUM(#REF!)</f>
        <v>#REF!</v>
      </c>
      <c r="P431" s="396" t="e">
        <f>SUM(#REF!)</f>
        <v>#REF!</v>
      </c>
      <c r="Q431" s="396" t="e">
        <f>SUM(#REF!)</f>
        <v>#REF!</v>
      </c>
      <c r="R431" s="396" t="e">
        <f>SUM(#REF!)</f>
        <v>#REF!</v>
      </c>
      <c r="S431" s="396" t="e">
        <f>SUM(#REF!)</f>
        <v>#REF!</v>
      </c>
      <c r="T431" s="396" t="e">
        <f>SUM(#REF!)</f>
        <v>#REF!</v>
      </c>
      <c r="U431" s="396" t="e">
        <f>SUM(#REF!)</f>
        <v>#REF!</v>
      </c>
      <c r="V431" s="396" t="e">
        <f>SUM(#REF!)</f>
        <v>#REF!</v>
      </c>
      <c r="W431" s="396" t="e">
        <f>SUM(#REF!)</f>
        <v>#REF!</v>
      </c>
      <c r="X431" s="396" t="e">
        <f>SUM(#REF!)</f>
        <v>#REF!</v>
      </c>
      <c r="Y431" s="396" t="e">
        <f>SUM(#REF!)</f>
        <v>#REF!</v>
      </c>
      <c r="Z431" s="396" t="e">
        <f>SUM(#REF!)</f>
        <v>#REF!</v>
      </c>
      <c r="AA431" s="393" t="e">
        <f>SUM(#REF!)</f>
        <v>#REF!</v>
      </c>
      <c r="AB431" s="393" t="e">
        <f>SUM(#REF!)</f>
        <v>#REF!</v>
      </c>
      <c r="AC431" s="393" t="e">
        <f>SUM(#REF!)</f>
        <v>#REF!</v>
      </c>
      <c r="AD431" s="393" t="e">
        <f>SUM(#REF!)</f>
        <v>#REF!</v>
      </c>
      <c r="AE431" s="505">
        <f>100000+5000-25000</f>
        <v>80000</v>
      </c>
      <c r="AF431" s="93">
        <v>100000</v>
      </c>
      <c r="AG431" s="378">
        <v>56365</v>
      </c>
      <c r="AH431" s="395" t="e">
        <f>SUM(AI431:AT431)</f>
        <v>#REF!</v>
      </c>
      <c r="AI431" s="110" t="e">
        <f>#REF!</f>
        <v>#REF!</v>
      </c>
      <c r="AJ431" s="93" t="e">
        <f>#REF!</f>
        <v>#REF!</v>
      </c>
      <c r="AK431" s="93" t="e">
        <f>#REF!</f>
        <v>#REF!</v>
      </c>
      <c r="AL431" s="93" t="e">
        <f>#REF!</f>
        <v>#REF!</v>
      </c>
      <c r="AM431" s="93" t="e">
        <f>#REF!</f>
        <v>#REF!</v>
      </c>
      <c r="AN431" s="93" t="e">
        <f>#REF!</f>
        <v>#REF!</v>
      </c>
      <c r="AO431" s="93" t="e">
        <f>#REF!</f>
        <v>#REF!</v>
      </c>
      <c r="AP431" s="93" t="e">
        <f>#REF!</f>
        <v>#REF!</v>
      </c>
      <c r="AQ431" s="93" t="e">
        <f>#REF!</f>
        <v>#REF!</v>
      </c>
      <c r="AR431" s="93" t="e">
        <f>#REF!</f>
        <v>#REF!</v>
      </c>
      <c r="AS431" s="187" t="e">
        <f>#REF!</f>
        <v>#REF!</v>
      </c>
      <c r="AT431" s="187" t="e">
        <f>#REF!</f>
        <v>#REF!</v>
      </c>
      <c r="AU431" s="17"/>
      <c r="AV431" s="17"/>
    </row>
    <row r="432" spans="1:48">
      <c r="A432" s="519">
        <v>5105060100500100</v>
      </c>
      <c r="B432" s="95" t="s">
        <v>1171</v>
      </c>
      <c r="C432" s="24" t="s">
        <v>1630</v>
      </c>
      <c r="D432" s="525" t="e">
        <f t="shared" ref="D432:D439" si="215">E432/9*12</f>
        <v>#REF!</v>
      </c>
      <c r="E432" s="106" t="e">
        <f t="shared" si="213"/>
        <v>#REF!</v>
      </c>
      <c r="F432" s="428" t="e">
        <f t="shared" si="214"/>
        <v>#REF!</v>
      </c>
      <c r="G432" s="397" t="e">
        <f>SUM(#REF!)</f>
        <v>#REF!</v>
      </c>
      <c r="H432" s="396" t="e">
        <f>SUM(#REF!)</f>
        <v>#REF!</v>
      </c>
      <c r="I432" s="396" t="e">
        <f>SUM(#REF!)</f>
        <v>#REF!</v>
      </c>
      <c r="J432" s="396" t="e">
        <f>SUM(#REF!)</f>
        <v>#REF!</v>
      </c>
      <c r="K432" s="396" t="e">
        <f>SUM(#REF!)</f>
        <v>#REF!</v>
      </c>
      <c r="L432" s="396" t="e">
        <f>SUM(#REF!)</f>
        <v>#REF!</v>
      </c>
      <c r="M432" s="396" t="e">
        <f>SUM(#REF!)</f>
        <v>#REF!</v>
      </c>
      <c r="N432" s="396" t="e">
        <f>SUM(#REF!)</f>
        <v>#REF!</v>
      </c>
      <c r="O432" s="396" t="e">
        <f>SUM(#REF!)</f>
        <v>#REF!</v>
      </c>
      <c r="P432" s="396" t="e">
        <f>SUM(#REF!)</f>
        <v>#REF!</v>
      </c>
      <c r="Q432" s="396" t="e">
        <f>SUM(#REF!)</f>
        <v>#REF!</v>
      </c>
      <c r="R432" s="396" t="e">
        <f>SUM(#REF!)</f>
        <v>#REF!</v>
      </c>
      <c r="S432" s="396" t="e">
        <f>SUM(#REF!)</f>
        <v>#REF!</v>
      </c>
      <c r="T432" s="396" t="e">
        <f>SUM(#REF!)</f>
        <v>#REF!</v>
      </c>
      <c r="U432" s="396" t="e">
        <f>SUM(#REF!)</f>
        <v>#REF!</v>
      </c>
      <c r="V432" s="396" t="e">
        <f>SUM(#REF!)</f>
        <v>#REF!</v>
      </c>
      <c r="W432" s="396" t="e">
        <f>SUM(#REF!)</f>
        <v>#REF!</v>
      </c>
      <c r="X432" s="396" t="e">
        <f>SUM(#REF!)</f>
        <v>#REF!</v>
      </c>
      <c r="Y432" s="396" t="e">
        <f>SUM(#REF!)</f>
        <v>#REF!</v>
      </c>
      <c r="Z432" s="396" t="e">
        <f>SUM(#REF!)</f>
        <v>#REF!</v>
      </c>
      <c r="AA432" s="393" t="e">
        <f>SUM(#REF!)</f>
        <v>#REF!</v>
      </c>
      <c r="AB432" s="393" t="e">
        <f>SUM(#REF!)</f>
        <v>#REF!</v>
      </c>
      <c r="AC432" s="393" t="e">
        <f>SUM(#REF!)</f>
        <v>#REF!</v>
      </c>
      <c r="AD432" s="393" t="e">
        <f>SUM(#REF!)</f>
        <v>#REF!</v>
      </c>
      <c r="AE432" s="505">
        <f>22500-20000</f>
        <v>2500</v>
      </c>
      <c r="AF432" s="93">
        <v>22500</v>
      </c>
      <c r="AG432" s="378">
        <v>2641</v>
      </c>
      <c r="AH432" s="395" t="e">
        <f t="shared" ref="AH432:AH439" si="216">SUM(AI432:AT432)</f>
        <v>#REF!</v>
      </c>
      <c r="AI432" s="110" t="e">
        <f>#REF!</f>
        <v>#REF!</v>
      </c>
      <c r="AJ432" s="93" t="e">
        <f>#REF!</f>
        <v>#REF!</v>
      </c>
      <c r="AK432" s="93" t="e">
        <f>#REF!</f>
        <v>#REF!</v>
      </c>
      <c r="AL432" s="93" t="e">
        <f>#REF!</f>
        <v>#REF!</v>
      </c>
      <c r="AM432" s="93" t="e">
        <f>#REF!</f>
        <v>#REF!</v>
      </c>
      <c r="AN432" s="93" t="e">
        <f>#REF!</f>
        <v>#REF!</v>
      </c>
      <c r="AO432" s="93" t="e">
        <f>#REF!</f>
        <v>#REF!</v>
      </c>
      <c r="AP432" s="93" t="e">
        <f>#REF!</f>
        <v>#REF!</v>
      </c>
      <c r="AQ432" s="93" t="e">
        <f>#REF!</f>
        <v>#REF!</v>
      </c>
      <c r="AR432" s="93" t="e">
        <f>#REF!</f>
        <v>#REF!</v>
      </c>
      <c r="AS432" s="187" t="e">
        <f>#REF!</f>
        <v>#REF!</v>
      </c>
      <c r="AT432" s="187" t="e">
        <f>#REF!</f>
        <v>#REF!</v>
      </c>
      <c r="AU432" s="17"/>
      <c r="AV432" s="17"/>
    </row>
    <row r="433" spans="1:48">
      <c r="A433" s="519">
        <v>5102050100500300</v>
      </c>
      <c r="B433" s="95" t="s">
        <v>1173</v>
      </c>
      <c r="C433" s="24" t="s">
        <v>388</v>
      </c>
      <c r="D433" s="525" t="e">
        <f t="shared" si="215"/>
        <v>#REF!</v>
      </c>
      <c r="E433" s="106" t="e">
        <f t="shared" si="213"/>
        <v>#REF!</v>
      </c>
      <c r="F433" s="428" t="e">
        <f t="shared" si="214"/>
        <v>#REF!</v>
      </c>
      <c r="G433" s="397" t="e">
        <f>SUM(#REF!)</f>
        <v>#REF!</v>
      </c>
      <c r="H433" s="396" t="e">
        <f>SUM(#REF!)</f>
        <v>#REF!</v>
      </c>
      <c r="I433" s="396" t="e">
        <f>SUM(#REF!)</f>
        <v>#REF!</v>
      </c>
      <c r="J433" s="396" t="e">
        <f>SUM(#REF!)</f>
        <v>#REF!</v>
      </c>
      <c r="K433" s="396" t="e">
        <f>SUM(#REF!)</f>
        <v>#REF!</v>
      </c>
      <c r="L433" s="396" t="e">
        <f>SUM(#REF!)</f>
        <v>#REF!</v>
      </c>
      <c r="M433" s="396" t="e">
        <f>SUM(#REF!)</f>
        <v>#REF!</v>
      </c>
      <c r="N433" s="396" t="e">
        <f>SUM(#REF!)</f>
        <v>#REF!</v>
      </c>
      <c r="O433" s="396" t="e">
        <f>SUM(#REF!)</f>
        <v>#REF!</v>
      </c>
      <c r="P433" s="396" t="e">
        <f>SUM(#REF!)</f>
        <v>#REF!</v>
      </c>
      <c r="Q433" s="396" t="e">
        <f>SUM(#REF!)</f>
        <v>#REF!</v>
      </c>
      <c r="R433" s="396" t="e">
        <f>SUM(#REF!)</f>
        <v>#REF!</v>
      </c>
      <c r="S433" s="396" t="e">
        <f>SUM(#REF!)</f>
        <v>#REF!</v>
      </c>
      <c r="T433" s="396" t="e">
        <f>SUM(#REF!)</f>
        <v>#REF!</v>
      </c>
      <c r="U433" s="396" t="e">
        <f>SUM(#REF!)</f>
        <v>#REF!</v>
      </c>
      <c r="V433" s="396" t="e">
        <f>SUM(#REF!)</f>
        <v>#REF!</v>
      </c>
      <c r="W433" s="396" t="e">
        <f>SUM(#REF!)</f>
        <v>#REF!</v>
      </c>
      <c r="X433" s="396" t="e">
        <f>SUM(#REF!)</f>
        <v>#REF!</v>
      </c>
      <c r="Y433" s="396" t="e">
        <f>SUM(#REF!)</f>
        <v>#REF!</v>
      </c>
      <c r="Z433" s="396" t="e">
        <f>SUM(#REF!)</f>
        <v>#REF!</v>
      </c>
      <c r="AA433" s="393" t="e">
        <f>SUM(#REF!)</f>
        <v>#REF!</v>
      </c>
      <c r="AB433" s="393" t="e">
        <f>SUM(#REF!)</f>
        <v>#REF!</v>
      </c>
      <c r="AC433" s="393" t="e">
        <f>SUM(#REF!)</f>
        <v>#REF!</v>
      </c>
      <c r="AD433" s="393" t="e">
        <f>SUM(#REF!)</f>
        <v>#REF!</v>
      </c>
      <c r="AE433" s="93">
        <v>5700</v>
      </c>
      <c r="AF433" s="93">
        <v>5700</v>
      </c>
      <c r="AG433" s="378">
        <v>725</v>
      </c>
      <c r="AH433" s="395" t="e">
        <f t="shared" si="216"/>
        <v>#REF!</v>
      </c>
      <c r="AI433" s="110" t="e">
        <f>#REF!</f>
        <v>#REF!</v>
      </c>
      <c r="AJ433" s="93" t="e">
        <f>#REF!</f>
        <v>#REF!</v>
      </c>
      <c r="AK433" s="93" t="e">
        <f>#REF!</f>
        <v>#REF!</v>
      </c>
      <c r="AL433" s="93" t="e">
        <f>#REF!</f>
        <v>#REF!</v>
      </c>
      <c r="AM433" s="93" t="e">
        <f>#REF!</f>
        <v>#REF!</v>
      </c>
      <c r="AN433" s="93" t="e">
        <f>#REF!</f>
        <v>#REF!</v>
      </c>
      <c r="AO433" s="93" t="e">
        <f>#REF!</f>
        <v>#REF!</v>
      </c>
      <c r="AP433" s="93" t="e">
        <f>#REF!</f>
        <v>#REF!</v>
      </c>
      <c r="AQ433" s="93" t="e">
        <f>#REF!</f>
        <v>#REF!</v>
      </c>
      <c r="AR433" s="93" t="e">
        <f>#REF!</f>
        <v>#REF!</v>
      </c>
      <c r="AS433" s="187" t="e">
        <f>#REF!</f>
        <v>#REF!</v>
      </c>
      <c r="AT433" s="187" t="e">
        <f>#REF!</f>
        <v>#REF!</v>
      </c>
      <c r="AU433" s="17"/>
      <c r="AV433" s="17"/>
    </row>
    <row r="434" spans="1:48">
      <c r="A434" s="520">
        <v>5105060100600100</v>
      </c>
      <c r="B434" s="95" t="s">
        <v>1394</v>
      </c>
      <c r="C434" s="24" t="s">
        <v>1631</v>
      </c>
      <c r="D434" s="525" t="e">
        <f t="shared" si="215"/>
        <v>#REF!</v>
      </c>
      <c r="E434" s="106" t="e">
        <f t="shared" si="213"/>
        <v>#REF!</v>
      </c>
      <c r="F434" s="428" t="e">
        <f t="shared" si="214"/>
        <v>#REF!</v>
      </c>
      <c r="G434" s="397" t="e">
        <f>SUM(#REF!)</f>
        <v>#REF!</v>
      </c>
      <c r="H434" s="396" t="e">
        <f>SUM(#REF!)</f>
        <v>#REF!</v>
      </c>
      <c r="I434" s="396" t="e">
        <f>SUM(#REF!)</f>
        <v>#REF!</v>
      </c>
      <c r="J434" s="396" t="e">
        <f>SUM(#REF!)</f>
        <v>#REF!</v>
      </c>
      <c r="K434" s="396" t="e">
        <f>SUM(#REF!)</f>
        <v>#REF!</v>
      </c>
      <c r="L434" s="396" t="e">
        <f>SUM(#REF!)</f>
        <v>#REF!</v>
      </c>
      <c r="M434" s="396" t="e">
        <f>SUM(#REF!)</f>
        <v>#REF!</v>
      </c>
      <c r="N434" s="396" t="e">
        <f>SUM(#REF!)</f>
        <v>#REF!</v>
      </c>
      <c r="O434" s="396" t="e">
        <f>SUM(#REF!)</f>
        <v>#REF!</v>
      </c>
      <c r="P434" s="396" t="e">
        <f>SUM(#REF!)</f>
        <v>#REF!</v>
      </c>
      <c r="Q434" s="396" t="e">
        <f>SUM(#REF!)</f>
        <v>#REF!</v>
      </c>
      <c r="R434" s="396" t="e">
        <f>SUM(#REF!)</f>
        <v>#REF!</v>
      </c>
      <c r="S434" s="396" t="e">
        <f>SUM(#REF!)</f>
        <v>#REF!</v>
      </c>
      <c r="T434" s="396" t="e">
        <f>SUM(#REF!)</f>
        <v>#REF!</v>
      </c>
      <c r="U434" s="396" t="e">
        <f>SUM(#REF!)</f>
        <v>#REF!</v>
      </c>
      <c r="V434" s="396" t="e">
        <f>SUM(#REF!)</f>
        <v>#REF!</v>
      </c>
      <c r="W434" s="396" t="e">
        <f>SUM(#REF!)</f>
        <v>#REF!</v>
      </c>
      <c r="X434" s="396" t="e">
        <f>SUM(#REF!)</f>
        <v>#REF!</v>
      </c>
      <c r="Y434" s="396" t="e">
        <f>SUM(#REF!)</f>
        <v>#REF!</v>
      </c>
      <c r="Z434" s="396" t="e">
        <f>SUM(#REF!)</f>
        <v>#REF!</v>
      </c>
      <c r="AA434" s="393" t="e">
        <f>SUM(#REF!)</f>
        <v>#REF!</v>
      </c>
      <c r="AB434" s="393" t="e">
        <f>SUM(#REF!)</f>
        <v>#REF!</v>
      </c>
      <c r="AC434" s="393" t="e">
        <f>SUM(#REF!)</f>
        <v>#REF!</v>
      </c>
      <c r="AD434" s="393" t="e">
        <f>SUM(#REF!)</f>
        <v>#REF!</v>
      </c>
      <c r="AE434" s="93">
        <v>2600</v>
      </c>
      <c r="AF434" s="93">
        <v>2600</v>
      </c>
      <c r="AG434" s="378">
        <v>50</v>
      </c>
      <c r="AH434" s="395" t="e">
        <f t="shared" si="216"/>
        <v>#REF!</v>
      </c>
      <c r="AI434" s="110" t="e">
        <f>#REF!</f>
        <v>#REF!</v>
      </c>
      <c r="AJ434" s="93" t="e">
        <f>#REF!</f>
        <v>#REF!</v>
      </c>
      <c r="AK434" s="93" t="e">
        <f>#REF!</f>
        <v>#REF!</v>
      </c>
      <c r="AL434" s="93" t="e">
        <f>#REF!</f>
        <v>#REF!</v>
      </c>
      <c r="AM434" s="93" t="e">
        <f>#REF!</f>
        <v>#REF!</v>
      </c>
      <c r="AN434" s="93" t="e">
        <f>#REF!</f>
        <v>#REF!</v>
      </c>
      <c r="AO434" s="93" t="e">
        <f>#REF!</f>
        <v>#REF!</v>
      </c>
      <c r="AP434" s="93" t="e">
        <f>#REF!</f>
        <v>#REF!</v>
      </c>
      <c r="AQ434" s="93" t="e">
        <f>#REF!</f>
        <v>#REF!</v>
      </c>
      <c r="AR434" s="93" t="e">
        <f>#REF!</f>
        <v>#REF!</v>
      </c>
      <c r="AS434" s="187" t="e">
        <f>#REF!</f>
        <v>#REF!</v>
      </c>
      <c r="AT434" s="187" t="e">
        <f>#REF!</f>
        <v>#REF!</v>
      </c>
      <c r="AU434" s="17"/>
      <c r="AV434" s="17"/>
    </row>
    <row r="435" spans="1:48">
      <c r="A435" s="519">
        <v>5105060100700100</v>
      </c>
      <c r="B435" s="95" t="s">
        <v>1174</v>
      </c>
      <c r="C435" s="24" t="s">
        <v>1632</v>
      </c>
      <c r="D435" s="525" t="e">
        <f t="shared" si="215"/>
        <v>#REF!</v>
      </c>
      <c r="E435" s="106" t="e">
        <f t="shared" si="213"/>
        <v>#REF!</v>
      </c>
      <c r="F435" s="428" t="e">
        <f t="shared" si="214"/>
        <v>#REF!</v>
      </c>
      <c r="G435" s="397" t="e">
        <f>SUM(#REF!)</f>
        <v>#REF!</v>
      </c>
      <c r="H435" s="396" t="e">
        <f>SUM(#REF!)</f>
        <v>#REF!</v>
      </c>
      <c r="I435" s="396" t="e">
        <f>SUM(#REF!)</f>
        <v>#REF!</v>
      </c>
      <c r="J435" s="396" t="e">
        <f>SUM(#REF!)</f>
        <v>#REF!</v>
      </c>
      <c r="K435" s="396" t="e">
        <f>SUM(#REF!)</f>
        <v>#REF!</v>
      </c>
      <c r="L435" s="396" t="e">
        <f>SUM(#REF!)</f>
        <v>#REF!</v>
      </c>
      <c r="M435" s="396" t="e">
        <f>SUM(#REF!)</f>
        <v>#REF!</v>
      </c>
      <c r="N435" s="396" t="e">
        <f>SUM(#REF!)</f>
        <v>#REF!</v>
      </c>
      <c r="O435" s="396" t="e">
        <f>SUM(#REF!)</f>
        <v>#REF!</v>
      </c>
      <c r="P435" s="396" t="e">
        <f>SUM(#REF!)</f>
        <v>#REF!</v>
      </c>
      <c r="Q435" s="396" t="e">
        <f>SUM(#REF!)</f>
        <v>#REF!</v>
      </c>
      <c r="R435" s="396" t="e">
        <f>SUM(#REF!)</f>
        <v>#REF!</v>
      </c>
      <c r="S435" s="396" t="e">
        <f>SUM(#REF!)</f>
        <v>#REF!</v>
      </c>
      <c r="T435" s="396" t="e">
        <f>SUM(#REF!)</f>
        <v>#REF!</v>
      </c>
      <c r="U435" s="396" t="e">
        <f>SUM(#REF!)</f>
        <v>#REF!</v>
      </c>
      <c r="V435" s="396" t="e">
        <f>SUM(#REF!)</f>
        <v>#REF!</v>
      </c>
      <c r="W435" s="396" t="e">
        <f>SUM(#REF!)</f>
        <v>#REF!</v>
      </c>
      <c r="X435" s="396" t="e">
        <f>SUM(#REF!)</f>
        <v>#REF!</v>
      </c>
      <c r="Y435" s="396" t="e">
        <f>SUM(#REF!)</f>
        <v>#REF!</v>
      </c>
      <c r="Z435" s="396" t="e">
        <f>SUM(#REF!)</f>
        <v>#REF!</v>
      </c>
      <c r="AA435" s="393" t="e">
        <f>SUM(#REF!)</f>
        <v>#REF!</v>
      </c>
      <c r="AB435" s="393" t="e">
        <f>SUM(#REF!)</f>
        <v>#REF!</v>
      </c>
      <c r="AC435" s="393" t="e">
        <f>SUM(#REF!)</f>
        <v>#REF!</v>
      </c>
      <c r="AD435" s="393" t="e">
        <f>SUM(#REF!)</f>
        <v>#REF!</v>
      </c>
      <c r="AE435" s="93">
        <v>7600</v>
      </c>
      <c r="AF435" s="93">
        <v>7600</v>
      </c>
      <c r="AG435" s="378">
        <v>3212</v>
      </c>
      <c r="AH435" s="395" t="e">
        <f t="shared" si="216"/>
        <v>#REF!</v>
      </c>
      <c r="AI435" s="110" t="e">
        <f>#REF!</f>
        <v>#REF!</v>
      </c>
      <c r="AJ435" s="93" t="e">
        <f>#REF!</f>
        <v>#REF!</v>
      </c>
      <c r="AK435" s="93" t="e">
        <f>#REF!</f>
        <v>#REF!</v>
      </c>
      <c r="AL435" s="93" t="e">
        <f>#REF!</f>
        <v>#REF!</v>
      </c>
      <c r="AM435" s="93" t="e">
        <f>#REF!</f>
        <v>#REF!</v>
      </c>
      <c r="AN435" s="93" t="e">
        <f>#REF!</f>
        <v>#REF!</v>
      </c>
      <c r="AO435" s="93" t="e">
        <f>#REF!</f>
        <v>#REF!</v>
      </c>
      <c r="AP435" s="93" t="e">
        <f>#REF!</f>
        <v>#REF!</v>
      </c>
      <c r="AQ435" s="93" t="e">
        <f>#REF!</f>
        <v>#REF!</v>
      </c>
      <c r="AR435" s="93" t="e">
        <f>#REF!</f>
        <v>#REF!</v>
      </c>
      <c r="AS435" s="187" t="e">
        <f>#REF!</f>
        <v>#REF!</v>
      </c>
      <c r="AT435" s="187" t="e">
        <f>#REF!</f>
        <v>#REF!</v>
      </c>
      <c r="AU435" s="17"/>
      <c r="AV435" s="17"/>
    </row>
    <row r="436" spans="1:48" ht="16.5" customHeight="1">
      <c r="A436" s="519">
        <v>5105060100800100</v>
      </c>
      <c r="B436" s="95" t="s">
        <v>1175</v>
      </c>
      <c r="C436" s="24" t="s">
        <v>1633</v>
      </c>
      <c r="D436" s="525" t="e">
        <f t="shared" si="215"/>
        <v>#REF!</v>
      </c>
      <c r="E436" s="106" t="e">
        <f t="shared" si="213"/>
        <v>#REF!</v>
      </c>
      <c r="F436" s="428" t="e">
        <f t="shared" si="214"/>
        <v>#REF!</v>
      </c>
      <c r="G436" s="397" t="e">
        <f>SUM(#REF!)</f>
        <v>#REF!</v>
      </c>
      <c r="H436" s="396" t="e">
        <f>SUM(#REF!)</f>
        <v>#REF!</v>
      </c>
      <c r="I436" s="396" t="e">
        <f>SUM(#REF!)</f>
        <v>#REF!</v>
      </c>
      <c r="J436" s="396" t="e">
        <f>SUM(#REF!)</f>
        <v>#REF!</v>
      </c>
      <c r="K436" s="396" t="e">
        <f>SUM(#REF!)</f>
        <v>#REF!</v>
      </c>
      <c r="L436" s="396" t="e">
        <f>SUM(#REF!)</f>
        <v>#REF!</v>
      </c>
      <c r="M436" s="396" t="e">
        <f>SUM(#REF!)</f>
        <v>#REF!</v>
      </c>
      <c r="N436" s="396" t="e">
        <f>SUM(#REF!)</f>
        <v>#REF!</v>
      </c>
      <c r="O436" s="396" t="e">
        <f>SUM(#REF!)</f>
        <v>#REF!</v>
      </c>
      <c r="P436" s="396" t="e">
        <f>SUM(#REF!)</f>
        <v>#REF!</v>
      </c>
      <c r="Q436" s="396" t="e">
        <f>SUM(#REF!)</f>
        <v>#REF!</v>
      </c>
      <c r="R436" s="396" t="e">
        <f>SUM(#REF!)</f>
        <v>#REF!</v>
      </c>
      <c r="S436" s="396" t="e">
        <f>SUM(#REF!)</f>
        <v>#REF!</v>
      </c>
      <c r="T436" s="396" t="e">
        <f>SUM(#REF!)</f>
        <v>#REF!</v>
      </c>
      <c r="U436" s="396" t="e">
        <f>SUM(#REF!)</f>
        <v>#REF!</v>
      </c>
      <c r="V436" s="396" t="e">
        <f>SUM(#REF!)</f>
        <v>#REF!</v>
      </c>
      <c r="W436" s="396" t="e">
        <f>SUM(#REF!)</f>
        <v>#REF!</v>
      </c>
      <c r="X436" s="396" t="e">
        <f>SUM(#REF!)</f>
        <v>#REF!</v>
      </c>
      <c r="Y436" s="396" t="e">
        <f>SUM(#REF!)</f>
        <v>#REF!</v>
      </c>
      <c r="Z436" s="396" t="e">
        <f>SUM(#REF!)</f>
        <v>#REF!</v>
      </c>
      <c r="AA436" s="393" t="e">
        <f>SUM(#REF!)</f>
        <v>#REF!</v>
      </c>
      <c r="AB436" s="393" t="e">
        <f>SUM(#REF!)</f>
        <v>#REF!</v>
      </c>
      <c r="AC436" s="393" t="e">
        <f>SUM(#REF!)</f>
        <v>#REF!</v>
      </c>
      <c r="AD436" s="393" t="e">
        <f>SUM(#REF!)</f>
        <v>#REF!</v>
      </c>
      <c r="AE436" s="93">
        <v>22700</v>
      </c>
      <c r="AF436" s="93">
        <v>22700</v>
      </c>
      <c r="AG436" s="378">
        <v>11269</v>
      </c>
      <c r="AH436" s="395" t="e">
        <f t="shared" si="216"/>
        <v>#REF!</v>
      </c>
      <c r="AI436" s="110" t="e">
        <f>#REF!</f>
        <v>#REF!</v>
      </c>
      <c r="AJ436" s="93" t="e">
        <f>#REF!</f>
        <v>#REF!</v>
      </c>
      <c r="AK436" s="93" t="e">
        <f>#REF!</f>
        <v>#REF!</v>
      </c>
      <c r="AL436" s="93" t="e">
        <f>#REF!</f>
        <v>#REF!</v>
      </c>
      <c r="AM436" s="93" t="e">
        <f>#REF!</f>
        <v>#REF!</v>
      </c>
      <c r="AN436" s="93" t="e">
        <f>#REF!</f>
        <v>#REF!</v>
      </c>
      <c r="AO436" s="93" t="e">
        <f>#REF!</f>
        <v>#REF!</v>
      </c>
      <c r="AP436" s="93" t="e">
        <f>#REF!</f>
        <v>#REF!</v>
      </c>
      <c r="AQ436" s="93" t="e">
        <f>#REF!</f>
        <v>#REF!</v>
      </c>
      <c r="AR436" s="93" t="e">
        <f>#REF!</f>
        <v>#REF!</v>
      </c>
      <c r="AS436" s="187" t="e">
        <f>#REF!</f>
        <v>#REF!</v>
      </c>
      <c r="AT436" s="187" t="e">
        <f>#REF!</f>
        <v>#REF!</v>
      </c>
      <c r="AU436" s="17"/>
      <c r="AV436" s="17"/>
    </row>
    <row r="437" spans="1:48">
      <c r="A437" s="519">
        <v>5105060100900100</v>
      </c>
      <c r="B437" s="95" t="s">
        <v>1176</v>
      </c>
      <c r="C437" s="24" t="s">
        <v>1634</v>
      </c>
      <c r="D437" s="525" t="e">
        <f t="shared" si="215"/>
        <v>#REF!</v>
      </c>
      <c r="E437" s="106" t="e">
        <f t="shared" si="213"/>
        <v>#REF!</v>
      </c>
      <c r="F437" s="428" t="e">
        <f t="shared" si="214"/>
        <v>#REF!</v>
      </c>
      <c r="G437" s="397" t="e">
        <f>SUM(#REF!)</f>
        <v>#REF!</v>
      </c>
      <c r="H437" s="396" t="e">
        <f>SUM(#REF!)</f>
        <v>#REF!</v>
      </c>
      <c r="I437" s="396" t="e">
        <f>SUM(#REF!)</f>
        <v>#REF!</v>
      </c>
      <c r="J437" s="396" t="e">
        <f>SUM(#REF!)</f>
        <v>#REF!</v>
      </c>
      <c r="K437" s="396" t="e">
        <f>SUM(#REF!)</f>
        <v>#REF!</v>
      </c>
      <c r="L437" s="396" t="e">
        <f>SUM(#REF!)</f>
        <v>#REF!</v>
      </c>
      <c r="M437" s="396" t="e">
        <f>SUM(#REF!)</f>
        <v>#REF!</v>
      </c>
      <c r="N437" s="396" t="e">
        <f>SUM(#REF!)</f>
        <v>#REF!</v>
      </c>
      <c r="O437" s="396" t="e">
        <f>SUM(#REF!)</f>
        <v>#REF!</v>
      </c>
      <c r="P437" s="396" t="e">
        <f>SUM(#REF!)</f>
        <v>#REF!</v>
      </c>
      <c r="Q437" s="396" t="e">
        <f>SUM(#REF!)</f>
        <v>#REF!</v>
      </c>
      <c r="R437" s="396" t="e">
        <f>SUM(#REF!)</f>
        <v>#REF!</v>
      </c>
      <c r="S437" s="396" t="e">
        <f>SUM(#REF!)</f>
        <v>#REF!</v>
      </c>
      <c r="T437" s="396" t="e">
        <f>SUM(#REF!)</f>
        <v>#REF!</v>
      </c>
      <c r="U437" s="396" t="e">
        <f>SUM(#REF!)</f>
        <v>#REF!</v>
      </c>
      <c r="V437" s="396" t="e">
        <f>SUM(#REF!)</f>
        <v>#REF!</v>
      </c>
      <c r="W437" s="396" t="e">
        <f>SUM(#REF!)</f>
        <v>#REF!</v>
      </c>
      <c r="X437" s="396" t="e">
        <f>SUM(#REF!)</f>
        <v>#REF!</v>
      </c>
      <c r="Y437" s="396" t="e">
        <f>SUM(#REF!)</f>
        <v>#REF!</v>
      </c>
      <c r="Z437" s="396" t="e">
        <f>SUM(#REF!)</f>
        <v>#REF!</v>
      </c>
      <c r="AA437" s="393" t="e">
        <f>SUM(#REF!)</f>
        <v>#REF!</v>
      </c>
      <c r="AB437" s="393" t="e">
        <f>SUM(#REF!)</f>
        <v>#REF!</v>
      </c>
      <c r="AC437" s="393" t="e">
        <f>SUM(#REF!)</f>
        <v>#REF!</v>
      </c>
      <c r="AD437" s="393" t="e">
        <f>SUM(#REF!)</f>
        <v>#REF!</v>
      </c>
      <c r="AE437" s="505">
        <f>90400+150+5000</f>
        <v>95550</v>
      </c>
      <c r="AF437" s="93">
        <v>90400</v>
      </c>
      <c r="AG437" s="378">
        <v>86889</v>
      </c>
      <c r="AH437" s="395" t="e">
        <f t="shared" si="216"/>
        <v>#REF!</v>
      </c>
      <c r="AI437" s="110" t="e">
        <f>#REF!</f>
        <v>#REF!</v>
      </c>
      <c r="AJ437" s="93" t="e">
        <f>#REF!</f>
        <v>#REF!</v>
      </c>
      <c r="AK437" s="93" t="e">
        <f>#REF!</f>
        <v>#REF!</v>
      </c>
      <c r="AL437" s="93" t="e">
        <f>#REF!</f>
        <v>#REF!</v>
      </c>
      <c r="AM437" s="93" t="e">
        <f>#REF!</f>
        <v>#REF!</v>
      </c>
      <c r="AN437" s="93" t="e">
        <f>#REF!</f>
        <v>#REF!</v>
      </c>
      <c r="AO437" s="93" t="e">
        <f>#REF!</f>
        <v>#REF!</v>
      </c>
      <c r="AP437" s="93" t="e">
        <f>#REF!</f>
        <v>#REF!</v>
      </c>
      <c r="AQ437" s="93" t="e">
        <f>#REF!</f>
        <v>#REF!</v>
      </c>
      <c r="AR437" s="93" t="e">
        <f>#REF!</f>
        <v>#REF!</v>
      </c>
      <c r="AS437" s="187" t="e">
        <f>#REF!</f>
        <v>#REF!</v>
      </c>
      <c r="AT437" s="187" t="e">
        <f>#REF!</f>
        <v>#REF!</v>
      </c>
      <c r="AU437" s="17"/>
      <c r="AV437" s="17"/>
    </row>
    <row r="438" spans="1:48">
      <c r="A438" s="519">
        <v>5105060101000100</v>
      </c>
      <c r="B438" s="95" t="s">
        <v>1177</v>
      </c>
      <c r="C438" s="24" t="s">
        <v>1635</v>
      </c>
      <c r="D438" s="525" t="e">
        <f t="shared" si="215"/>
        <v>#REF!</v>
      </c>
      <c r="E438" s="106" t="e">
        <f t="shared" si="213"/>
        <v>#REF!</v>
      </c>
      <c r="F438" s="428" t="e">
        <f t="shared" si="214"/>
        <v>#REF!</v>
      </c>
      <c r="G438" s="397" t="e">
        <f>SUM(#REF!)</f>
        <v>#REF!</v>
      </c>
      <c r="H438" s="396" t="e">
        <f>SUM(#REF!)</f>
        <v>#REF!</v>
      </c>
      <c r="I438" s="396" t="e">
        <f>SUM(#REF!)</f>
        <v>#REF!</v>
      </c>
      <c r="J438" s="396" t="e">
        <f>SUM(#REF!)</f>
        <v>#REF!</v>
      </c>
      <c r="K438" s="396" t="e">
        <f>SUM(#REF!)</f>
        <v>#REF!</v>
      </c>
      <c r="L438" s="396" t="e">
        <f>SUM(#REF!)</f>
        <v>#REF!</v>
      </c>
      <c r="M438" s="396" t="e">
        <f>SUM(#REF!)</f>
        <v>#REF!</v>
      </c>
      <c r="N438" s="396" t="e">
        <f>SUM(#REF!)</f>
        <v>#REF!</v>
      </c>
      <c r="O438" s="396" t="e">
        <f>SUM(#REF!)</f>
        <v>#REF!</v>
      </c>
      <c r="P438" s="396" t="e">
        <f>SUM(#REF!)</f>
        <v>#REF!</v>
      </c>
      <c r="Q438" s="396" t="e">
        <f>SUM(#REF!)</f>
        <v>#REF!</v>
      </c>
      <c r="R438" s="396" t="e">
        <f>SUM(#REF!)</f>
        <v>#REF!</v>
      </c>
      <c r="S438" s="396" t="e">
        <f>SUM(#REF!)</f>
        <v>#REF!</v>
      </c>
      <c r="T438" s="396" t="e">
        <f>SUM(#REF!)</f>
        <v>#REF!</v>
      </c>
      <c r="U438" s="396" t="e">
        <f>SUM(#REF!)</f>
        <v>#REF!</v>
      </c>
      <c r="V438" s="396" t="e">
        <f>SUM(#REF!)</f>
        <v>#REF!</v>
      </c>
      <c r="W438" s="396" t="e">
        <f>SUM(#REF!)</f>
        <v>#REF!</v>
      </c>
      <c r="X438" s="396" t="e">
        <f>SUM(#REF!)</f>
        <v>#REF!</v>
      </c>
      <c r="Y438" s="396" t="e">
        <f>SUM(#REF!)</f>
        <v>#REF!</v>
      </c>
      <c r="Z438" s="396" t="e">
        <f>SUM(#REF!)</f>
        <v>#REF!</v>
      </c>
      <c r="AA438" s="393" t="e">
        <f>SUM(#REF!)</f>
        <v>#REF!</v>
      </c>
      <c r="AB438" s="393" t="e">
        <f>SUM(#REF!)</f>
        <v>#REF!</v>
      </c>
      <c r="AC438" s="393" t="e">
        <f>SUM(#REF!)</f>
        <v>#REF!</v>
      </c>
      <c r="AD438" s="393" t="e">
        <f>SUM(#REF!)</f>
        <v>#REF!</v>
      </c>
      <c r="AE438" s="93">
        <v>30400</v>
      </c>
      <c r="AF438" s="93">
        <v>30400</v>
      </c>
      <c r="AG438" s="378">
        <v>14447</v>
      </c>
      <c r="AH438" s="395" t="e">
        <f t="shared" si="216"/>
        <v>#REF!</v>
      </c>
      <c r="AI438" s="110" t="e">
        <f>#REF!</f>
        <v>#REF!</v>
      </c>
      <c r="AJ438" s="93" t="e">
        <f>#REF!</f>
        <v>#REF!</v>
      </c>
      <c r="AK438" s="93" t="e">
        <f>#REF!</f>
        <v>#REF!</v>
      </c>
      <c r="AL438" s="93" t="e">
        <f>#REF!</f>
        <v>#REF!</v>
      </c>
      <c r="AM438" s="93" t="e">
        <f>#REF!</f>
        <v>#REF!</v>
      </c>
      <c r="AN438" s="93" t="e">
        <f>#REF!</f>
        <v>#REF!</v>
      </c>
      <c r="AO438" s="93" t="e">
        <f>#REF!</f>
        <v>#REF!</v>
      </c>
      <c r="AP438" s="93" t="e">
        <f>#REF!</f>
        <v>#REF!</v>
      </c>
      <c r="AQ438" s="93" t="e">
        <f>#REF!</f>
        <v>#REF!</v>
      </c>
      <c r="AR438" s="93" t="e">
        <f>#REF!</f>
        <v>#REF!</v>
      </c>
      <c r="AS438" s="187" t="e">
        <f>#REF!</f>
        <v>#REF!</v>
      </c>
      <c r="AT438" s="187" t="e">
        <f>#REF!</f>
        <v>#REF!</v>
      </c>
      <c r="AU438" s="17"/>
      <c r="AV438" s="17"/>
    </row>
    <row r="439" spans="1:48">
      <c r="A439" s="519">
        <v>5105060101100100</v>
      </c>
      <c r="B439" s="95">
        <v>318</v>
      </c>
      <c r="C439" s="24" t="s">
        <v>765</v>
      </c>
      <c r="D439" s="525" t="e">
        <f t="shared" si="215"/>
        <v>#REF!</v>
      </c>
      <c r="E439" s="106" t="e">
        <f t="shared" si="213"/>
        <v>#REF!</v>
      </c>
      <c r="F439" s="428" t="e">
        <f t="shared" si="214"/>
        <v>#REF!</v>
      </c>
      <c r="G439" s="397" t="e">
        <f>SUM(#REF!)</f>
        <v>#REF!</v>
      </c>
      <c r="H439" s="396" t="e">
        <f>SUM(#REF!)</f>
        <v>#REF!</v>
      </c>
      <c r="I439" s="396" t="e">
        <f>SUM(#REF!)</f>
        <v>#REF!</v>
      </c>
      <c r="J439" s="396" t="e">
        <f>SUM(#REF!)</f>
        <v>#REF!</v>
      </c>
      <c r="K439" s="396" t="e">
        <f>SUM(#REF!)</f>
        <v>#REF!</v>
      </c>
      <c r="L439" s="396" t="e">
        <f>SUM(#REF!)</f>
        <v>#REF!</v>
      </c>
      <c r="M439" s="396" t="e">
        <f>SUM(#REF!)</f>
        <v>#REF!</v>
      </c>
      <c r="N439" s="396" t="e">
        <f>SUM(#REF!)</f>
        <v>#REF!</v>
      </c>
      <c r="O439" s="396" t="e">
        <f>SUM(#REF!)</f>
        <v>#REF!</v>
      </c>
      <c r="P439" s="396" t="e">
        <f>SUM(#REF!)</f>
        <v>#REF!</v>
      </c>
      <c r="Q439" s="396" t="e">
        <f>SUM(#REF!)</f>
        <v>#REF!</v>
      </c>
      <c r="R439" s="396" t="e">
        <f>SUM(#REF!)</f>
        <v>#REF!</v>
      </c>
      <c r="S439" s="396" t="e">
        <f>SUM(#REF!)</f>
        <v>#REF!</v>
      </c>
      <c r="T439" s="396" t="e">
        <f>SUM(#REF!)</f>
        <v>#REF!</v>
      </c>
      <c r="U439" s="396" t="e">
        <f>SUM(#REF!)</f>
        <v>#REF!</v>
      </c>
      <c r="V439" s="396" t="e">
        <f>SUM(#REF!)</f>
        <v>#REF!</v>
      </c>
      <c r="W439" s="396" t="e">
        <f>SUM(#REF!)</f>
        <v>#REF!</v>
      </c>
      <c r="X439" s="396" t="e">
        <f>SUM(#REF!)</f>
        <v>#REF!</v>
      </c>
      <c r="Y439" s="396" t="e">
        <f>SUM(#REF!)</f>
        <v>#REF!</v>
      </c>
      <c r="Z439" s="396" t="e">
        <f>SUM(#REF!)</f>
        <v>#REF!</v>
      </c>
      <c r="AA439" s="393" t="e">
        <f>SUM(#REF!)</f>
        <v>#REF!</v>
      </c>
      <c r="AB439" s="393" t="e">
        <f>SUM(#REF!)</f>
        <v>#REF!</v>
      </c>
      <c r="AC439" s="393" t="e">
        <f>SUM(#REF!)</f>
        <v>#REF!</v>
      </c>
      <c r="AD439" s="393" t="e">
        <f>SUM(#REF!)</f>
        <v>#REF!</v>
      </c>
      <c r="AE439" s="505">
        <f>40000-23000</f>
        <v>17000</v>
      </c>
      <c r="AF439" s="93">
        <v>40000</v>
      </c>
      <c r="AG439" s="378">
        <v>73626</v>
      </c>
      <c r="AH439" s="395" t="e">
        <f t="shared" si="216"/>
        <v>#REF!</v>
      </c>
      <c r="AI439" s="110" t="e">
        <f>#REF!</f>
        <v>#REF!</v>
      </c>
      <c r="AJ439" s="93" t="e">
        <f>#REF!</f>
        <v>#REF!</v>
      </c>
      <c r="AK439" s="93" t="e">
        <f>#REF!</f>
        <v>#REF!</v>
      </c>
      <c r="AL439" s="93" t="e">
        <f>#REF!</f>
        <v>#REF!</v>
      </c>
      <c r="AM439" s="93" t="e">
        <f>#REF!</f>
        <v>#REF!</v>
      </c>
      <c r="AN439" s="93" t="e">
        <f>#REF!</f>
        <v>#REF!</v>
      </c>
      <c r="AO439" s="93" t="e">
        <f>#REF!</f>
        <v>#REF!</v>
      </c>
      <c r="AP439" s="93" t="e">
        <f>#REF!</f>
        <v>#REF!</v>
      </c>
      <c r="AQ439" s="93" t="e">
        <f>#REF!</f>
        <v>#REF!</v>
      </c>
      <c r="AR439" s="93" t="e">
        <f>#REF!</f>
        <v>#REF!</v>
      </c>
      <c r="AS439" s="187" t="e">
        <f>#REF!</f>
        <v>#REF!</v>
      </c>
      <c r="AT439" s="187" t="e">
        <f>#REF!</f>
        <v>#REF!</v>
      </c>
      <c r="AU439" s="17"/>
      <c r="AV439" s="17"/>
    </row>
    <row r="440" spans="1:48">
      <c r="A440" s="519"/>
      <c r="B440" s="95">
        <v>319</v>
      </c>
      <c r="C440" s="52" t="s">
        <v>1179</v>
      </c>
      <c r="D440" s="553" t="e">
        <f>SUM(D441:D442)</f>
        <v>#REF!</v>
      </c>
      <c r="E440" s="47" t="e">
        <f>SUM(E441:E442)</f>
        <v>#REF!</v>
      </c>
      <c r="F440" s="375" t="e">
        <f>SUM(F441:F442)</f>
        <v>#REF!</v>
      </c>
      <c r="G440" s="111" t="e">
        <f>SUM(G441:G442)</f>
        <v>#REF!</v>
      </c>
      <c r="H440" s="120" t="e">
        <f>SUM(H441:H442)</f>
        <v>#REF!</v>
      </c>
      <c r="I440" s="120" t="e">
        <f t="shared" ref="I440:AD440" si="217">SUM(I441:I442)</f>
        <v>#REF!</v>
      </c>
      <c r="J440" s="120" t="e">
        <f t="shared" si="217"/>
        <v>#REF!</v>
      </c>
      <c r="K440" s="120" t="e">
        <f t="shared" si="217"/>
        <v>#REF!</v>
      </c>
      <c r="L440" s="120" t="e">
        <f t="shared" si="217"/>
        <v>#REF!</v>
      </c>
      <c r="M440" s="120" t="e">
        <f t="shared" si="217"/>
        <v>#REF!</v>
      </c>
      <c r="N440" s="120" t="e">
        <f t="shared" si="217"/>
        <v>#REF!</v>
      </c>
      <c r="O440" s="120" t="e">
        <f t="shared" si="217"/>
        <v>#REF!</v>
      </c>
      <c r="P440" s="120" t="e">
        <f t="shared" si="217"/>
        <v>#REF!</v>
      </c>
      <c r="Q440" s="120" t="e">
        <f t="shared" si="217"/>
        <v>#REF!</v>
      </c>
      <c r="R440" s="120" t="e">
        <f t="shared" si="217"/>
        <v>#REF!</v>
      </c>
      <c r="S440" s="120" t="e">
        <f t="shared" si="217"/>
        <v>#REF!</v>
      </c>
      <c r="T440" s="120" t="e">
        <f t="shared" si="217"/>
        <v>#REF!</v>
      </c>
      <c r="U440" s="120" t="e">
        <f t="shared" si="217"/>
        <v>#REF!</v>
      </c>
      <c r="V440" s="120" t="e">
        <f t="shared" si="217"/>
        <v>#REF!</v>
      </c>
      <c r="W440" s="120" t="e">
        <f t="shared" si="217"/>
        <v>#REF!</v>
      </c>
      <c r="X440" s="120" t="e">
        <f t="shared" si="217"/>
        <v>#REF!</v>
      </c>
      <c r="Y440" s="120" t="e">
        <f t="shared" si="217"/>
        <v>#REF!</v>
      </c>
      <c r="Z440" s="120" t="e">
        <f t="shared" si="217"/>
        <v>#REF!</v>
      </c>
      <c r="AA440" s="120" t="e">
        <f t="shared" si="217"/>
        <v>#REF!</v>
      </c>
      <c r="AB440" s="120" t="e">
        <f t="shared" si="217"/>
        <v>#REF!</v>
      </c>
      <c r="AC440" s="120" t="e">
        <f t="shared" si="217"/>
        <v>#REF!</v>
      </c>
      <c r="AD440" s="120" t="e">
        <f t="shared" si="217"/>
        <v>#REF!</v>
      </c>
      <c r="AE440" s="120">
        <f>SUM(AE441:AE442)</f>
        <v>839060</v>
      </c>
      <c r="AF440" s="120">
        <f t="shared" ref="AF440:AT440" si="218">SUM(AF441:AF442)</f>
        <v>835000</v>
      </c>
      <c r="AG440" s="120">
        <f t="shared" si="218"/>
        <v>811491</v>
      </c>
      <c r="AH440" s="120" t="e">
        <f t="shared" si="218"/>
        <v>#REF!</v>
      </c>
      <c r="AI440" s="120" t="e">
        <f t="shared" si="218"/>
        <v>#REF!</v>
      </c>
      <c r="AJ440" s="120" t="e">
        <f t="shared" si="218"/>
        <v>#REF!</v>
      </c>
      <c r="AK440" s="120" t="e">
        <f t="shared" si="218"/>
        <v>#REF!</v>
      </c>
      <c r="AL440" s="120" t="e">
        <f t="shared" si="218"/>
        <v>#REF!</v>
      </c>
      <c r="AM440" s="120" t="e">
        <f t="shared" si="218"/>
        <v>#REF!</v>
      </c>
      <c r="AN440" s="120" t="e">
        <f t="shared" si="218"/>
        <v>#REF!</v>
      </c>
      <c r="AO440" s="120" t="e">
        <f t="shared" si="218"/>
        <v>#REF!</v>
      </c>
      <c r="AP440" s="120" t="e">
        <f t="shared" si="218"/>
        <v>#REF!</v>
      </c>
      <c r="AQ440" s="120" t="e">
        <f t="shared" si="218"/>
        <v>#REF!</v>
      </c>
      <c r="AR440" s="120" t="e">
        <f t="shared" si="218"/>
        <v>#REF!</v>
      </c>
      <c r="AS440" s="120" t="e">
        <f t="shared" si="218"/>
        <v>#REF!</v>
      </c>
      <c r="AT440" s="120" t="e">
        <f t="shared" si="218"/>
        <v>#REF!</v>
      </c>
      <c r="AU440" s="17"/>
      <c r="AV440" s="17"/>
    </row>
    <row r="441" spans="1:48">
      <c r="A441" s="519">
        <v>5105060101200100</v>
      </c>
      <c r="B441" s="95" t="s">
        <v>462</v>
      </c>
      <c r="C441" s="52" t="s">
        <v>1636</v>
      </c>
      <c r="D441" s="525" t="e">
        <f>E441/9*12</f>
        <v>#REF!</v>
      </c>
      <c r="E441" s="106" t="e">
        <f>AC441+AA441+Y441+W441+U441+S441+Q441+O441+M441+K441+I441+G441</f>
        <v>#REF!</v>
      </c>
      <c r="F441" s="428" t="e">
        <f>AD441+AB441+Z441+X441+V441+T441+R441+P441+N441+L441+J441+H441</f>
        <v>#REF!</v>
      </c>
      <c r="G441" s="397" t="e">
        <f>SUM(#REF!)</f>
        <v>#REF!</v>
      </c>
      <c r="H441" s="396" t="e">
        <f>SUM(#REF!)</f>
        <v>#REF!</v>
      </c>
      <c r="I441" s="396" t="e">
        <f>SUM(#REF!)</f>
        <v>#REF!</v>
      </c>
      <c r="J441" s="396" t="e">
        <f>SUM(#REF!)</f>
        <v>#REF!</v>
      </c>
      <c r="K441" s="396" t="e">
        <f>SUM(#REF!)</f>
        <v>#REF!</v>
      </c>
      <c r="L441" s="396" t="e">
        <f>SUM(#REF!)</f>
        <v>#REF!</v>
      </c>
      <c r="M441" s="396" t="e">
        <f>SUM(#REF!)</f>
        <v>#REF!</v>
      </c>
      <c r="N441" s="396" t="e">
        <f>SUM(#REF!)</f>
        <v>#REF!</v>
      </c>
      <c r="O441" s="396" t="e">
        <f>SUM(#REF!)</f>
        <v>#REF!</v>
      </c>
      <c r="P441" s="396" t="e">
        <f>SUM(#REF!)</f>
        <v>#REF!</v>
      </c>
      <c r="Q441" s="396" t="e">
        <f>SUM(#REF!)</f>
        <v>#REF!</v>
      </c>
      <c r="R441" s="396" t="e">
        <f>SUM(#REF!)</f>
        <v>#REF!</v>
      </c>
      <c r="S441" s="396" t="e">
        <f>SUM(#REF!)</f>
        <v>#REF!</v>
      </c>
      <c r="T441" s="396" t="e">
        <f>SUM(#REF!)</f>
        <v>#REF!</v>
      </c>
      <c r="U441" s="396" t="e">
        <f>SUM(#REF!)</f>
        <v>#REF!</v>
      </c>
      <c r="V441" s="396" t="e">
        <f>SUM(#REF!)</f>
        <v>#REF!</v>
      </c>
      <c r="W441" s="396" t="e">
        <f>SUM(#REF!)</f>
        <v>#REF!</v>
      </c>
      <c r="X441" s="396" t="e">
        <f>SUM(#REF!)</f>
        <v>#REF!</v>
      </c>
      <c r="Y441" s="396" t="e">
        <f>SUM(#REF!)</f>
        <v>#REF!</v>
      </c>
      <c r="Z441" s="396" t="e">
        <f>SUM(#REF!)</f>
        <v>#REF!</v>
      </c>
      <c r="AA441" s="393" t="e">
        <f>SUM(#REF!)</f>
        <v>#REF!</v>
      </c>
      <c r="AB441" s="393" t="e">
        <f>SUM(#REF!)</f>
        <v>#REF!</v>
      </c>
      <c r="AC441" s="393" t="e">
        <f>SUM(#REF!)</f>
        <v>#REF!</v>
      </c>
      <c r="AD441" s="393" t="e">
        <f>SUM(#REF!)</f>
        <v>#REF!</v>
      </c>
      <c r="AE441" s="93">
        <v>750000</v>
      </c>
      <c r="AF441" s="93">
        <v>750000</v>
      </c>
      <c r="AG441" s="378">
        <v>749472</v>
      </c>
      <c r="AH441" s="395" t="e">
        <f>SUM(AI441:AT441)</f>
        <v>#REF!</v>
      </c>
      <c r="AI441" s="110" t="e">
        <f>#REF!</f>
        <v>#REF!</v>
      </c>
      <c r="AJ441" s="93" t="e">
        <f>#REF!</f>
        <v>#REF!</v>
      </c>
      <c r="AK441" s="93" t="e">
        <f>#REF!</f>
        <v>#REF!</v>
      </c>
      <c r="AL441" s="93" t="e">
        <f>#REF!</f>
        <v>#REF!</v>
      </c>
      <c r="AM441" s="93" t="e">
        <f>#REF!</f>
        <v>#REF!</v>
      </c>
      <c r="AN441" s="93" t="e">
        <f>#REF!</f>
        <v>#REF!</v>
      </c>
      <c r="AO441" s="93" t="e">
        <f>#REF!</f>
        <v>#REF!</v>
      </c>
      <c r="AP441" s="93" t="e">
        <f>#REF!</f>
        <v>#REF!</v>
      </c>
      <c r="AQ441" s="93" t="e">
        <f>#REF!</f>
        <v>#REF!</v>
      </c>
      <c r="AR441" s="93" t="e">
        <f>#REF!</f>
        <v>#REF!</v>
      </c>
      <c r="AS441" s="187" t="e">
        <f>#REF!</f>
        <v>#REF!</v>
      </c>
      <c r="AT441" s="187" t="e">
        <f>#REF!</f>
        <v>#REF!</v>
      </c>
      <c r="AU441" s="17"/>
      <c r="AV441" s="17"/>
    </row>
    <row r="442" spans="1:48">
      <c r="A442" s="519">
        <v>5102010100200200</v>
      </c>
      <c r="B442" s="95" t="s">
        <v>1178</v>
      </c>
      <c r="C442" s="52" t="s">
        <v>1637</v>
      </c>
      <c r="D442" s="525" t="e">
        <f>E442/9*12</f>
        <v>#REF!</v>
      </c>
      <c r="E442" s="106" t="e">
        <f>AC442+AA442+Y442+W442+U442+S442+Q442+O442+M442+K442+I442+G442</f>
        <v>#REF!</v>
      </c>
      <c r="F442" s="428" t="e">
        <f>AD442+AB442+Z442+X442+V442+T442+R442+P442+N442+L442+J442+H442</f>
        <v>#REF!</v>
      </c>
      <c r="G442" s="397" t="e">
        <f>SUM(#REF!)</f>
        <v>#REF!</v>
      </c>
      <c r="H442" s="396" t="e">
        <f>SUM(#REF!)</f>
        <v>#REF!</v>
      </c>
      <c r="I442" s="396" t="e">
        <f>SUM(#REF!)</f>
        <v>#REF!</v>
      </c>
      <c r="J442" s="396" t="e">
        <f>SUM(#REF!)</f>
        <v>#REF!</v>
      </c>
      <c r="K442" s="396" t="e">
        <f>SUM(#REF!)</f>
        <v>#REF!</v>
      </c>
      <c r="L442" s="396" t="e">
        <f>SUM(#REF!)</f>
        <v>#REF!</v>
      </c>
      <c r="M442" s="396" t="e">
        <f>SUM(#REF!)</f>
        <v>#REF!</v>
      </c>
      <c r="N442" s="396" t="e">
        <f>SUM(#REF!)</f>
        <v>#REF!</v>
      </c>
      <c r="O442" s="396" t="e">
        <f>SUM(#REF!)</f>
        <v>#REF!</v>
      </c>
      <c r="P442" s="396" t="e">
        <f>SUM(#REF!)</f>
        <v>#REF!</v>
      </c>
      <c r="Q442" s="396" t="e">
        <f>SUM(#REF!)</f>
        <v>#REF!</v>
      </c>
      <c r="R442" s="396" t="e">
        <f>SUM(#REF!)</f>
        <v>#REF!</v>
      </c>
      <c r="S442" s="396" t="e">
        <f>SUM(#REF!)</f>
        <v>#REF!</v>
      </c>
      <c r="T442" s="396" t="e">
        <f>SUM(#REF!)</f>
        <v>#REF!</v>
      </c>
      <c r="U442" s="396" t="e">
        <f>SUM(#REF!)</f>
        <v>#REF!</v>
      </c>
      <c r="V442" s="396" t="e">
        <f>SUM(#REF!)</f>
        <v>#REF!</v>
      </c>
      <c r="W442" s="396" t="e">
        <f>SUM(#REF!)</f>
        <v>#REF!</v>
      </c>
      <c r="X442" s="396" t="e">
        <f>SUM(#REF!)</f>
        <v>#REF!</v>
      </c>
      <c r="Y442" s="396" t="e">
        <f>SUM(#REF!)</f>
        <v>#REF!</v>
      </c>
      <c r="Z442" s="396" t="e">
        <f>SUM(#REF!)</f>
        <v>#REF!</v>
      </c>
      <c r="AA442" s="393" t="e">
        <f>SUM(#REF!)</f>
        <v>#REF!</v>
      </c>
      <c r="AB442" s="393" t="e">
        <f>SUM(#REF!)</f>
        <v>#REF!</v>
      </c>
      <c r="AC442" s="393" t="e">
        <f>SUM(#REF!)</f>
        <v>#REF!</v>
      </c>
      <c r="AD442" s="393" t="e">
        <f>SUM(#REF!)</f>
        <v>#REF!</v>
      </c>
      <c r="AE442" s="505">
        <f>85000+1350+2710</f>
        <v>89060</v>
      </c>
      <c r="AF442" s="93">
        <v>85000</v>
      </c>
      <c r="AG442" s="378">
        <v>62019</v>
      </c>
      <c r="AH442" s="395" t="e">
        <f>SUM(AI442:AT442)</f>
        <v>#REF!</v>
      </c>
      <c r="AI442" s="110" t="e">
        <f>#REF!</f>
        <v>#REF!</v>
      </c>
      <c r="AJ442" s="93" t="e">
        <f>#REF!</f>
        <v>#REF!</v>
      </c>
      <c r="AK442" s="93" t="e">
        <f>#REF!</f>
        <v>#REF!</v>
      </c>
      <c r="AL442" s="93" t="e">
        <f>#REF!</f>
        <v>#REF!</v>
      </c>
      <c r="AM442" s="93" t="e">
        <f>#REF!</f>
        <v>#REF!</v>
      </c>
      <c r="AN442" s="93" t="e">
        <f>#REF!</f>
        <v>#REF!</v>
      </c>
      <c r="AO442" s="93" t="e">
        <f>#REF!</f>
        <v>#REF!</v>
      </c>
      <c r="AP442" s="93" t="e">
        <f>#REF!</f>
        <v>#REF!</v>
      </c>
      <c r="AQ442" s="93" t="e">
        <f>#REF!</f>
        <v>#REF!</v>
      </c>
      <c r="AR442" s="93" t="e">
        <f>#REF!</f>
        <v>#REF!</v>
      </c>
      <c r="AS442" s="187" t="e">
        <f>#REF!</f>
        <v>#REF!</v>
      </c>
      <c r="AT442" s="187" t="e">
        <f>#REF!</f>
        <v>#REF!</v>
      </c>
      <c r="AU442" s="17"/>
      <c r="AV442" s="17"/>
    </row>
    <row r="443" spans="1:48">
      <c r="A443" s="519"/>
      <c r="C443" s="24"/>
      <c r="D443" s="525"/>
      <c r="E443" s="106"/>
      <c r="F443" s="428"/>
      <c r="G443" s="397"/>
      <c r="H443" s="396"/>
      <c r="I443" s="396"/>
      <c r="J443" s="396"/>
      <c r="K443" s="396"/>
      <c r="L443" s="396"/>
      <c r="M443" s="396"/>
      <c r="N443" s="396"/>
      <c r="O443" s="396"/>
      <c r="P443" s="396"/>
      <c r="Q443" s="396"/>
      <c r="R443" s="396"/>
      <c r="S443" s="396"/>
      <c r="T443" s="396"/>
      <c r="U443" s="396"/>
      <c r="V443" s="396"/>
      <c r="W443" s="396"/>
      <c r="X443" s="396"/>
      <c r="Y443" s="396"/>
      <c r="Z443" s="396"/>
      <c r="AA443" s="393"/>
      <c r="AB443" s="393"/>
      <c r="AC443" s="393"/>
      <c r="AD443" s="393"/>
      <c r="AE443" s="93"/>
      <c r="AF443" s="93"/>
      <c r="AG443" s="378"/>
      <c r="AH443" s="395"/>
      <c r="AI443" s="110"/>
      <c r="AJ443" s="93"/>
      <c r="AK443" s="93"/>
      <c r="AL443" s="93"/>
      <c r="AM443" s="93"/>
      <c r="AN443" s="93"/>
      <c r="AO443" s="93"/>
      <c r="AP443" s="93"/>
      <c r="AQ443" s="93"/>
      <c r="AR443" s="93"/>
      <c r="AS443" s="187"/>
      <c r="AT443" s="187"/>
      <c r="AU443" s="17"/>
      <c r="AV443" s="17"/>
    </row>
    <row r="444" spans="1:48">
      <c r="A444" s="471"/>
      <c r="C444" s="31" t="s">
        <v>615</v>
      </c>
      <c r="D444" s="554" t="e">
        <f t="shared" ref="D444:AT444" si="219">SUM(D445+D446+D447+D448+D452+D453+D457+D458+D459+D463+D472+D473+D477+D480+D484+D485+D488+D493+D499+D503+D504+D505+D506+D507)</f>
        <v>#REF!</v>
      </c>
      <c r="E444" s="136" t="e">
        <f t="shared" si="219"/>
        <v>#REF!</v>
      </c>
      <c r="F444" s="136" t="e">
        <f t="shared" si="219"/>
        <v>#REF!</v>
      </c>
      <c r="G444" s="136" t="e">
        <f t="shared" si="219"/>
        <v>#REF!</v>
      </c>
      <c r="H444" s="136" t="e">
        <f t="shared" si="219"/>
        <v>#REF!</v>
      </c>
      <c r="I444" s="136" t="e">
        <f t="shared" si="219"/>
        <v>#REF!</v>
      </c>
      <c r="J444" s="136" t="e">
        <f t="shared" si="219"/>
        <v>#REF!</v>
      </c>
      <c r="K444" s="136" t="e">
        <f t="shared" si="219"/>
        <v>#REF!</v>
      </c>
      <c r="L444" s="136" t="e">
        <f t="shared" si="219"/>
        <v>#REF!</v>
      </c>
      <c r="M444" s="136" t="e">
        <f t="shared" si="219"/>
        <v>#REF!</v>
      </c>
      <c r="N444" s="136" t="e">
        <f t="shared" si="219"/>
        <v>#REF!</v>
      </c>
      <c r="O444" s="136" t="e">
        <f t="shared" si="219"/>
        <v>#REF!</v>
      </c>
      <c r="P444" s="136" t="e">
        <f t="shared" si="219"/>
        <v>#REF!</v>
      </c>
      <c r="Q444" s="136" t="e">
        <f t="shared" si="219"/>
        <v>#REF!</v>
      </c>
      <c r="R444" s="136" t="e">
        <f t="shared" si="219"/>
        <v>#REF!</v>
      </c>
      <c r="S444" s="136" t="e">
        <f t="shared" si="219"/>
        <v>#REF!</v>
      </c>
      <c r="T444" s="136" t="e">
        <f t="shared" si="219"/>
        <v>#REF!</v>
      </c>
      <c r="U444" s="136" t="e">
        <f t="shared" si="219"/>
        <v>#REF!</v>
      </c>
      <c r="V444" s="136" t="e">
        <f t="shared" si="219"/>
        <v>#REF!</v>
      </c>
      <c r="W444" s="136" t="e">
        <f t="shared" si="219"/>
        <v>#REF!</v>
      </c>
      <c r="X444" s="136" t="e">
        <f t="shared" si="219"/>
        <v>#REF!</v>
      </c>
      <c r="Y444" s="136" t="e">
        <f t="shared" si="219"/>
        <v>#REF!</v>
      </c>
      <c r="Z444" s="136" t="e">
        <f t="shared" si="219"/>
        <v>#REF!</v>
      </c>
      <c r="AA444" s="136" t="e">
        <f t="shared" si="219"/>
        <v>#REF!</v>
      </c>
      <c r="AB444" s="136" t="e">
        <f t="shared" si="219"/>
        <v>#REF!</v>
      </c>
      <c r="AC444" s="136" t="e">
        <f t="shared" si="219"/>
        <v>#REF!</v>
      </c>
      <c r="AD444" s="136" t="e">
        <f t="shared" si="219"/>
        <v>#REF!</v>
      </c>
      <c r="AE444" s="136">
        <f t="shared" si="219"/>
        <v>12973959</v>
      </c>
      <c r="AF444" s="136">
        <f t="shared" si="219"/>
        <v>13413800</v>
      </c>
      <c r="AG444" s="136">
        <f t="shared" si="219"/>
        <v>10520807</v>
      </c>
      <c r="AH444" s="136" t="e">
        <f t="shared" si="219"/>
        <v>#REF!</v>
      </c>
      <c r="AI444" s="136" t="e">
        <f t="shared" si="219"/>
        <v>#REF!</v>
      </c>
      <c r="AJ444" s="136" t="e">
        <f t="shared" si="219"/>
        <v>#REF!</v>
      </c>
      <c r="AK444" s="136" t="e">
        <f t="shared" si="219"/>
        <v>#REF!</v>
      </c>
      <c r="AL444" s="136" t="e">
        <f t="shared" si="219"/>
        <v>#REF!</v>
      </c>
      <c r="AM444" s="136" t="e">
        <f t="shared" si="219"/>
        <v>#REF!</v>
      </c>
      <c r="AN444" s="136" t="e">
        <f t="shared" si="219"/>
        <v>#REF!</v>
      </c>
      <c r="AO444" s="136" t="e">
        <f t="shared" si="219"/>
        <v>#REF!</v>
      </c>
      <c r="AP444" s="136" t="e">
        <f t="shared" si="219"/>
        <v>#REF!</v>
      </c>
      <c r="AQ444" s="136" t="e">
        <f t="shared" si="219"/>
        <v>#REF!</v>
      </c>
      <c r="AR444" s="136" t="e">
        <f t="shared" si="219"/>
        <v>#REF!</v>
      </c>
      <c r="AS444" s="136" t="e">
        <f t="shared" si="219"/>
        <v>#REF!</v>
      </c>
      <c r="AT444" s="136" t="e">
        <f t="shared" si="219"/>
        <v>#REF!</v>
      </c>
      <c r="AU444" s="17"/>
      <c r="AV444" s="17"/>
    </row>
    <row r="445" spans="1:48">
      <c r="A445" s="519">
        <v>5101030110500100</v>
      </c>
      <c r="B445" s="95">
        <v>401</v>
      </c>
      <c r="C445" s="52" t="s">
        <v>1339</v>
      </c>
      <c r="D445" s="525" t="e">
        <f>E445/9*12</f>
        <v>#REF!</v>
      </c>
      <c r="E445" s="106" t="e">
        <f t="shared" ref="E445:F447" si="220">AC445+AA445+Y445+W445+U445+S445+Q445+O445+M445+K445+I445+G445</f>
        <v>#REF!</v>
      </c>
      <c r="F445" s="428" t="e">
        <f t="shared" si="220"/>
        <v>#REF!</v>
      </c>
      <c r="G445" s="397" t="e">
        <f>SUM(#REF!)</f>
        <v>#REF!</v>
      </c>
      <c r="H445" s="396" t="e">
        <f>SUM(#REF!)</f>
        <v>#REF!</v>
      </c>
      <c r="I445" s="396" t="e">
        <f>SUM(#REF!)</f>
        <v>#REF!</v>
      </c>
      <c r="J445" s="396" t="e">
        <f>SUM(#REF!)</f>
        <v>#REF!</v>
      </c>
      <c r="K445" s="396" t="e">
        <f>SUM(#REF!)</f>
        <v>#REF!</v>
      </c>
      <c r="L445" s="396" t="e">
        <f>SUM(#REF!)</f>
        <v>#REF!</v>
      </c>
      <c r="M445" s="396" t="e">
        <f>SUM(#REF!)</f>
        <v>#REF!</v>
      </c>
      <c r="N445" s="396" t="e">
        <f>SUM(#REF!)</f>
        <v>#REF!</v>
      </c>
      <c r="O445" s="396" t="e">
        <f>SUM(#REF!)</f>
        <v>#REF!</v>
      </c>
      <c r="P445" s="396" t="e">
        <f>SUM(#REF!)</f>
        <v>#REF!</v>
      </c>
      <c r="Q445" s="396" t="e">
        <f>SUM(#REF!)</f>
        <v>#REF!</v>
      </c>
      <c r="R445" s="396" t="e">
        <f>SUM(#REF!)</f>
        <v>#REF!</v>
      </c>
      <c r="S445" s="396" t="e">
        <f>SUM(#REF!)</f>
        <v>#REF!</v>
      </c>
      <c r="T445" s="396" t="e">
        <f>SUM(#REF!)</f>
        <v>#REF!</v>
      </c>
      <c r="U445" s="396" t="e">
        <f>SUM(#REF!)</f>
        <v>#REF!</v>
      </c>
      <c r="V445" s="396" t="e">
        <f>SUM(#REF!)</f>
        <v>#REF!</v>
      </c>
      <c r="W445" s="396" t="e">
        <f>SUM(#REF!)</f>
        <v>#REF!</v>
      </c>
      <c r="X445" s="396" t="e">
        <f>SUM(#REF!)</f>
        <v>#REF!</v>
      </c>
      <c r="Y445" s="396" t="e">
        <f>SUM(#REF!)</f>
        <v>#REF!</v>
      </c>
      <c r="Z445" s="396" t="e">
        <f>SUM(#REF!)</f>
        <v>#REF!</v>
      </c>
      <c r="AA445" s="393" t="e">
        <f>SUM(#REF!)</f>
        <v>#REF!</v>
      </c>
      <c r="AB445" s="393" t="e">
        <f>SUM(#REF!)</f>
        <v>#REF!</v>
      </c>
      <c r="AC445" s="393" t="e">
        <f>SUM(#REF!)</f>
        <v>#REF!</v>
      </c>
      <c r="AD445" s="393" t="e">
        <f>SUM(#REF!)</f>
        <v>#REF!</v>
      </c>
      <c r="AE445" s="93">
        <v>72000</v>
      </c>
      <c r="AF445" s="93">
        <v>72000</v>
      </c>
      <c r="AG445" s="378">
        <v>38236</v>
      </c>
      <c r="AH445" s="395" t="e">
        <f>SUM(AI445:AT445)</f>
        <v>#REF!</v>
      </c>
      <c r="AI445" s="110" t="e">
        <f>#REF!</f>
        <v>#REF!</v>
      </c>
      <c r="AJ445" s="93" t="e">
        <f>#REF!</f>
        <v>#REF!</v>
      </c>
      <c r="AK445" s="93" t="e">
        <f>#REF!</f>
        <v>#REF!</v>
      </c>
      <c r="AL445" s="93" t="e">
        <f>#REF!</f>
        <v>#REF!</v>
      </c>
      <c r="AM445" s="93" t="e">
        <f>#REF!</f>
        <v>#REF!</v>
      </c>
      <c r="AN445" s="93" t="e">
        <f>#REF!</f>
        <v>#REF!</v>
      </c>
      <c r="AO445" s="93" t="e">
        <f>#REF!</f>
        <v>#REF!</v>
      </c>
      <c r="AP445" s="93" t="e">
        <f>#REF!</f>
        <v>#REF!</v>
      </c>
      <c r="AQ445" s="93" t="e">
        <f>#REF!</f>
        <v>#REF!</v>
      </c>
      <c r="AR445" s="93" t="e">
        <f>#REF!</f>
        <v>#REF!</v>
      </c>
      <c r="AS445" s="187" t="e">
        <f>#REF!</f>
        <v>#REF!</v>
      </c>
      <c r="AT445" s="187" t="e">
        <f>#REF!</f>
        <v>#REF!</v>
      </c>
      <c r="AU445" s="17"/>
      <c r="AV445" s="17"/>
    </row>
    <row r="446" spans="1:48">
      <c r="A446" s="531">
        <v>5101011210100100</v>
      </c>
      <c r="B446" s="532">
        <v>402</v>
      </c>
      <c r="C446" s="535" t="s">
        <v>1187</v>
      </c>
      <c r="D446" s="525" t="e">
        <f>E446/9*12</f>
        <v>#REF!</v>
      </c>
      <c r="E446" s="106" t="e">
        <f t="shared" si="220"/>
        <v>#REF!</v>
      </c>
      <c r="F446" s="428" t="e">
        <f t="shared" si="220"/>
        <v>#REF!</v>
      </c>
      <c r="G446" s="397" t="e">
        <f>SUM(#REF!)</f>
        <v>#REF!</v>
      </c>
      <c r="H446" s="396" t="e">
        <f>SUM(#REF!)</f>
        <v>#REF!</v>
      </c>
      <c r="I446" s="396" t="e">
        <f>SUM(#REF!)</f>
        <v>#REF!</v>
      </c>
      <c r="J446" s="396" t="e">
        <f>SUM(#REF!)</f>
        <v>#REF!</v>
      </c>
      <c r="K446" s="396" t="e">
        <f>SUM(#REF!)</f>
        <v>#REF!</v>
      </c>
      <c r="L446" s="396" t="e">
        <f>SUM(#REF!)</f>
        <v>#REF!</v>
      </c>
      <c r="M446" s="396" t="e">
        <f>SUM(#REF!)</f>
        <v>#REF!</v>
      </c>
      <c r="N446" s="396" t="e">
        <f>SUM(#REF!)</f>
        <v>#REF!</v>
      </c>
      <c r="O446" s="396" t="e">
        <f>SUM(#REF!)</f>
        <v>#REF!</v>
      </c>
      <c r="P446" s="396" t="e">
        <f>SUM(#REF!)</f>
        <v>#REF!</v>
      </c>
      <c r="Q446" s="396" t="e">
        <f>SUM(#REF!)</f>
        <v>#REF!</v>
      </c>
      <c r="R446" s="396" t="e">
        <f>SUM(#REF!)</f>
        <v>#REF!</v>
      </c>
      <c r="S446" s="396" t="e">
        <f>SUM(#REF!)</f>
        <v>#REF!</v>
      </c>
      <c r="T446" s="396" t="e">
        <f>SUM(#REF!)</f>
        <v>#REF!</v>
      </c>
      <c r="U446" s="396" t="e">
        <f>SUM(#REF!)</f>
        <v>#REF!</v>
      </c>
      <c r="V446" s="396" t="e">
        <f>SUM(#REF!)</f>
        <v>#REF!</v>
      </c>
      <c r="W446" s="396" t="e">
        <f>SUM(#REF!)</f>
        <v>#REF!</v>
      </c>
      <c r="X446" s="396" t="e">
        <f>SUM(#REF!)</f>
        <v>#REF!</v>
      </c>
      <c r="Y446" s="396" t="e">
        <f>SUM(#REF!)</f>
        <v>#REF!</v>
      </c>
      <c r="Z446" s="396" t="e">
        <f>SUM(#REF!)</f>
        <v>#REF!</v>
      </c>
      <c r="AA446" s="393" t="e">
        <f>SUM(#REF!)</f>
        <v>#REF!</v>
      </c>
      <c r="AB446" s="393" t="e">
        <f>SUM(#REF!)</f>
        <v>#REF!</v>
      </c>
      <c r="AC446" s="393" t="e">
        <f>SUM(#REF!)</f>
        <v>#REF!</v>
      </c>
      <c r="AD446" s="393" t="e">
        <f>SUM(#REF!)</f>
        <v>#REF!</v>
      </c>
      <c r="AE446" s="505">
        <f>1000000-15500-35300</f>
        <v>949200</v>
      </c>
      <c r="AF446" s="93">
        <v>1000000</v>
      </c>
      <c r="AG446" s="378">
        <v>881769</v>
      </c>
      <c r="AH446" s="395" t="e">
        <f>SUM(AI446:AT446)</f>
        <v>#REF!</v>
      </c>
      <c r="AI446" s="110" t="e">
        <f>#REF!</f>
        <v>#REF!</v>
      </c>
      <c r="AJ446" s="93" t="e">
        <f>#REF!</f>
        <v>#REF!</v>
      </c>
      <c r="AK446" s="93" t="e">
        <f>#REF!</f>
        <v>#REF!</v>
      </c>
      <c r="AL446" s="93" t="e">
        <f>#REF!</f>
        <v>#REF!</v>
      </c>
      <c r="AM446" s="93" t="e">
        <f>#REF!</f>
        <v>#REF!</v>
      </c>
      <c r="AN446" s="93" t="e">
        <f>#REF!</f>
        <v>#REF!</v>
      </c>
      <c r="AO446" s="93" t="e">
        <f>#REF!</f>
        <v>#REF!</v>
      </c>
      <c r="AP446" s="93" t="e">
        <f>#REF!</f>
        <v>#REF!</v>
      </c>
      <c r="AQ446" s="93" t="e">
        <f>#REF!</f>
        <v>#REF!</v>
      </c>
      <c r="AR446" s="93" t="e">
        <f>#REF!</f>
        <v>#REF!</v>
      </c>
      <c r="AS446" s="187" t="e">
        <f>#REF!</f>
        <v>#REF!</v>
      </c>
      <c r="AT446" s="187" t="e">
        <f>#REF!</f>
        <v>#REF!</v>
      </c>
      <c r="AU446" s="17"/>
      <c r="AV446" s="17"/>
    </row>
    <row r="447" spans="1:48">
      <c r="A447" s="519">
        <v>5101011210100200</v>
      </c>
      <c r="B447" s="95">
        <v>403</v>
      </c>
      <c r="C447" s="52" t="s">
        <v>1340</v>
      </c>
      <c r="D447" s="525" t="e">
        <f>E447/9*12</f>
        <v>#REF!</v>
      </c>
      <c r="E447" s="106" t="e">
        <f t="shared" si="220"/>
        <v>#REF!</v>
      </c>
      <c r="F447" s="428" t="e">
        <f t="shared" si="220"/>
        <v>#REF!</v>
      </c>
      <c r="G447" s="397" t="e">
        <f>SUM(#REF!)</f>
        <v>#REF!</v>
      </c>
      <c r="H447" s="396" t="e">
        <f>SUM(#REF!)</f>
        <v>#REF!</v>
      </c>
      <c r="I447" s="396" t="e">
        <f>SUM(#REF!)</f>
        <v>#REF!</v>
      </c>
      <c r="J447" s="396" t="e">
        <f>SUM(#REF!)</f>
        <v>#REF!</v>
      </c>
      <c r="K447" s="396" t="e">
        <f>SUM(#REF!)</f>
        <v>#REF!</v>
      </c>
      <c r="L447" s="396" t="e">
        <f>SUM(#REF!)</f>
        <v>#REF!</v>
      </c>
      <c r="M447" s="396" t="e">
        <f>SUM(#REF!)</f>
        <v>#REF!</v>
      </c>
      <c r="N447" s="396" t="e">
        <f>SUM(#REF!)</f>
        <v>#REF!</v>
      </c>
      <c r="O447" s="396" t="e">
        <f>SUM(#REF!)</f>
        <v>#REF!</v>
      </c>
      <c r="P447" s="396" t="e">
        <f>SUM(#REF!)</f>
        <v>#REF!</v>
      </c>
      <c r="Q447" s="396" t="e">
        <f>SUM(#REF!)</f>
        <v>#REF!</v>
      </c>
      <c r="R447" s="396" t="e">
        <f>SUM(#REF!)</f>
        <v>#REF!</v>
      </c>
      <c r="S447" s="396" t="e">
        <f>SUM(#REF!)</f>
        <v>#REF!</v>
      </c>
      <c r="T447" s="396" t="e">
        <f>SUM(#REF!)</f>
        <v>#REF!</v>
      </c>
      <c r="U447" s="396" t="e">
        <f>SUM(#REF!)</f>
        <v>#REF!</v>
      </c>
      <c r="V447" s="396" t="e">
        <f>SUM(#REF!)</f>
        <v>#REF!</v>
      </c>
      <c r="W447" s="396" t="e">
        <f>SUM(#REF!)</f>
        <v>#REF!</v>
      </c>
      <c r="X447" s="396" t="e">
        <f>SUM(#REF!)</f>
        <v>#REF!</v>
      </c>
      <c r="Y447" s="396" t="e">
        <f>SUM(#REF!)</f>
        <v>#REF!</v>
      </c>
      <c r="Z447" s="396" t="e">
        <f>SUM(#REF!)</f>
        <v>#REF!</v>
      </c>
      <c r="AA447" s="393" t="e">
        <f>SUM(#REF!)</f>
        <v>#REF!</v>
      </c>
      <c r="AB447" s="393" t="e">
        <f>SUM(#REF!)</f>
        <v>#REF!</v>
      </c>
      <c r="AC447" s="393" t="e">
        <f>SUM(#REF!)</f>
        <v>#REF!</v>
      </c>
      <c r="AD447" s="393" t="e">
        <f>SUM(#REF!)</f>
        <v>#REF!</v>
      </c>
      <c r="AE447" s="505">
        <f>100000-10000</f>
        <v>90000</v>
      </c>
      <c r="AF447" s="93">
        <v>100000</v>
      </c>
      <c r="AG447" s="378">
        <v>56757</v>
      </c>
      <c r="AH447" s="395" t="e">
        <f>SUM(AI447:AT447)</f>
        <v>#REF!</v>
      </c>
      <c r="AI447" s="110" t="e">
        <f>#REF!</f>
        <v>#REF!</v>
      </c>
      <c r="AJ447" s="93" t="e">
        <f>#REF!</f>
        <v>#REF!</v>
      </c>
      <c r="AK447" s="93" t="e">
        <f>#REF!</f>
        <v>#REF!</v>
      </c>
      <c r="AL447" s="93" t="e">
        <f>#REF!</f>
        <v>#REF!</v>
      </c>
      <c r="AM447" s="93" t="e">
        <f>#REF!</f>
        <v>#REF!</v>
      </c>
      <c r="AN447" s="93" t="e">
        <f>#REF!</f>
        <v>#REF!</v>
      </c>
      <c r="AO447" s="93" t="e">
        <f>#REF!</f>
        <v>#REF!</v>
      </c>
      <c r="AP447" s="93" t="e">
        <f>#REF!</f>
        <v>#REF!</v>
      </c>
      <c r="AQ447" s="93" t="e">
        <f>#REF!</f>
        <v>#REF!</v>
      </c>
      <c r="AR447" s="93" t="e">
        <f>#REF!</f>
        <v>#REF!</v>
      </c>
      <c r="AS447" s="187" t="e">
        <f>#REF!</f>
        <v>#REF!</v>
      </c>
      <c r="AT447" s="187" t="e">
        <f>#REF!</f>
        <v>#REF!</v>
      </c>
      <c r="AU447" s="17"/>
      <c r="AV447" s="17"/>
    </row>
    <row r="448" spans="1:48">
      <c r="A448" s="471"/>
      <c r="B448" s="95">
        <v>404</v>
      </c>
      <c r="C448" s="52" t="s">
        <v>1180</v>
      </c>
      <c r="D448" s="526" t="e">
        <f t="shared" ref="D448:AD448" si="221">SUM(D449:D451)</f>
        <v>#REF!</v>
      </c>
      <c r="E448" s="429" t="e">
        <f t="shared" si="221"/>
        <v>#REF!</v>
      </c>
      <c r="F448" s="430" t="e">
        <f t="shared" si="221"/>
        <v>#REF!</v>
      </c>
      <c r="G448" s="46" t="e">
        <f t="shared" si="221"/>
        <v>#REF!</v>
      </c>
      <c r="H448" s="94" t="e">
        <f t="shared" si="221"/>
        <v>#REF!</v>
      </c>
      <c r="I448" s="94" t="e">
        <f t="shared" si="221"/>
        <v>#REF!</v>
      </c>
      <c r="J448" s="94" t="e">
        <f t="shared" si="221"/>
        <v>#REF!</v>
      </c>
      <c r="K448" s="94" t="e">
        <f t="shared" si="221"/>
        <v>#REF!</v>
      </c>
      <c r="L448" s="94" t="e">
        <f t="shared" si="221"/>
        <v>#REF!</v>
      </c>
      <c r="M448" s="94" t="e">
        <f t="shared" si="221"/>
        <v>#REF!</v>
      </c>
      <c r="N448" s="94" t="e">
        <f t="shared" si="221"/>
        <v>#REF!</v>
      </c>
      <c r="O448" s="94" t="e">
        <f t="shared" si="221"/>
        <v>#REF!</v>
      </c>
      <c r="P448" s="94" t="e">
        <f t="shared" si="221"/>
        <v>#REF!</v>
      </c>
      <c r="Q448" s="94" t="e">
        <f t="shared" si="221"/>
        <v>#REF!</v>
      </c>
      <c r="R448" s="94" t="e">
        <f t="shared" si="221"/>
        <v>#REF!</v>
      </c>
      <c r="S448" s="94" t="e">
        <f t="shared" si="221"/>
        <v>#REF!</v>
      </c>
      <c r="T448" s="94" t="e">
        <f t="shared" si="221"/>
        <v>#REF!</v>
      </c>
      <c r="U448" s="94" t="e">
        <f t="shared" si="221"/>
        <v>#REF!</v>
      </c>
      <c r="V448" s="94" t="e">
        <f t="shared" si="221"/>
        <v>#REF!</v>
      </c>
      <c r="W448" s="94" t="e">
        <f t="shared" si="221"/>
        <v>#REF!</v>
      </c>
      <c r="X448" s="94" t="e">
        <f t="shared" si="221"/>
        <v>#REF!</v>
      </c>
      <c r="Y448" s="94" t="e">
        <f>SUM(Y449:Y451)</f>
        <v>#REF!</v>
      </c>
      <c r="Z448" s="94" t="e">
        <f t="shared" si="221"/>
        <v>#REF!</v>
      </c>
      <c r="AA448" s="94" t="e">
        <f t="shared" si="221"/>
        <v>#REF!</v>
      </c>
      <c r="AB448" s="94" t="e">
        <f t="shared" si="221"/>
        <v>#REF!</v>
      </c>
      <c r="AC448" s="94" t="e">
        <f t="shared" si="221"/>
        <v>#REF!</v>
      </c>
      <c r="AD448" s="94" t="e">
        <f t="shared" si="221"/>
        <v>#REF!</v>
      </c>
      <c r="AE448" s="94">
        <f>SUM(AE449:AE451)</f>
        <v>372933</v>
      </c>
      <c r="AF448" s="94">
        <f t="shared" ref="AF448:AT448" si="222">SUM(AF449:AF451)</f>
        <v>370000</v>
      </c>
      <c r="AG448" s="94">
        <f t="shared" si="222"/>
        <v>451055</v>
      </c>
      <c r="AH448" s="94" t="e">
        <f t="shared" si="222"/>
        <v>#REF!</v>
      </c>
      <c r="AI448" s="94" t="e">
        <f t="shared" si="222"/>
        <v>#REF!</v>
      </c>
      <c r="AJ448" s="94" t="e">
        <f t="shared" si="222"/>
        <v>#REF!</v>
      </c>
      <c r="AK448" s="94" t="e">
        <f t="shared" si="222"/>
        <v>#REF!</v>
      </c>
      <c r="AL448" s="94" t="e">
        <f t="shared" si="222"/>
        <v>#REF!</v>
      </c>
      <c r="AM448" s="94" t="e">
        <f t="shared" si="222"/>
        <v>#REF!</v>
      </c>
      <c r="AN448" s="94" t="e">
        <f t="shared" si="222"/>
        <v>#REF!</v>
      </c>
      <c r="AO448" s="94" t="e">
        <f t="shared" si="222"/>
        <v>#REF!</v>
      </c>
      <c r="AP448" s="94" t="e">
        <f t="shared" si="222"/>
        <v>#REF!</v>
      </c>
      <c r="AQ448" s="94" t="e">
        <f t="shared" si="222"/>
        <v>#REF!</v>
      </c>
      <c r="AR448" s="94" t="e">
        <f t="shared" si="222"/>
        <v>#REF!</v>
      </c>
      <c r="AS448" s="94" t="e">
        <f t="shared" si="222"/>
        <v>#REF!</v>
      </c>
      <c r="AT448" s="94" t="e">
        <f t="shared" si="222"/>
        <v>#REF!</v>
      </c>
      <c r="AU448" s="17"/>
      <c r="AV448" s="17"/>
    </row>
    <row r="449" spans="1:48">
      <c r="A449" s="519">
        <v>5101011210100300</v>
      </c>
      <c r="B449" s="95" t="s">
        <v>1181</v>
      </c>
      <c r="C449" s="52" t="s">
        <v>1065</v>
      </c>
      <c r="D449" s="525" t="e">
        <f>E449/9*12</f>
        <v>#REF!</v>
      </c>
      <c r="E449" s="106" t="e">
        <f t="shared" ref="E449:F452" si="223">AC449+AA449+Y449+W449+U449+S449+Q449+O449+M449+K449+I449+G449</f>
        <v>#REF!</v>
      </c>
      <c r="F449" s="428" t="e">
        <f t="shared" si="223"/>
        <v>#REF!</v>
      </c>
      <c r="G449" s="397" t="e">
        <f>SUM(#REF!)</f>
        <v>#REF!</v>
      </c>
      <c r="H449" s="396" t="e">
        <f>SUM(#REF!)</f>
        <v>#REF!</v>
      </c>
      <c r="I449" s="396" t="e">
        <f>SUM(#REF!)</f>
        <v>#REF!</v>
      </c>
      <c r="J449" s="396" t="e">
        <f>SUM(#REF!)</f>
        <v>#REF!</v>
      </c>
      <c r="K449" s="396" t="e">
        <f>SUM(#REF!)</f>
        <v>#REF!</v>
      </c>
      <c r="L449" s="396" t="e">
        <f>SUM(#REF!)</f>
        <v>#REF!</v>
      </c>
      <c r="M449" s="396" t="e">
        <f>SUM(#REF!)</f>
        <v>#REF!</v>
      </c>
      <c r="N449" s="396" t="e">
        <f>SUM(#REF!)</f>
        <v>#REF!</v>
      </c>
      <c r="O449" s="396" t="e">
        <f>SUM(#REF!)</f>
        <v>#REF!</v>
      </c>
      <c r="P449" s="396" t="e">
        <f>SUM(#REF!)</f>
        <v>#REF!</v>
      </c>
      <c r="Q449" s="396" t="e">
        <f>SUM(#REF!)</f>
        <v>#REF!</v>
      </c>
      <c r="R449" s="396" t="e">
        <f>SUM(#REF!)</f>
        <v>#REF!</v>
      </c>
      <c r="S449" s="396" t="e">
        <f>SUM(#REF!)</f>
        <v>#REF!</v>
      </c>
      <c r="T449" s="396" t="e">
        <f>SUM(#REF!)</f>
        <v>#REF!</v>
      </c>
      <c r="U449" s="396" t="e">
        <f>SUM(#REF!)</f>
        <v>#REF!</v>
      </c>
      <c r="V449" s="396" t="e">
        <f>SUM(#REF!)</f>
        <v>#REF!</v>
      </c>
      <c r="W449" s="396" t="e">
        <f>SUM(#REF!)</f>
        <v>#REF!</v>
      </c>
      <c r="X449" s="396" t="e">
        <f>SUM(#REF!)</f>
        <v>#REF!</v>
      </c>
      <c r="Y449" s="396" t="e">
        <f>SUM(#REF!)</f>
        <v>#REF!</v>
      </c>
      <c r="Z449" s="396" t="e">
        <f>SUM(#REF!)</f>
        <v>#REF!</v>
      </c>
      <c r="AA449" s="393" t="e">
        <f>SUM(#REF!)</f>
        <v>#REF!</v>
      </c>
      <c r="AB449" s="393" t="e">
        <f>SUM(#REF!)</f>
        <v>#REF!</v>
      </c>
      <c r="AC449" s="393" t="e">
        <f>SUM(#REF!)</f>
        <v>#REF!</v>
      </c>
      <c r="AD449" s="393" t="e">
        <f>SUM(#REF!)</f>
        <v>#REF!</v>
      </c>
      <c r="AE449" s="505">
        <f>300000+7+500+300</f>
        <v>300807</v>
      </c>
      <c r="AF449" s="93">
        <v>300000</v>
      </c>
      <c r="AG449" s="378">
        <v>339219</v>
      </c>
      <c r="AH449" s="395" t="e">
        <f>SUM(AI449:AT449)</f>
        <v>#REF!</v>
      </c>
      <c r="AI449" s="110" t="e">
        <f>#REF!</f>
        <v>#REF!</v>
      </c>
      <c r="AJ449" s="93" t="e">
        <f>#REF!</f>
        <v>#REF!</v>
      </c>
      <c r="AK449" s="93" t="e">
        <f>#REF!</f>
        <v>#REF!</v>
      </c>
      <c r="AL449" s="93" t="e">
        <f>#REF!</f>
        <v>#REF!</v>
      </c>
      <c r="AM449" s="93" t="e">
        <f>#REF!</f>
        <v>#REF!</v>
      </c>
      <c r="AN449" s="93" t="e">
        <f>#REF!</f>
        <v>#REF!</v>
      </c>
      <c r="AO449" s="93" t="e">
        <f>#REF!</f>
        <v>#REF!</v>
      </c>
      <c r="AP449" s="93" t="e">
        <f>#REF!</f>
        <v>#REF!</v>
      </c>
      <c r="AQ449" s="93" t="e">
        <f>#REF!</f>
        <v>#REF!</v>
      </c>
      <c r="AR449" s="93" t="e">
        <f>#REF!</f>
        <v>#REF!</v>
      </c>
      <c r="AS449" s="187" t="e">
        <f>#REF!</f>
        <v>#REF!</v>
      </c>
      <c r="AT449" s="187" t="e">
        <f>#REF!</f>
        <v>#REF!</v>
      </c>
      <c r="AU449" s="17"/>
      <c r="AV449" s="17"/>
    </row>
    <row r="450" spans="1:48">
      <c r="A450" s="519">
        <v>5101011210100400</v>
      </c>
      <c r="B450" s="95" t="s">
        <v>1182</v>
      </c>
      <c r="C450" s="52" t="s">
        <v>1638</v>
      </c>
      <c r="D450" s="525" t="e">
        <f>E450/9*12</f>
        <v>#REF!</v>
      </c>
      <c r="E450" s="106" t="e">
        <f t="shared" si="223"/>
        <v>#REF!</v>
      </c>
      <c r="F450" s="428" t="e">
        <f t="shared" si="223"/>
        <v>#REF!</v>
      </c>
      <c r="G450" s="397" t="e">
        <f>SUM(#REF!)</f>
        <v>#REF!</v>
      </c>
      <c r="H450" s="396" t="e">
        <f>SUM(#REF!)</f>
        <v>#REF!</v>
      </c>
      <c r="I450" s="396" t="e">
        <f>SUM(#REF!)</f>
        <v>#REF!</v>
      </c>
      <c r="J450" s="396" t="e">
        <f>SUM(#REF!)</f>
        <v>#REF!</v>
      </c>
      <c r="K450" s="396" t="e">
        <f>SUM(#REF!)</f>
        <v>#REF!</v>
      </c>
      <c r="L450" s="396" t="e">
        <f>SUM(#REF!)</f>
        <v>#REF!</v>
      </c>
      <c r="M450" s="396" t="e">
        <f>SUM(#REF!)</f>
        <v>#REF!</v>
      </c>
      <c r="N450" s="396" t="e">
        <f>SUM(#REF!)</f>
        <v>#REF!</v>
      </c>
      <c r="O450" s="396" t="e">
        <f>SUM(#REF!)</f>
        <v>#REF!</v>
      </c>
      <c r="P450" s="396" t="e">
        <f>SUM(#REF!)</f>
        <v>#REF!</v>
      </c>
      <c r="Q450" s="396" t="e">
        <f>SUM(#REF!)</f>
        <v>#REF!</v>
      </c>
      <c r="R450" s="396" t="e">
        <f>SUM(#REF!)</f>
        <v>#REF!</v>
      </c>
      <c r="S450" s="396" t="e">
        <f>SUM(#REF!)</f>
        <v>#REF!</v>
      </c>
      <c r="T450" s="396" t="e">
        <f>SUM(#REF!)</f>
        <v>#REF!</v>
      </c>
      <c r="U450" s="396" t="e">
        <f>SUM(#REF!)</f>
        <v>#REF!</v>
      </c>
      <c r="V450" s="396" t="e">
        <f>SUM(#REF!)</f>
        <v>#REF!</v>
      </c>
      <c r="W450" s="396" t="e">
        <f>SUM(#REF!)</f>
        <v>#REF!</v>
      </c>
      <c r="X450" s="396" t="e">
        <f>SUM(#REF!)</f>
        <v>#REF!</v>
      </c>
      <c r="Y450" s="396" t="e">
        <f>SUM(#REF!)</f>
        <v>#REF!</v>
      </c>
      <c r="Z450" s="396" t="e">
        <f>SUM(#REF!)</f>
        <v>#REF!</v>
      </c>
      <c r="AA450" s="393" t="e">
        <f>SUM(#REF!)</f>
        <v>#REF!</v>
      </c>
      <c r="AB450" s="393" t="e">
        <f>SUM(#REF!)</f>
        <v>#REF!</v>
      </c>
      <c r="AC450" s="393" t="e">
        <f>SUM(#REF!)</f>
        <v>#REF!</v>
      </c>
      <c r="AD450" s="393" t="e">
        <f>SUM(#REF!)</f>
        <v>#REF!</v>
      </c>
      <c r="AE450" s="505">
        <f>30000+64+185+75</f>
        <v>30324</v>
      </c>
      <c r="AF450" s="93">
        <v>30000</v>
      </c>
      <c r="AG450" s="378">
        <v>48366</v>
      </c>
      <c r="AH450" s="395" t="e">
        <f>SUM(AI450:AT450)</f>
        <v>#REF!</v>
      </c>
      <c r="AI450" s="110" t="e">
        <f>#REF!</f>
        <v>#REF!</v>
      </c>
      <c r="AJ450" s="93" t="e">
        <f>#REF!</f>
        <v>#REF!</v>
      </c>
      <c r="AK450" s="93" t="e">
        <f>#REF!</f>
        <v>#REF!</v>
      </c>
      <c r="AL450" s="93" t="e">
        <f>#REF!</f>
        <v>#REF!</v>
      </c>
      <c r="AM450" s="93" t="e">
        <f>#REF!</f>
        <v>#REF!</v>
      </c>
      <c r="AN450" s="93" t="e">
        <f>#REF!</f>
        <v>#REF!</v>
      </c>
      <c r="AO450" s="93" t="e">
        <f>#REF!</f>
        <v>#REF!</v>
      </c>
      <c r="AP450" s="93" t="e">
        <f>#REF!</f>
        <v>#REF!</v>
      </c>
      <c r="AQ450" s="93" t="e">
        <f>#REF!</f>
        <v>#REF!</v>
      </c>
      <c r="AR450" s="93" t="e">
        <f>#REF!</f>
        <v>#REF!</v>
      </c>
      <c r="AS450" s="187" t="e">
        <f>#REF!</f>
        <v>#REF!</v>
      </c>
      <c r="AT450" s="187" t="e">
        <f>#REF!</f>
        <v>#REF!</v>
      </c>
      <c r="AU450" s="17"/>
      <c r="AV450" s="17"/>
    </row>
    <row r="451" spans="1:48">
      <c r="A451" s="519">
        <v>5101011210100500</v>
      </c>
      <c r="B451" s="95" t="s">
        <v>1183</v>
      </c>
      <c r="C451" s="52" t="s">
        <v>1639</v>
      </c>
      <c r="D451" s="525" t="e">
        <f>E451/9*12</f>
        <v>#REF!</v>
      </c>
      <c r="E451" s="106" t="e">
        <f>AC451+AA451+Y451+W451+U451+S451+Q451+O451+M451+K451+I451+G451</f>
        <v>#REF!</v>
      </c>
      <c r="F451" s="428" t="e">
        <f t="shared" si="223"/>
        <v>#REF!</v>
      </c>
      <c r="G451" s="397" t="e">
        <f>SUM(#REF!)</f>
        <v>#REF!</v>
      </c>
      <c r="H451" s="396" t="e">
        <f>SUM(#REF!)</f>
        <v>#REF!</v>
      </c>
      <c r="I451" s="396" t="e">
        <f>SUM(#REF!)</f>
        <v>#REF!</v>
      </c>
      <c r="J451" s="396" t="e">
        <f>SUM(#REF!)</f>
        <v>#REF!</v>
      </c>
      <c r="K451" s="396" t="e">
        <f>SUM(#REF!)</f>
        <v>#REF!</v>
      </c>
      <c r="L451" s="396" t="e">
        <f>SUM(#REF!)</f>
        <v>#REF!</v>
      </c>
      <c r="M451" s="396" t="e">
        <f>SUM(#REF!)</f>
        <v>#REF!</v>
      </c>
      <c r="N451" s="396" t="e">
        <f>SUM(#REF!)</f>
        <v>#REF!</v>
      </c>
      <c r="O451" s="396" t="e">
        <f>SUM(#REF!)</f>
        <v>#REF!</v>
      </c>
      <c r="P451" s="396" t="e">
        <f>SUM(#REF!)</f>
        <v>#REF!</v>
      </c>
      <c r="Q451" s="396" t="e">
        <f>SUM(#REF!)</f>
        <v>#REF!</v>
      </c>
      <c r="R451" s="396" t="e">
        <f>SUM(#REF!)</f>
        <v>#REF!</v>
      </c>
      <c r="S451" s="396" t="e">
        <f>SUM(#REF!)</f>
        <v>#REF!</v>
      </c>
      <c r="T451" s="396" t="e">
        <f>SUM(#REF!)</f>
        <v>#REF!</v>
      </c>
      <c r="U451" s="396" t="e">
        <f>SUM(#REF!)</f>
        <v>#REF!</v>
      </c>
      <c r="V451" s="396" t="e">
        <f>SUM(#REF!)</f>
        <v>#REF!</v>
      </c>
      <c r="W451" s="396" t="e">
        <f>SUM(#REF!)</f>
        <v>#REF!</v>
      </c>
      <c r="X451" s="396" t="e">
        <f>SUM(#REF!)</f>
        <v>#REF!</v>
      </c>
      <c r="Y451" s="396" t="e">
        <f>SUM(#REF!)</f>
        <v>#REF!</v>
      </c>
      <c r="Z451" s="396" t="e">
        <f>SUM(#REF!)</f>
        <v>#REF!</v>
      </c>
      <c r="AA451" s="393" t="e">
        <f>SUM(#REF!)</f>
        <v>#REF!</v>
      </c>
      <c r="AB451" s="393" t="e">
        <f>SUM(#REF!)</f>
        <v>#REF!</v>
      </c>
      <c r="AC451" s="393" t="e">
        <f>SUM(#REF!)</f>
        <v>#REF!</v>
      </c>
      <c r="AD451" s="393" t="e">
        <f>SUM(#REF!)</f>
        <v>#REF!</v>
      </c>
      <c r="AE451" s="505">
        <f>40000+1962-135-25</f>
        <v>41802</v>
      </c>
      <c r="AF451" s="93">
        <v>40000</v>
      </c>
      <c r="AG451" s="378">
        <v>63470</v>
      </c>
      <c r="AH451" s="395" t="e">
        <f>SUM(AI451:AT451)</f>
        <v>#REF!</v>
      </c>
      <c r="AI451" s="110" t="e">
        <f>#REF!</f>
        <v>#REF!</v>
      </c>
      <c r="AJ451" s="93" t="e">
        <f>#REF!</f>
        <v>#REF!</v>
      </c>
      <c r="AK451" s="93" t="e">
        <f>#REF!</f>
        <v>#REF!</v>
      </c>
      <c r="AL451" s="93" t="e">
        <f>#REF!</f>
        <v>#REF!</v>
      </c>
      <c r="AM451" s="93" t="e">
        <f>#REF!</f>
        <v>#REF!</v>
      </c>
      <c r="AN451" s="93" t="e">
        <f>#REF!</f>
        <v>#REF!</v>
      </c>
      <c r="AO451" s="93" t="e">
        <f>#REF!</f>
        <v>#REF!</v>
      </c>
      <c r="AP451" s="93" t="e">
        <f>#REF!</f>
        <v>#REF!</v>
      </c>
      <c r="AQ451" s="93" t="e">
        <f>#REF!</f>
        <v>#REF!</v>
      </c>
      <c r="AR451" s="93" t="e">
        <f>#REF!</f>
        <v>#REF!</v>
      </c>
      <c r="AS451" s="187" t="e">
        <f>#REF!</f>
        <v>#REF!</v>
      </c>
      <c r="AT451" s="187" t="e">
        <f>#REF!</f>
        <v>#REF!</v>
      </c>
      <c r="AU451" s="17"/>
      <c r="AV451" s="17"/>
    </row>
    <row r="452" spans="1:48">
      <c r="A452" s="516">
        <v>5101011210100600</v>
      </c>
      <c r="C452" s="52" t="s">
        <v>1478</v>
      </c>
      <c r="D452" s="525" t="e">
        <f>E452/9*12</f>
        <v>#REF!</v>
      </c>
      <c r="E452" s="106" t="e">
        <f>AC452+AA452+Y452+W452+U452+S452+Q452+O452+M452+K452+I452+G452</f>
        <v>#REF!</v>
      </c>
      <c r="F452" s="428" t="e">
        <f t="shared" si="223"/>
        <v>#REF!</v>
      </c>
      <c r="G452" s="397" t="e">
        <f>SUM(#REF!)</f>
        <v>#REF!</v>
      </c>
      <c r="H452" s="396" t="e">
        <f>SUM(#REF!)</f>
        <v>#REF!</v>
      </c>
      <c r="I452" s="396" t="e">
        <f>SUM(#REF!)</f>
        <v>#REF!</v>
      </c>
      <c r="J452" s="396" t="e">
        <f>SUM(#REF!)</f>
        <v>#REF!</v>
      </c>
      <c r="K452" s="396" t="e">
        <f>SUM(#REF!)</f>
        <v>#REF!</v>
      </c>
      <c r="L452" s="396" t="e">
        <f>SUM(#REF!)</f>
        <v>#REF!</v>
      </c>
      <c r="M452" s="396" t="e">
        <f>SUM(#REF!)</f>
        <v>#REF!</v>
      </c>
      <c r="N452" s="396" t="e">
        <f>SUM(#REF!)</f>
        <v>#REF!</v>
      </c>
      <c r="O452" s="396" t="e">
        <f>SUM(#REF!)</f>
        <v>#REF!</v>
      </c>
      <c r="P452" s="396" t="e">
        <f>SUM(#REF!)</f>
        <v>#REF!</v>
      </c>
      <c r="Q452" s="396" t="e">
        <f>SUM(#REF!)</f>
        <v>#REF!</v>
      </c>
      <c r="R452" s="396" t="e">
        <f>SUM(#REF!)</f>
        <v>#REF!</v>
      </c>
      <c r="S452" s="396" t="e">
        <f>SUM(#REF!)</f>
        <v>#REF!</v>
      </c>
      <c r="T452" s="396" t="e">
        <f>SUM(#REF!)</f>
        <v>#REF!</v>
      </c>
      <c r="U452" s="396" t="e">
        <f>SUM(#REF!)</f>
        <v>#REF!</v>
      </c>
      <c r="V452" s="396" t="e">
        <f>SUM(#REF!)</f>
        <v>#REF!</v>
      </c>
      <c r="W452" s="396" t="e">
        <f>SUM(#REF!)</f>
        <v>#REF!</v>
      </c>
      <c r="X452" s="396" t="e">
        <f>SUM(#REF!)</f>
        <v>#REF!</v>
      </c>
      <c r="Y452" s="396" t="e">
        <f>SUM(#REF!)</f>
        <v>#REF!</v>
      </c>
      <c r="Z452" s="396" t="e">
        <f>SUM(#REF!)</f>
        <v>#REF!</v>
      </c>
      <c r="AA452" s="393" t="e">
        <f>SUM(#REF!)</f>
        <v>#REF!</v>
      </c>
      <c r="AB452" s="393" t="e">
        <f>SUM(#REF!)</f>
        <v>#REF!</v>
      </c>
      <c r="AC452" s="393" t="e">
        <f>SUM(#REF!)</f>
        <v>#REF!</v>
      </c>
      <c r="AD452" s="393" t="e">
        <f>SUM(#REF!)</f>
        <v>#REF!</v>
      </c>
      <c r="AE452" s="505">
        <f>5000</f>
        <v>5000</v>
      </c>
      <c r="AF452" s="93">
        <v>0</v>
      </c>
      <c r="AG452" s="378">
        <v>6050</v>
      </c>
      <c r="AH452" s="395"/>
      <c r="AI452" s="110" t="e">
        <f>#REF!</f>
        <v>#REF!</v>
      </c>
      <c r="AJ452" s="93" t="e">
        <f>#REF!</f>
        <v>#REF!</v>
      </c>
      <c r="AK452" s="93" t="e">
        <f>#REF!</f>
        <v>#REF!</v>
      </c>
      <c r="AL452" s="93" t="e">
        <f>#REF!</f>
        <v>#REF!</v>
      </c>
      <c r="AM452" s="93" t="e">
        <f>#REF!</f>
        <v>#REF!</v>
      </c>
      <c r="AN452" s="93" t="e">
        <f>#REF!</f>
        <v>#REF!</v>
      </c>
      <c r="AO452" s="93" t="e">
        <f>#REF!</f>
        <v>#REF!</v>
      </c>
      <c r="AP452" s="93" t="e">
        <f>#REF!</f>
        <v>#REF!</v>
      </c>
      <c r="AQ452" s="93" t="e">
        <f>#REF!</f>
        <v>#REF!</v>
      </c>
      <c r="AR452" s="93" t="e">
        <f>#REF!</f>
        <v>#REF!</v>
      </c>
      <c r="AS452" s="187" t="e">
        <f>#REF!</f>
        <v>#REF!</v>
      </c>
      <c r="AT452" s="187" t="e">
        <f>#REF!</f>
        <v>#REF!</v>
      </c>
      <c r="AU452" s="17"/>
      <c r="AV452" s="17"/>
    </row>
    <row r="453" spans="1:48">
      <c r="A453" s="471"/>
      <c r="B453" s="95">
        <v>405</v>
      </c>
      <c r="C453" s="52" t="s">
        <v>1190</v>
      </c>
      <c r="D453" s="526" t="e">
        <f t="shared" ref="D453:AD453" si="224">SUM(D454:D456)</f>
        <v>#REF!</v>
      </c>
      <c r="E453" s="429" t="e">
        <f t="shared" si="224"/>
        <v>#REF!</v>
      </c>
      <c r="F453" s="430" t="e">
        <f t="shared" si="224"/>
        <v>#REF!</v>
      </c>
      <c r="G453" s="46" t="e">
        <f t="shared" si="224"/>
        <v>#REF!</v>
      </c>
      <c r="H453" s="94" t="e">
        <f t="shared" si="224"/>
        <v>#REF!</v>
      </c>
      <c r="I453" s="94" t="e">
        <f t="shared" si="224"/>
        <v>#REF!</v>
      </c>
      <c r="J453" s="94" t="e">
        <f t="shared" si="224"/>
        <v>#REF!</v>
      </c>
      <c r="K453" s="94" t="e">
        <f t="shared" si="224"/>
        <v>#REF!</v>
      </c>
      <c r="L453" s="94" t="e">
        <f t="shared" si="224"/>
        <v>#REF!</v>
      </c>
      <c r="M453" s="94" t="e">
        <f t="shared" si="224"/>
        <v>#REF!</v>
      </c>
      <c r="N453" s="94" t="e">
        <f t="shared" si="224"/>
        <v>#REF!</v>
      </c>
      <c r="O453" s="94" t="e">
        <f t="shared" si="224"/>
        <v>#REF!</v>
      </c>
      <c r="P453" s="94" t="e">
        <f t="shared" si="224"/>
        <v>#REF!</v>
      </c>
      <c r="Q453" s="94" t="e">
        <f t="shared" si="224"/>
        <v>#REF!</v>
      </c>
      <c r="R453" s="94" t="e">
        <f t="shared" si="224"/>
        <v>#REF!</v>
      </c>
      <c r="S453" s="94" t="e">
        <f t="shared" si="224"/>
        <v>#REF!</v>
      </c>
      <c r="T453" s="94" t="e">
        <f t="shared" si="224"/>
        <v>#REF!</v>
      </c>
      <c r="U453" s="94" t="e">
        <f t="shared" si="224"/>
        <v>#REF!</v>
      </c>
      <c r="V453" s="94" t="e">
        <f t="shared" si="224"/>
        <v>#REF!</v>
      </c>
      <c r="W453" s="94" t="e">
        <f t="shared" si="224"/>
        <v>#REF!</v>
      </c>
      <c r="X453" s="94" t="e">
        <f t="shared" si="224"/>
        <v>#REF!</v>
      </c>
      <c r="Y453" s="94" t="e">
        <f t="shared" si="224"/>
        <v>#REF!</v>
      </c>
      <c r="Z453" s="94" t="e">
        <f t="shared" si="224"/>
        <v>#REF!</v>
      </c>
      <c r="AA453" s="94" t="e">
        <f t="shared" si="224"/>
        <v>#REF!</v>
      </c>
      <c r="AB453" s="94" t="e">
        <f t="shared" si="224"/>
        <v>#REF!</v>
      </c>
      <c r="AC453" s="94" t="e">
        <f t="shared" si="224"/>
        <v>#REF!</v>
      </c>
      <c r="AD453" s="94" t="e">
        <f t="shared" si="224"/>
        <v>#REF!</v>
      </c>
      <c r="AE453" s="94">
        <f>SUM(AE454:AE456)</f>
        <v>282264</v>
      </c>
      <c r="AF453" s="94">
        <f t="shared" ref="AF453:AT453" si="225">SUM(AF454:AF456)</f>
        <v>288900</v>
      </c>
      <c r="AG453" s="94">
        <f t="shared" si="225"/>
        <v>314355</v>
      </c>
      <c r="AH453" s="94" t="e">
        <f t="shared" si="225"/>
        <v>#REF!</v>
      </c>
      <c r="AI453" s="94" t="e">
        <f t="shared" si="225"/>
        <v>#REF!</v>
      </c>
      <c r="AJ453" s="94" t="e">
        <f t="shared" si="225"/>
        <v>#REF!</v>
      </c>
      <c r="AK453" s="94" t="e">
        <f t="shared" si="225"/>
        <v>#REF!</v>
      </c>
      <c r="AL453" s="94" t="e">
        <f t="shared" si="225"/>
        <v>#REF!</v>
      </c>
      <c r="AM453" s="94" t="e">
        <f t="shared" si="225"/>
        <v>#REF!</v>
      </c>
      <c r="AN453" s="94" t="e">
        <f t="shared" si="225"/>
        <v>#REF!</v>
      </c>
      <c r="AO453" s="94" t="e">
        <f t="shared" si="225"/>
        <v>#REF!</v>
      </c>
      <c r="AP453" s="94" t="e">
        <f t="shared" si="225"/>
        <v>#REF!</v>
      </c>
      <c r="AQ453" s="94" t="e">
        <f t="shared" si="225"/>
        <v>#REF!</v>
      </c>
      <c r="AR453" s="94" t="e">
        <f t="shared" si="225"/>
        <v>#REF!</v>
      </c>
      <c r="AS453" s="94" t="e">
        <f t="shared" si="225"/>
        <v>#REF!</v>
      </c>
      <c r="AT453" s="94" t="e">
        <f t="shared" si="225"/>
        <v>#REF!</v>
      </c>
      <c r="AU453" s="17"/>
      <c r="AV453" s="17"/>
    </row>
    <row r="454" spans="1:48">
      <c r="A454" s="519">
        <v>5101011210200100</v>
      </c>
      <c r="B454" s="95" t="s">
        <v>1184</v>
      </c>
      <c r="C454" s="52" t="s">
        <v>1640</v>
      </c>
      <c r="D454" s="525" t="e">
        <f>E454/9*12</f>
        <v>#REF!</v>
      </c>
      <c r="E454" s="106" t="e">
        <f t="shared" ref="E454:F458" si="226">AC454+AA454+Y454+W454+U454+S454+Q454+O454+M454+K454+I454+G454</f>
        <v>#REF!</v>
      </c>
      <c r="F454" s="428" t="e">
        <f t="shared" si="226"/>
        <v>#REF!</v>
      </c>
      <c r="G454" s="397" t="e">
        <f>SUM(#REF!)</f>
        <v>#REF!</v>
      </c>
      <c r="H454" s="396" t="e">
        <f>SUM(#REF!)</f>
        <v>#REF!</v>
      </c>
      <c r="I454" s="396" t="e">
        <f>SUM(#REF!)</f>
        <v>#REF!</v>
      </c>
      <c r="J454" s="396" t="e">
        <f>SUM(#REF!)</f>
        <v>#REF!</v>
      </c>
      <c r="K454" s="396" t="e">
        <f>SUM(#REF!)</f>
        <v>#REF!</v>
      </c>
      <c r="L454" s="396" t="e">
        <f>SUM(#REF!)</f>
        <v>#REF!</v>
      </c>
      <c r="M454" s="396" t="e">
        <f>SUM(#REF!)</f>
        <v>#REF!</v>
      </c>
      <c r="N454" s="396" t="e">
        <f>SUM(#REF!)</f>
        <v>#REF!</v>
      </c>
      <c r="O454" s="396" t="e">
        <f>SUM(#REF!)</f>
        <v>#REF!</v>
      </c>
      <c r="P454" s="396" t="e">
        <f>SUM(#REF!)</f>
        <v>#REF!</v>
      </c>
      <c r="Q454" s="396" t="e">
        <f>SUM(#REF!)</f>
        <v>#REF!</v>
      </c>
      <c r="R454" s="396" t="e">
        <f>SUM(#REF!)</f>
        <v>#REF!</v>
      </c>
      <c r="S454" s="396" t="e">
        <f>SUM(#REF!)</f>
        <v>#REF!</v>
      </c>
      <c r="T454" s="396" t="e">
        <f>SUM(#REF!)</f>
        <v>#REF!</v>
      </c>
      <c r="U454" s="396" t="e">
        <f>SUM(#REF!)</f>
        <v>#REF!</v>
      </c>
      <c r="V454" s="396" t="e">
        <f>SUM(#REF!)</f>
        <v>#REF!</v>
      </c>
      <c r="W454" s="396" t="e">
        <f>SUM(#REF!)</f>
        <v>#REF!</v>
      </c>
      <c r="X454" s="396" t="e">
        <f>SUM(#REF!)</f>
        <v>#REF!</v>
      </c>
      <c r="Y454" s="396" t="e">
        <f>SUM(#REF!)</f>
        <v>#REF!</v>
      </c>
      <c r="Z454" s="396" t="e">
        <f>SUM(#REF!)</f>
        <v>#REF!</v>
      </c>
      <c r="AA454" s="393" t="e">
        <f>SUM(#REF!)</f>
        <v>#REF!</v>
      </c>
      <c r="AB454" s="393" t="e">
        <f>SUM(#REF!)</f>
        <v>#REF!</v>
      </c>
      <c r="AC454" s="393" t="e">
        <f>SUM(#REF!)</f>
        <v>#REF!</v>
      </c>
      <c r="AD454" s="393" t="e">
        <f>SUM(#REF!)</f>
        <v>#REF!</v>
      </c>
      <c r="AE454" s="505">
        <f>60000+134+364+3000</f>
        <v>63498</v>
      </c>
      <c r="AF454" s="93">
        <v>60000</v>
      </c>
      <c r="AG454" s="378">
        <v>42672</v>
      </c>
      <c r="AH454" s="395" t="e">
        <f>SUM(AI454:AT454)</f>
        <v>#REF!</v>
      </c>
      <c r="AI454" s="110" t="e">
        <f>#REF!</f>
        <v>#REF!</v>
      </c>
      <c r="AJ454" s="93" t="e">
        <f>#REF!</f>
        <v>#REF!</v>
      </c>
      <c r="AK454" s="93" t="e">
        <f>#REF!</f>
        <v>#REF!</v>
      </c>
      <c r="AL454" s="93" t="e">
        <f>#REF!</f>
        <v>#REF!</v>
      </c>
      <c r="AM454" s="93" t="e">
        <f>#REF!</f>
        <v>#REF!</v>
      </c>
      <c r="AN454" s="93" t="e">
        <f>#REF!</f>
        <v>#REF!</v>
      </c>
      <c r="AO454" s="93" t="e">
        <f>#REF!</f>
        <v>#REF!</v>
      </c>
      <c r="AP454" s="93" t="e">
        <f>#REF!</f>
        <v>#REF!</v>
      </c>
      <c r="AQ454" s="93" t="e">
        <f>#REF!</f>
        <v>#REF!</v>
      </c>
      <c r="AR454" s="93" t="e">
        <f>#REF!</f>
        <v>#REF!</v>
      </c>
      <c r="AS454" s="187" t="e">
        <f>#REF!</f>
        <v>#REF!</v>
      </c>
      <c r="AT454" s="187" t="e">
        <f>#REF!</f>
        <v>#REF!</v>
      </c>
      <c r="AU454" s="17"/>
      <c r="AV454" s="17"/>
    </row>
    <row r="455" spans="1:48">
      <c r="A455" s="519">
        <v>5101011210200300</v>
      </c>
      <c r="B455" s="95" t="s">
        <v>1185</v>
      </c>
      <c r="C455" s="52" t="s">
        <v>1641</v>
      </c>
      <c r="D455" s="525" t="e">
        <f>E455/9*12</f>
        <v>#REF!</v>
      </c>
      <c r="E455" s="106" t="e">
        <f t="shared" si="226"/>
        <v>#REF!</v>
      </c>
      <c r="F455" s="428" t="e">
        <f t="shared" si="226"/>
        <v>#REF!</v>
      </c>
      <c r="G455" s="397" t="e">
        <f>SUM(#REF!)</f>
        <v>#REF!</v>
      </c>
      <c r="H455" s="396" t="e">
        <f>SUM(#REF!)</f>
        <v>#REF!</v>
      </c>
      <c r="I455" s="396" t="e">
        <f>SUM(#REF!)</f>
        <v>#REF!</v>
      </c>
      <c r="J455" s="396" t="e">
        <f>SUM(#REF!)</f>
        <v>#REF!</v>
      </c>
      <c r="K455" s="396" t="e">
        <f>SUM(#REF!)</f>
        <v>#REF!</v>
      </c>
      <c r="L455" s="396" t="e">
        <f>SUM(#REF!)</f>
        <v>#REF!</v>
      </c>
      <c r="M455" s="396" t="e">
        <f>SUM(#REF!)</f>
        <v>#REF!</v>
      </c>
      <c r="N455" s="396" t="e">
        <f>SUM(#REF!)</f>
        <v>#REF!</v>
      </c>
      <c r="O455" s="396" t="e">
        <f>SUM(#REF!)</f>
        <v>#REF!</v>
      </c>
      <c r="P455" s="396" t="e">
        <f>SUM(#REF!)</f>
        <v>#REF!</v>
      </c>
      <c r="Q455" s="396" t="e">
        <f>SUM(#REF!)</f>
        <v>#REF!</v>
      </c>
      <c r="R455" s="396" t="e">
        <f>SUM(#REF!)</f>
        <v>#REF!</v>
      </c>
      <c r="S455" s="396" t="e">
        <f>SUM(#REF!)</f>
        <v>#REF!</v>
      </c>
      <c r="T455" s="396" t="e">
        <f>SUM(#REF!)</f>
        <v>#REF!</v>
      </c>
      <c r="U455" s="396" t="e">
        <f>SUM(#REF!)</f>
        <v>#REF!</v>
      </c>
      <c r="V455" s="396" t="e">
        <f>SUM(#REF!)</f>
        <v>#REF!</v>
      </c>
      <c r="W455" s="396" t="e">
        <f>SUM(#REF!)</f>
        <v>#REF!</v>
      </c>
      <c r="X455" s="396" t="e">
        <f>SUM(#REF!)</f>
        <v>#REF!</v>
      </c>
      <c r="Y455" s="396" t="e">
        <f>SUM(#REF!)</f>
        <v>#REF!</v>
      </c>
      <c r="Z455" s="396" t="e">
        <f>SUM(#REF!)</f>
        <v>#REF!</v>
      </c>
      <c r="AA455" s="393" t="e">
        <f>SUM(#REF!)</f>
        <v>#REF!</v>
      </c>
      <c r="AB455" s="393" t="e">
        <f>SUM(#REF!)</f>
        <v>#REF!</v>
      </c>
      <c r="AC455" s="393" t="e">
        <f>SUM(#REF!)</f>
        <v>#REF!</v>
      </c>
      <c r="AD455" s="393" t="e">
        <f>SUM(#REF!)</f>
        <v>#REF!</v>
      </c>
      <c r="AE455" s="505">
        <f>223900-10134</f>
        <v>213766</v>
      </c>
      <c r="AF455" s="93">
        <v>223900</v>
      </c>
      <c r="AG455" s="378">
        <v>268117</v>
      </c>
      <c r="AH455" s="395" t="e">
        <f>SUM(AI455:AT455)</f>
        <v>#REF!</v>
      </c>
      <c r="AI455" s="110" t="e">
        <f>#REF!</f>
        <v>#REF!</v>
      </c>
      <c r="AJ455" s="93" t="e">
        <f>#REF!</f>
        <v>#REF!</v>
      </c>
      <c r="AK455" s="93" t="e">
        <f>#REF!</f>
        <v>#REF!</v>
      </c>
      <c r="AL455" s="93" t="e">
        <f>#REF!</f>
        <v>#REF!</v>
      </c>
      <c r="AM455" s="93" t="e">
        <f>#REF!</f>
        <v>#REF!</v>
      </c>
      <c r="AN455" s="93" t="e">
        <f>#REF!</f>
        <v>#REF!</v>
      </c>
      <c r="AO455" s="93" t="e">
        <f>#REF!</f>
        <v>#REF!</v>
      </c>
      <c r="AP455" s="93" t="e">
        <f>#REF!</f>
        <v>#REF!</v>
      </c>
      <c r="AQ455" s="93" t="e">
        <f>#REF!</f>
        <v>#REF!</v>
      </c>
      <c r="AR455" s="93" t="e">
        <f>#REF!</f>
        <v>#REF!</v>
      </c>
      <c r="AS455" s="187" t="e">
        <f>#REF!</f>
        <v>#REF!</v>
      </c>
      <c r="AT455" s="187" t="e">
        <f>#REF!</f>
        <v>#REF!</v>
      </c>
      <c r="AU455" s="17"/>
      <c r="AV455" s="17"/>
    </row>
    <row r="456" spans="1:48">
      <c r="A456" s="519">
        <v>5101011210200400</v>
      </c>
      <c r="B456" s="95" t="s">
        <v>1385</v>
      </c>
      <c r="C456" s="52" t="s">
        <v>1642</v>
      </c>
      <c r="D456" s="525" t="e">
        <f>E456/9*12</f>
        <v>#REF!</v>
      </c>
      <c r="E456" s="106" t="e">
        <f t="shared" si="226"/>
        <v>#REF!</v>
      </c>
      <c r="F456" s="428" t="e">
        <f t="shared" si="226"/>
        <v>#REF!</v>
      </c>
      <c r="G456" s="397" t="e">
        <f>SUM(#REF!)</f>
        <v>#REF!</v>
      </c>
      <c r="H456" s="396" t="e">
        <f>SUM(#REF!)</f>
        <v>#REF!</v>
      </c>
      <c r="I456" s="396" t="e">
        <f>SUM(#REF!)</f>
        <v>#REF!</v>
      </c>
      <c r="J456" s="396" t="e">
        <f>SUM(#REF!)</f>
        <v>#REF!</v>
      </c>
      <c r="K456" s="396" t="e">
        <f>SUM(#REF!)</f>
        <v>#REF!</v>
      </c>
      <c r="L456" s="396" t="e">
        <f>SUM(#REF!)</f>
        <v>#REF!</v>
      </c>
      <c r="M456" s="396" t="e">
        <f>SUM(#REF!)</f>
        <v>#REF!</v>
      </c>
      <c r="N456" s="396" t="e">
        <f>SUM(#REF!)</f>
        <v>#REF!</v>
      </c>
      <c r="O456" s="396" t="e">
        <f>SUM(#REF!)</f>
        <v>#REF!</v>
      </c>
      <c r="P456" s="396" t="e">
        <f>SUM(#REF!)</f>
        <v>#REF!</v>
      </c>
      <c r="Q456" s="396" t="e">
        <f>SUM(#REF!)</f>
        <v>#REF!</v>
      </c>
      <c r="R456" s="396" t="e">
        <f>SUM(#REF!)</f>
        <v>#REF!</v>
      </c>
      <c r="S456" s="396" t="e">
        <f>SUM(#REF!)</f>
        <v>#REF!</v>
      </c>
      <c r="T456" s="396" t="e">
        <f>SUM(#REF!)</f>
        <v>#REF!</v>
      </c>
      <c r="U456" s="396" t="e">
        <f>SUM(#REF!)</f>
        <v>#REF!</v>
      </c>
      <c r="V456" s="396" t="e">
        <f>SUM(#REF!)</f>
        <v>#REF!</v>
      </c>
      <c r="W456" s="396" t="e">
        <f>SUM(#REF!)</f>
        <v>#REF!</v>
      </c>
      <c r="X456" s="396" t="e">
        <f>SUM(#REF!)</f>
        <v>#REF!</v>
      </c>
      <c r="Y456" s="396" t="e">
        <f>SUM(#REF!)</f>
        <v>#REF!</v>
      </c>
      <c r="Z456" s="396" t="e">
        <f>SUM(#REF!)</f>
        <v>#REF!</v>
      </c>
      <c r="AA456" s="393" t="e">
        <f>SUM(#REF!)</f>
        <v>#REF!</v>
      </c>
      <c r="AB456" s="393" t="e">
        <f>SUM(#REF!)</f>
        <v>#REF!</v>
      </c>
      <c r="AC456" s="393" t="e">
        <f>SUM(#REF!)</f>
        <v>#REF!</v>
      </c>
      <c r="AD456" s="393" t="e">
        <f>SUM(#REF!)</f>
        <v>#REF!</v>
      </c>
      <c r="AE456" s="93">
        <v>5000</v>
      </c>
      <c r="AF456" s="93">
        <v>5000</v>
      </c>
      <c r="AG456" s="378">
        <v>3566</v>
      </c>
      <c r="AH456" s="395" t="e">
        <f>SUM(AI456:AT456)</f>
        <v>#REF!</v>
      </c>
      <c r="AI456" s="110" t="e">
        <f>#REF!</f>
        <v>#REF!</v>
      </c>
      <c r="AJ456" s="93" t="e">
        <f>#REF!</f>
        <v>#REF!</v>
      </c>
      <c r="AK456" s="93" t="e">
        <f>#REF!</f>
        <v>#REF!</v>
      </c>
      <c r="AL456" s="93" t="e">
        <f>#REF!</f>
        <v>#REF!</v>
      </c>
      <c r="AM456" s="93" t="e">
        <f>#REF!</f>
        <v>#REF!</v>
      </c>
      <c r="AN456" s="93" t="e">
        <f>#REF!</f>
        <v>#REF!</v>
      </c>
      <c r="AO456" s="93" t="e">
        <f>#REF!</f>
        <v>#REF!</v>
      </c>
      <c r="AP456" s="93" t="e">
        <f>#REF!</f>
        <v>#REF!</v>
      </c>
      <c r="AQ456" s="93" t="e">
        <f>#REF!</f>
        <v>#REF!</v>
      </c>
      <c r="AR456" s="93" t="e">
        <f>#REF!</f>
        <v>#REF!</v>
      </c>
      <c r="AS456" s="187" t="e">
        <f>#REF!</f>
        <v>#REF!</v>
      </c>
      <c r="AT456" s="187" t="e">
        <f>#REF!</f>
        <v>#REF!</v>
      </c>
      <c r="AU456" s="17"/>
      <c r="AV456" s="17"/>
    </row>
    <row r="457" spans="1:48">
      <c r="A457" s="519">
        <v>5101011210200500</v>
      </c>
      <c r="C457" s="52" t="s">
        <v>1479</v>
      </c>
      <c r="D457" s="525" t="e">
        <f>E457/9*12</f>
        <v>#REF!</v>
      </c>
      <c r="E457" s="106" t="e">
        <f t="shared" si="226"/>
        <v>#REF!</v>
      </c>
      <c r="F457" s="428" t="e">
        <f t="shared" si="226"/>
        <v>#REF!</v>
      </c>
      <c r="G457" s="397" t="e">
        <f>SUM(#REF!)</f>
        <v>#REF!</v>
      </c>
      <c r="H457" s="396" t="e">
        <f>SUM(#REF!)</f>
        <v>#REF!</v>
      </c>
      <c r="I457" s="396" t="e">
        <f>SUM(#REF!)</f>
        <v>#REF!</v>
      </c>
      <c r="J457" s="396" t="e">
        <f>SUM(#REF!)</f>
        <v>#REF!</v>
      </c>
      <c r="K457" s="396" t="e">
        <f>SUM(#REF!)</f>
        <v>#REF!</v>
      </c>
      <c r="L457" s="396" t="e">
        <f>SUM(#REF!)</f>
        <v>#REF!</v>
      </c>
      <c r="M457" s="396" t="e">
        <f>SUM(#REF!)</f>
        <v>#REF!</v>
      </c>
      <c r="N457" s="396" t="e">
        <f>SUM(#REF!)</f>
        <v>#REF!</v>
      </c>
      <c r="O457" s="396" t="e">
        <f>SUM(#REF!)</f>
        <v>#REF!</v>
      </c>
      <c r="P457" s="396" t="e">
        <f>SUM(#REF!)</f>
        <v>#REF!</v>
      </c>
      <c r="Q457" s="396" t="e">
        <f>SUM(#REF!)</f>
        <v>#REF!</v>
      </c>
      <c r="R457" s="396" t="e">
        <f>SUM(#REF!)</f>
        <v>#REF!</v>
      </c>
      <c r="S457" s="396" t="e">
        <f>SUM(#REF!)</f>
        <v>#REF!</v>
      </c>
      <c r="T457" s="396" t="e">
        <f>SUM(#REF!)</f>
        <v>#REF!</v>
      </c>
      <c r="U457" s="396" t="e">
        <f>SUM(#REF!)</f>
        <v>#REF!</v>
      </c>
      <c r="V457" s="396" t="e">
        <f>SUM(#REF!)</f>
        <v>#REF!</v>
      </c>
      <c r="W457" s="396" t="e">
        <f>SUM(#REF!)</f>
        <v>#REF!</v>
      </c>
      <c r="X457" s="396" t="e">
        <f>SUM(#REF!)</f>
        <v>#REF!</v>
      </c>
      <c r="Y457" s="396" t="e">
        <f>SUM(#REF!)</f>
        <v>#REF!</v>
      </c>
      <c r="Z457" s="396" t="e">
        <f>SUM(#REF!)</f>
        <v>#REF!</v>
      </c>
      <c r="AA457" s="393" t="e">
        <f>SUM(#REF!)</f>
        <v>#REF!</v>
      </c>
      <c r="AB457" s="393" t="e">
        <f>SUM(#REF!)</f>
        <v>#REF!</v>
      </c>
      <c r="AC457" s="393" t="e">
        <f>SUM(#REF!)</f>
        <v>#REF!</v>
      </c>
      <c r="AD457" s="393" t="e">
        <f>SUM(#REF!)</f>
        <v>#REF!</v>
      </c>
      <c r="AE457" s="505">
        <f>5000</f>
        <v>5000</v>
      </c>
      <c r="AF457" s="93">
        <v>0</v>
      </c>
      <c r="AG457" s="378">
        <v>900</v>
      </c>
      <c r="AH457" s="395" t="e">
        <f>SUM(AI457:AT457)</f>
        <v>#REF!</v>
      </c>
      <c r="AI457" s="110" t="e">
        <f>#REF!</f>
        <v>#REF!</v>
      </c>
      <c r="AJ457" s="93" t="e">
        <f>#REF!</f>
        <v>#REF!</v>
      </c>
      <c r="AK457" s="93" t="e">
        <f>#REF!</f>
        <v>#REF!</v>
      </c>
      <c r="AL457" s="93" t="e">
        <f>#REF!</f>
        <v>#REF!</v>
      </c>
      <c r="AM457" s="93" t="e">
        <f>#REF!</f>
        <v>#REF!</v>
      </c>
      <c r="AN457" s="93" t="e">
        <f>#REF!</f>
        <v>#REF!</v>
      </c>
      <c r="AO457" s="93" t="e">
        <f>#REF!</f>
        <v>#REF!</v>
      </c>
      <c r="AP457" s="93" t="e">
        <f>#REF!</f>
        <v>#REF!</v>
      </c>
      <c r="AQ457" s="93" t="e">
        <f>#REF!</f>
        <v>#REF!</v>
      </c>
      <c r="AR457" s="93" t="e">
        <f>#REF!</f>
        <v>#REF!</v>
      </c>
      <c r="AS457" s="187" t="e">
        <f>#REF!</f>
        <v>#REF!</v>
      </c>
      <c r="AT457" s="187" t="e">
        <f>#REF!</f>
        <v>#REF!</v>
      </c>
      <c r="AU457" s="17"/>
      <c r="AV457" s="17"/>
    </row>
    <row r="458" spans="1:48">
      <c r="A458" s="519">
        <v>5101011210200200</v>
      </c>
      <c r="B458" s="95">
        <v>406</v>
      </c>
      <c r="C458" s="52" t="s">
        <v>1186</v>
      </c>
      <c r="D458" s="525" t="e">
        <f>E458/9*12</f>
        <v>#REF!</v>
      </c>
      <c r="E458" s="106" t="e">
        <f t="shared" si="226"/>
        <v>#REF!</v>
      </c>
      <c r="F458" s="428" t="e">
        <f t="shared" si="226"/>
        <v>#REF!</v>
      </c>
      <c r="G458" s="397" t="e">
        <f>SUM(#REF!)</f>
        <v>#REF!</v>
      </c>
      <c r="H458" s="396" t="e">
        <f>SUM(#REF!)</f>
        <v>#REF!</v>
      </c>
      <c r="I458" s="396" t="e">
        <f>SUM(#REF!)</f>
        <v>#REF!</v>
      </c>
      <c r="J458" s="396" t="e">
        <f>SUM(#REF!)</f>
        <v>#REF!</v>
      </c>
      <c r="K458" s="396" t="e">
        <f>SUM(#REF!)</f>
        <v>#REF!</v>
      </c>
      <c r="L458" s="396" t="e">
        <f>SUM(#REF!)</f>
        <v>#REF!</v>
      </c>
      <c r="M458" s="396" t="e">
        <f>SUM(#REF!)</f>
        <v>#REF!</v>
      </c>
      <c r="N458" s="396" t="e">
        <f>SUM(#REF!)</f>
        <v>#REF!</v>
      </c>
      <c r="O458" s="396" t="e">
        <f>SUM(#REF!)</f>
        <v>#REF!</v>
      </c>
      <c r="P458" s="396" t="e">
        <f>SUM(#REF!)</f>
        <v>#REF!</v>
      </c>
      <c r="Q458" s="396" t="e">
        <f>SUM(#REF!)</f>
        <v>#REF!</v>
      </c>
      <c r="R458" s="396" t="e">
        <f>SUM(#REF!)</f>
        <v>#REF!</v>
      </c>
      <c r="S458" s="396" t="e">
        <f>SUM(#REF!)</f>
        <v>#REF!</v>
      </c>
      <c r="T458" s="396" t="e">
        <f>SUM(#REF!)</f>
        <v>#REF!</v>
      </c>
      <c r="U458" s="396" t="e">
        <f>SUM(#REF!)</f>
        <v>#REF!</v>
      </c>
      <c r="V458" s="396" t="e">
        <f>SUM(#REF!)</f>
        <v>#REF!</v>
      </c>
      <c r="W458" s="396" t="e">
        <f>SUM(#REF!)</f>
        <v>#REF!</v>
      </c>
      <c r="X458" s="396" t="e">
        <f>SUM(#REF!)</f>
        <v>#REF!</v>
      </c>
      <c r="Y458" s="396" t="e">
        <f>SUM(#REF!)</f>
        <v>#REF!</v>
      </c>
      <c r="Z458" s="396" t="e">
        <f>SUM(#REF!)</f>
        <v>#REF!</v>
      </c>
      <c r="AA458" s="393" t="e">
        <f>SUM(#REF!)</f>
        <v>#REF!</v>
      </c>
      <c r="AB458" s="393" t="e">
        <f>SUM(#REF!)</f>
        <v>#REF!</v>
      </c>
      <c r="AC458" s="393" t="e">
        <f>SUM(#REF!)</f>
        <v>#REF!</v>
      </c>
      <c r="AD458" s="393" t="e">
        <f>SUM(#REF!)</f>
        <v>#REF!</v>
      </c>
      <c r="AE458" s="93">
        <v>50000</v>
      </c>
      <c r="AF458" s="93">
        <v>50000</v>
      </c>
      <c r="AG458" s="378">
        <v>47470</v>
      </c>
      <c r="AH458" s="395" t="e">
        <f>SUM(AI458:AT458)</f>
        <v>#REF!</v>
      </c>
      <c r="AI458" s="110" t="e">
        <f>#REF!</f>
        <v>#REF!</v>
      </c>
      <c r="AJ458" s="93" t="e">
        <f>#REF!</f>
        <v>#REF!</v>
      </c>
      <c r="AK458" s="93" t="e">
        <f>#REF!</f>
        <v>#REF!</v>
      </c>
      <c r="AL458" s="93" t="e">
        <f>#REF!</f>
        <v>#REF!</v>
      </c>
      <c r="AM458" s="93" t="e">
        <f>#REF!</f>
        <v>#REF!</v>
      </c>
      <c r="AN458" s="93" t="e">
        <f>#REF!</f>
        <v>#REF!</v>
      </c>
      <c r="AO458" s="93" t="e">
        <f>#REF!</f>
        <v>#REF!</v>
      </c>
      <c r="AP458" s="93" t="e">
        <f>#REF!</f>
        <v>#REF!</v>
      </c>
      <c r="AQ458" s="93" t="e">
        <f>#REF!</f>
        <v>#REF!</v>
      </c>
      <c r="AR458" s="93" t="e">
        <f>#REF!</f>
        <v>#REF!</v>
      </c>
      <c r="AS458" s="187" t="e">
        <f>#REF!</f>
        <v>#REF!</v>
      </c>
      <c r="AT458" s="187" t="e">
        <f>#REF!</f>
        <v>#REF!</v>
      </c>
      <c r="AU458" s="17"/>
      <c r="AV458" s="17"/>
    </row>
    <row r="459" spans="1:48">
      <c r="A459" s="471"/>
      <c r="B459" s="95">
        <v>407</v>
      </c>
      <c r="C459" s="52" t="s">
        <v>779</v>
      </c>
      <c r="D459" s="526" t="e">
        <f>SUM(D460:D462)</f>
        <v>#REF!</v>
      </c>
      <c r="E459" s="429" t="e">
        <f>SUM(E460:E462)</f>
        <v>#REF!</v>
      </c>
      <c r="F459" s="430" t="e">
        <f>SUM(F460:F462)</f>
        <v>#REF!</v>
      </c>
      <c r="G459" s="34" t="e">
        <f>SUM(G460:G462)</f>
        <v>#REF!</v>
      </c>
      <c r="H459" s="94" t="e">
        <f>SUM(H460:H462)</f>
        <v>#REF!</v>
      </c>
      <c r="I459" s="94" t="e">
        <f t="shared" ref="I459:AT459" si="227">SUM(I460:I462)</f>
        <v>#REF!</v>
      </c>
      <c r="J459" s="94" t="e">
        <f t="shared" si="227"/>
        <v>#REF!</v>
      </c>
      <c r="K459" s="94" t="e">
        <f t="shared" si="227"/>
        <v>#REF!</v>
      </c>
      <c r="L459" s="94" t="e">
        <f t="shared" si="227"/>
        <v>#REF!</v>
      </c>
      <c r="M459" s="94" t="e">
        <f t="shared" si="227"/>
        <v>#REF!</v>
      </c>
      <c r="N459" s="94" t="e">
        <f t="shared" si="227"/>
        <v>#REF!</v>
      </c>
      <c r="O459" s="94" t="e">
        <f t="shared" si="227"/>
        <v>#REF!</v>
      </c>
      <c r="P459" s="94" t="e">
        <f t="shared" si="227"/>
        <v>#REF!</v>
      </c>
      <c r="Q459" s="94" t="e">
        <f t="shared" si="227"/>
        <v>#REF!</v>
      </c>
      <c r="R459" s="94" t="e">
        <f t="shared" si="227"/>
        <v>#REF!</v>
      </c>
      <c r="S459" s="94" t="e">
        <f t="shared" si="227"/>
        <v>#REF!</v>
      </c>
      <c r="T459" s="94" t="e">
        <f t="shared" si="227"/>
        <v>#REF!</v>
      </c>
      <c r="U459" s="94" t="e">
        <f t="shared" si="227"/>
        <v>#REF!</v>
      </c>
      <c r="V459" s="94" t="e">
        <f t="shared" ref="V459:AC459" si="228">SUM(V460:V462)</f>
        <v>#REF!</v>
      </c>
      <c r="W459" s="94" t="e">
        <f t="shared" si="228"/>
        <v>#REF!</v>
      </c>
      <c r="X459" s="94" t="e">
        <f t="shared" si="228"/>
        <v>#REF!</v>
      </c>
      <c r="Y459" s="94" t="e">
        <f t="shared" si="228"/>
        <v>#REF!</v>
      </c>
      <c r="Z459" s="94" t="e">
        <f t="shared" si="228"/>
        <v>#REF!</v>
      </c>
      <c r="AA459" s="94" t="e">
        <f t="shared" si="228"/>
        <v>#REF!</v>
      </c>
      <c r="AB459" s="94" t="e">
        <f t="shared" si="228"/>
        <v>#REF!</v>
      </c>
      <c r="AC459" s="94" t="e">
        <f t="shared" si="228"/>
        <v>#REF!</v>
      </c>
      <c r="AD459" s="94" t="e">
        <f t="shared" si="227"/>
        <v>#REF!</v>
      </c>
      <c r="AE459" s="94">
        <f t="shared" si="227"/>
        <v>338500</v>
      </c>
      <c r="AF459" s="94">
        <f t="shared" si="227"/>
        <v>338500</v>
      </c>
      <c r="AG459" s="94">
        <f t="shared" si="227"/>
        <v>252502</v>
      </c>
      <c r="AH459" s="94" t="e">
        <f t="shared" si="227"/>
        <v>#REF!</v>
      </c>
      <c r="AI459" s="94" t="e">
        <f t="shared" si="227"/>
        <v>#REF!</v>
      </c>
      <c r="AJ459" s="94" t="e">
        <f t="shared" si="227"/>
        <v>#REF!</v>
      </c>
      <c r="AK459" s="94" t="e">
        <f t="shared" si="227"/>
        <v>#REF!</v>
      </c>
      <c r="AL459" s="94" t="e">
        <f t="shared" si="227"/>
        <v>#REF!</v>
      </c>
      <c r="AM459" s="94" t="e">
        <f t="shared" si="227"/>
        <v>#REF!</v>
      </c>
      <c r="AN459" s="94" t="e">
        <f t="shared" si="227"/>
        <v>#REF!</v>
      </c>
      <c r="AO459" s="94" t="e">
        <f t="shared" si="227"/>
        <v>#REF!</v>
      </c>
      <c r="AP459" s="94" t="e">
        <f t="shared" si="227"/>
        <v>#REF!</v>
      </c>
      <c r="AQ459" s="94" t="e">
        <f t="shared" si="227"/>
        <v>#REF!</v>
      </c>
      <c r="AR459" s="94" t="e">
        <f t="shared" si="227"/>
        <v>#REF!</v>
      </c>
      <c r="AS459" s="94" t="e">
        <f t="shared" si="227"/>
        <v>#REF!</v>
      </c>
      <c r="AT459" s="94" t="e">
        <f t="shared" si="227"/>
        <v>#REF!</v>
      </c>
      <c r="AU459" s="17"/>
      <c r="AV459" s="17"/>
    </row>
    <row r="460" spans="1:48">
      <c r="A460" s="519">
        <v>5101011210300200</v>
      </c>
      <c r="B460" s="95" t="s">
        <v>1188</v>
      </c>
      <c r="C460" s="52" t="s">
        <v>1643</v>
      </c>
      <c r="D460" s="525" t="e">
        <f>E460/9*12</f>
        <v>#REF!</v>
      </c>
      <c r="E460" s="106" t="e">
        <f t="shared" ref="E460:F462" si="229">AC460+AA460+Y460+W460+U460+S460+Q460+O460+M460+K460+I460+G460</f>
        <v>#REF!</v>
      </c>
      <c r="F460" s="428" t="e">
        <f t="shared" si="229"/>
        <v>#REF!</v>
      </c>
      <c r="G460" s="397" t="e">
        <f>SUM(#REF!)</f>
        <v>#REF!</v>
      </c>
      <c r="H460" s="396" t="e">
        <f>SUM(#REF!)</f>
        <v>#REF!</v>
      </c>
      <c r="I460" s="396" t="e">
        <f>SUM(#REF!)</f>
        <v>#REF!</v>
      </c>
      <c r="J460" s="396" t="e">
        <f>SUM(#REF!)</f>
        <v>#REF!</v>
      </c>
      <c r="K460" s="396" t="e">
        <f>SUM(#REF!)</f>
        <v>#REF!</v>
      </c>
      <c r="L460" s="396" t="e">
        <f>SUM(#REF!)</f>
        <v>#REF!</v>
      </c>
      <c r="M460" s="396" t="e">
        <f>SUM(#REF!)</f>
        <v>#REF!</v>
      </c>
      <c r="N460" s="396" t="e">
        <f>SUM(#REF!)</f>
        <v>#REF!</v>
      </c>
      <c r="O460" s="396" t="e">
        <f>SUM(#REF!)</f>
        <v>#REF!</v>
      </c>
      <c r="P460" s="396" t="e">
        <f>SUM(#REF!)</f>
        <v>#REF!</v>
      </c>
      <c r="Q460" s="396" t="e">
        <f>SUM(#REF!)</f>
        <v>#REF!</v>
      </c>
      <c r="R460" s="396" t="e">
        <f>SUM(#REF!)</f>
        <v>#REF!</v>
      </c>
      <c r="S460" s="396" t="e">
        <f>SUM(#REF!)</f>
        <v>#REF!</v>
      </c>
      <c r="T460" s="396" t="e">
        <f>SUM(#REF!)</f>
        <v>#REF!</v>
      </c>
      <c r="U460" s="396" t="e">
        <f>SUM(#REF!)</f>
        <v>#REF!</v>
      </c>
      <c r="V460" s="396" t="e">
        <f>SUM(#REF!)</f>
        <v>#REF!</v>
      </c>
      <c r="W460" s="396" t="e">
        <f>SUM(#REF!)</f>
        <v>#REF!</v>
      </c>
      <c r="X460" s="396" t="e">
        <f>SUM(#REF!)</f>
        <v>#REF!</v>
      </c>
      <c r="Y460" s="396" t="e">
        <f>SUM(#REF!)</f>
        <v>#REF!</v>
      </c>
      <c r="Z460" s="396" t="e">
        <f>SUM(#REF!)</f>
        <v>#REF!</v>
      </c>
      <c r="AA460" s="393" t="e">
        <f>SUM(#REF!)</f>
        <v>#REF!</v>
      </c>
      <c r="AB460" s="393" t="e">
        <f>SUM(#REF!)</f>
        <v>#REF!</v>
      </c>
      <c r="AC460" s="393" t="e">
        <f>SUM(#REF!)</f>
        <v>#REF!</v>
      </c>
      <c r="AD460" s="393" t="e">
        <f>SUM(#REF!)</f>
        <v>#REF!</v>
      </c>
      <c r="AE460" s="93">
        <v>218500</v>
      </c>
      <c r="AF460" s="93">
        <v>218500</v>
      </c>
      <c r="AG460" s="378">
        <v>149233</v>
      </c>
      <c r="AH460" s="395" t="e">
        <f>SUM(AI460:AT460)</f>
        <v>#REF!</v>
      </c>
      <c r="AI460" s="110" t="e">
        <f>#REF!</f>
        <v>#REF!</v>
      </c>
      <c r="AJ460" s="93" t="e">
        <f>#REF!</f>
        <v>#REF!</v>
      </c>
      <c r="AK460" s="93" t="e">
        <f>#REF!</f>
        <v>#REF!</v>
      </c>
      <c r="AL460" s="93" t="e">
        <f>#REF!</f>
        <v>#REF!</v>
      </c>
      <c r="AM460" s="93" t="e">
        <f>#REF!</f>
        <v>#REF!</v>
      </c>
      <c r="AN460" s="93" t="e">
        <f>#REF!</f>
        <v>#REF!</v>
      </c>
      <c r="AO460" s="93" t="e">
        <f>#REF!</f>
        <v>#REF!</v>
      </c>
      <c r="AP460" s="93" t="e">
        <f>#REF!</f>
        <v>#REF!</v>
      </c>
      <c r="AQ460" s="93" t="e">
        <f>#REF!</f>
        <v>#REF!</v>
      </c>
      <c r="AR460" s="93" t="e">
        <f>#REF!</f>
        <v>#REF!</v>
      </c>
      <c r="AS460" s="187" t="e">
        <f>#REF!</f>
        <v>#REF!</v>
      </c>
      <c r="AT460" s="187" t="e">
        <f>#REF!</f>
        <v>#REF!</v>
      </c>
      <c r="AU460" s="17"/>
      <c r="AV460" s="17"/>
    </row>
    <row r="461" spans="1:48">
      <c r="A461" s="519">
        <v>5101011210300300</v>
      </c>
      <c r="B461" s="95" t="s">
        <v>1189</v>
      </c>
      <c r="C461" s="52" t="s">
        <v>1546</v>
      </c>
      <c r="D461" s="525" t="e">
        <f>E461/9*12</f>
        <v>#REF!</v>
      </c>
      <c r="E461" s="106" t="e">
        <f t="shared" si="229"/>
        <v>#REF!</v>
      </c>
      <c r="F461" s="428" t="e">
        <f t="shared" si="229"/>
        <v>#REF!</v>
      </c>
      <c r="G461" s="397" t="e">
        <f>SUM(#REF!)</f>
        <v>#REF!</v>
      </c>
      <c r="H461" s="396" t="e">
        <f>SUM(#REF!)</f>
        <v>#REF!</v>
      </c>
      <c r="I461" s="396" t="e">
        <f>SUM(#REF!)</f>
        <v>#REF!</v>
      </c>
      <c r="J461" s="396" t="e">
        <f>SUM(#REF!)</f>
        <v>#REF!</v>
      </c>
      <c r="K461" s="396" t="e">
        <f>SUM(#REF!)</f>
        <v>#REF!</v>
      </c>
      <c r="L461" s="396" t="e">
        <f>SUM(#REF!)</f>
        <v>#REF!</v>
      </c>
      <c r="M461" s="396" t="e">
        <f>SUM(#REF!)</f>
        <v>#REF!</v>
      </c>
      <c r="N461" s="396" t="e">
        <f>SUM(#REF!)</f>
        <v>#REF!</v>
      </c>
      <c r="O461" s="396" t="e">
        <f>SUM(#REF!)</f>
        <v>#REF!</v>
      </c>
      <c r="P461" s="396" t="e">
        <f>SUM(#REF!)</f>
        <v>#REF!</v>
      </c>
      <c r="Q461" s="396" t="e">
        <f>SUM(#REF!)</f>
        <v>#REF!</v>
      </c>
      <c r="R461" s="396" t="e">
        <f>SUM(#REF!)</f>
        <v>#REF!</v>
      </c>
      <c r="S461" s="396" t="e">
        <f>SUM(#REF!)</f>
        <v>#REF!</v>
      </c>
      <c r="T461" s="396" t="e">
        <f>SUM(#REF!)</f>
        <v>#REF!</v>
      </c>
      <c r="U461" s="396" t="e">
        <f>SUM(#REF!)</f>
        <v>#REF!</v>
      </c>
      <c r="V461" s="396" t="e">
        <f>SUM(#REF!)</f>
        <v>#REF!</v>
      </c>
      <c r="W461" s="396" t="e">
        <f>SUM(#REF!)</f>
        <v>#REF!</v>
      </c>
      <c r="X461" s="396" t="e">
        <f>SUM(#REF!)</f>
        <v>#REF!</v>
      </c>
      <c r="Y461" s="396" t="e">
        <f>SUM(#REF!)</f>
        <v>#REF!</v>
      </c>
      <c r="Z461" s="396" t="e">
        <f>SUM(#REF!)</f>
        <v>#REF!</v>
      </c>
      <c r="AA461" s="393" t="e">
        <f>SUM(#REF!)</f>
        <v>#REF!</v>
      </c>
      <c r="AB461" s="393" t="e">
        <f>SUM(#REF!)</f>
        <v>#REF!</v>
      </c>
      <c r="AC461" s="393" t="e">
        <f>SUM(#REF!)</f>
        <v>#REF!</v>
      </c>
      <c r="AD461" s="393" t="e">
        <f>SUM(#REF!)</f>
        <v>#REF!</v>
      </c>
      <c r="AE461" s="93">
        <v>120000</v>
      </c>
      <c r="AF461" s="93">
        <v>120000</v>
      </c>
      <c r="AG461" s="378">
        <v>103269</v>
      </c>
      <c r="AH461" s="395" t="e">
        <f>SUM(AI461:AT461)</f>
        <v>#REF!</v>
      </c>
      <c r="AI461" s="110" t="e">
        <f>#REF!</f>
        <v>#REF!</v>
      </c>
      <c r="AJ461" s="93" t="e">
        <f>#REF!</f>
        <v>#REF!</v>
      </c>
      <c r="AK461" s="93" t="e">
        <f>#REF!</f>
        <v>#REF!</v>
      </c>
      <c r="AL461" s="93" t="e">
        <f>#REF!</f>
        <v>#REF!</v>
      </c>
      <c r="AM461" s="93" t="e">
        <f>#REF!</f>
        <v>#REF!</v>
      </c>
      <c r="AN461" s="93" t="e">
        <f>#REF!</f>
        <v>#REF!</v>
      </c>
      <c r="AO461" s="93" t="e">
        <f>#REF!</f>
        <v>#REF!</v>
      </c>
      <c r="AP461" s="93" t="e">
        <f>#REF!</f>
        <v>#REF!</v>
      </c>
      <c r="AQ461" s="93" t="e">
        <f>#REF!</f>
        <v>#REF!</v>
      </c>
      <c r="AR461" s="93" t="e">
        <f>#REF!</f>
        <v>#REF!</v>
      </c>
      <c r="AS461" s="187" t="e">
        <f>#REF!</f>
        <v>#REF!</v>
      </c>
      <c r="AT461" s="187" t="e">
        <f>#REF!</f>
        <v>#REF!</v>
      </c>
      <c r="AU461" s="17"/>
      <c r="AV461" s="17"/>
    </row>
    <row r="462" spans="1:48">
      <c r="A462" s="536">
        <v>5101011210300700</v>
      </c>
      <c r="B462" s="537"/>
      <c r="C462" s="538" t="s">
        <v>1539</v>
      </c>
      <c r="D462" s="525" t="e">
        <f>E462/9*12</f>
        <v>#REF!</v>
      </c>
      <c r="E462" s="106" t="e">
        <f t="shared" si="229"/>
        <v>#REF!</v>
      </c>
      <c r="F462" s="428" t="e">
        <f t="shared" si="229"/>
        <v>#REF!</v>
      </c>
      <c r="G462" s="397" t="e">
        <f>SUM(#REF!)</f>
        <v>#REF!</v>
      </c>
      <c r="H462" s="396" t="e">
        <f>SUM(#REF!)</f>
        <v>#REF!</v>
      </c>
      <c r="I462" s="396" t="e">
        <f>SUM(#REF!)</f>
        <v>#REF!</v>
      </c>
      <c r="J462" s="396" t="e">
        <f>SUM(#REF!)</f>
        <v>#REF!</v>
      </c>
      <c r="K462" s="396" t="e">
        <f>SUM(#REF!)</f>
        <v>#REF!</v>
      </c>
      <c r="L462" s="396" t="e">
        <f>SUM(#REF!)</f>
        <v>#REF!</v>
      </c>
      <c r="M462" s="396" t="e">
        <f>SUM(#REF!)</f>
        <v>#REF!</v>
      </c>
      <c r="N462" s="396" t="e">
        <f>SUM(#REF!)</f>
        <v>#REF!</v>
      </c>
      <c r="O462" s="396" t="e">
        <f>SUM(#REF!)</f>
        <v>#REF!</v>
      </c>
      <c r="P462" s="396" t="e">
        <f>SUM(#REF!)</f>
        <v>#REF!</v>
      </c>
      <c r="Q462" s="396" t="e">
        <f>SUM(#REF!)</f>
        <v>#REF!</v>
      </c>
      <c r="R462" s="396" t="e">
        <f>SUM(#REF!)</f>
        <v>#REF!</v>
      </c>
      <c r="S462" s="396" t="e">
        <f>SUM(#REF!)</f>
        <v>#REF!</v>
      </c>
      <c r="T462" s="396" t="e">
        <f>SUM(#REF!)</f>
        <v>#REF!</v>
      </c>
      <c r="U462" s="396" t="e">
        <f>SUM(#REF!)</f>
        <v>#REF!</v>
      </c>
      <c r="V462" s="396" t="e">
        <f>SUM(#REF!)</f>
        <v>#REF!</v>
      </c>
      <c r="W462" s="396" t="e">
        <f>SUM(#REF!)</f>
        <v>#REF!</v>
      </c>
      <c r="X462" s="396" t="e">
        <f>SUM(#REF!)</f>
        <v>#REF!</v>
      </c>
      <c r="Y462" s="396" t="e">
        <f>SUM(#REF!)</f>
        <v>#REF!</v>
      </c>
      <c r="Z462" s="396" t="e">
        <f>SUM(#REF!)</f>
        <v>#REF!</v>
      </c>
      <c r="AA462" s="393" t="e">
        <f>SUM(#REF!)</f>
        <v>#REF!</v>
      </c>
      <c r="AB462" s="393" t="e">
        <f>SUM(#REF!)</f>
        <v>#REF!</v>
      </c>
      <c r="AC462" s="393" t="e">
        <f>SUM(#REF!)</f>
        <v>#REF!</v>
      </c>
      <c r="AD462" s="393" t="e">
        <f>SUM(#REF!)</f>
        <v>#REF!</v>
      </c>
      <c r="AE462" s="93">
        <v>0</v>
      </c>
      <c r="AF462" s="93">
        <v>0</v>
      </c>
      <c r="AG462" s="378">
        <v>0</v>
      </c>
      <c r="AH462" s="395" t="e">
        <f>SUM(AI462:AT462)</f>
        <v>#REF!</v>
      </c>
      <c r="AI462" s="110" t="e">
        <f>#REF!</f>
        <v>#REF!</v>
      </c>
      <c r="AJ462" s="93" t="e">
        <f>#REF!</f>
        <v>#REF!</v>
      </c>
      <c r="AK462" s="93" t="e">
        <f>#REF!</f>
        <v>#REF!</v>
      </c>
      <c r="AL462" s="93" t="e">
        <f>#REF!</f>
        <v>#REF!</v>
      </c>
      <c r="AM462" s="93" t="e">
        <f>#REF!</f>
        <v>#REF!</v>
      </c>
      <c r="AN462" s="93" t="e">
        <f>#REF!</f>
        <v>#REF!</v>
      </c>
      <c r="AO462" s="93" t="e">
        <f>#REF!</f>
        <v>#REF!</v>
      </c>
      <c r="AP462" s="93" t="e">
        <f>#REF!</f>
        <v>#REF!</v>
      </c>
      <c r="AQ462" s="93" t="e">
        <f>#REF!</f>
        <v>#REF!</v>
      </c>
      <c r="AR462" s="93" t="e">
        <f>#REF!</f>
        <v>#REF!</v>
      </c>
      <c r="AS462" s="187" t="e">
        <f>#REF!</f>
        <v>#REF!</v>
      </c>
      <c r="AT462" s="187" t="e">
        <f>#REF!</f>
        <v>#REF!</v>
      </c>
      <c r="AU462" s="17"/>
      <c r="AV462" s="17"/>
    </row>
    <row r="463" spans="1:48">
      <c r="A463" s="471"/>
      <c r="B463" s="95">
        <v>408</v>
      </c>
      <c r="C463" s="52" t="s">
        <v>1341</v>
      </c>
      <c r="D463" s="526" t="e">
        <f t="shared" ref="D463:AD463" si="230">SUM(D464:D471)</f>
        <v>#REF!</v>
      </c>
      <c r="E463" s="429" t="e">
        <f t="shared" si="230"/>
        <v>#REF!</v>
      </c>
      <c r="F463" s="430" t="e">
        <f t="shared" si="230"/>
        <v>#REF!</v>
      </c>
      <c r="G463" s="46" t="e">
        <f t="shared" si="230"/>
        <v>#REF!</v>
      </c>
      <c r="H463" s="94" t="e">
        <f t="shared" si="230"/>
        <v>#REF!</v>
      </c>
      <c r="I463" s="94" t="e">
        <f t="shared" si="230"/>
        <v>#REF!</v>
      </c>
      <c r="J463" s="94" t="e">
        <f t="shared" si="230"/>
        <v>#REF!</v>
      </c>
      <c r="K463" s="94" t="e">
        <f t="shared" si="230"/>
        <v>#REF!</v>
      </c>
      <c r="L463" s="94" t="e">
        <f t="shared" si="230"/>
        <v>#REF!</v>
      </c>
      <c r="M463" s="94" t="e">
        <f t="shared" si="230"/>
        <v>#REF!</v>
      </c>
      <c r="N463" s="94" t="e">
        <f t="shared" si="230"/>
        <v>#REF!</v>
      </c>
      <c r="O463" s="94" t="e">
        <f t="shared" si="230"/>
        <v>#REF!</v>
      </c>
      <c r="P463" s="94" t="e">
        <f>SUM(P464:P471)</f>
        <v>#REF!</v>
      </c>
      <c r="Q463" s="94" t="e">
        <f t="shared" si="230"/>
        <v>#REF!</v>
      </c>
      <c r="R463" s="94" t="e">
        <f t="shared" si="230"/>
        <v>#REF!</v>
      </c>
      <c r="S463" s="94" t="e">
        <f t="shared" si="230"/>
        <v>#REF!</v>
      </c>
      <c r="T463" s="94" t="e">
        <f t="shared" si="230"/>
        <v>#REF!</v>
      </c>
      <c r="U463" s="94" t="e">
        <f t="shared" si="230"/>
        <v>#REF!</v>
      </c>
      <c r="V463" s="94" t="e">
        <f t="shared" si="230"/>
        <v>#REF!</v>
      </c>
      <c r="W463" s="94" t="e">
        <f t="shared" si="230"/>
        <v>#REF!</v>
      </c>
      <c r="X463" s="94" t="e">
        <f t="shared" si="230"/>
        <v>#REF!</v>
      </c>
      <c r="Y463" s="94" t="e">
        <f t="shared" si="230"/>
        <v>#REF!</v>
      </c>
      <c r="Z463" s="94" t="e">
        <f t="shared" si="230"/>
        <v>#REF!</v>
      </c>
      <c r="AA463" s="94" t="e">
        <f t="shared" si="230"/>
        <v>#REF!</v>
      </c>
      <c r="AB463" s="94" t="e">
        <f t="shared" si="230"/>
        <v>#REF!</v>
      </c>
      <c r="AC463" s="94" t="e">
        <f t="shared" si="230"/>
        <v>#REF!</v>
      </c>
      <c r="AD463" s="94" t="e">
        <f t="shared" si="230"/>
        <v>#REF!</v>
      </c>
      <c r="AE463" s="94">
        <f>SUM(AE464:AE471)</f>
        <v>1395429</v>
      </c>
      <c r="AF463" s="94">
        <f t="shared" ref="AF463:AT463" si="231">SUM(AF464:AF471)</f>
        <v>1095100</v>
      </c>
      <c r="AG463" s="94">
        <f t="shared" si="231"/>
        <v>981872</v>
      </c>
      <c r="AH463" s="94" t="e">
        <f t="shared" si="231"/>
        <v>#REF!</v>
      </c>
      <c r="AI463" s="94" t="e">
        <f t="shared" si="231"/>
        <v>#REF!</v>
      </c>
      <c r="AJ463" s="94" t="e">
        <f t="shared" si="231"/>
        <v>#REF!</v>
      </c>
      <c r="AK463" s="94" t="e">
        <f t="shared" si="231"/>
        <v>#REF!</v>
      </c>
      <c r="AL463" s="94" t="e">
        <f t="shared" si="231"/>
        <v>#REF!</v>
      </c>
      <c r="AM463" s="94" t="e">
        <f t="shared" si="231"/>
        <v>#REF!</v>
      </c>
      <c r="AN463" s="94" t="e">
        <f t="shared" si="231"/>
        <v>#REF!</v>
      </c>
      <c r="AO463" s="94" t="e">
        <f t="shared" si="231"/>
        <v>#REF!</v>
      </c>
      <c r="AP463" s="94" t="e">
        <f t="shared" si="231"/>
        <v>#REF!</v>
      </c>
      <c r="AQ463" s="94" t="e">
        <f t="shared" si="231"/>
        <v>#REF!</v>
      </c>
      <c r="AR463" s="94" t="e">
        <f t="shared" si="231"/>
        <v>#REF!</v>
      </c>
      <c r="AS463" s="94" t="e">
        <f t="shared" si="231"/>
        <v>#REF!</v>
      </c>
      <c r="AT463" s="94" t="e">
        <f t="shared" si="231"/>
        <v>#REF!</v>
      </c>
      <c r="AU463" s="17"/>
      <c r="AV463" s="17"/>
    </row>
    <row r="464" spans="1:48">
      <c r="A464" s="519">
        <v>5105030100500100</v>
      </c>
      <c r="B464" s="95" t="s">
        <v>1191</v>
      </c>
      <c r="C464" s="52" t="s">
        <v>1644</v>
      </c>
      <c r="D464" s="525" t="e">
        <f>E464/9*12</f>
        <v>#REF!</v>
      </c>
      <c r="E464" s="106" t="e">
        <f t="shared" ref="E464:E472" si="232">AC464+AA464+Y464+W464+U464+S464+Q464+O464+M464+K464+I464+G464</f>
        <v>#REF!</v>
      </c>
      <c r="F464" s="428" t="e">
        <f t="shared" ref="F464:F472" si="233">AD464+AB464+Z464+X464+V464+T464+R464+P464+N464+L464+J464+H464</f>
        <v>#REF!</v>
      </c>
      <c r="G464" s="397" t="e">
        <f>SUM(#REF!)</f>
        <v>#REF!</v>
      </c>
      <c r="H464" s="396" t="e">
        <f>SUM(#REF!)</f>
        <v>#REF!</v>
      </c>
      <c r="I464" s="396" t="e">
        <f>SUM(#REF!)</f>
        <v>#REF!</v>
      </c>
      <c r="J464" s="396" t="e">
        <f>SUM(#REF!)</f>
        <v>#REF!</v>
      </c>
      <c r="K464" s="396" t="e">
        <f>SUM(#REF!)</f>
        <v>#REF!</v>
      </c>
      <c r="L464" s="396" t="e">
        <f>SUM(#REF!)</f>
        <v>#REF!</v>
      </c>
      <c r="M464" s="396" t="e">
        <f>SUM(#REF!)</f>
        <v>#REF!</v>
      </c>
      <c r="N464" s="396" t="e">
        <f>SUM(#REF!)</f>
        <v>#REF!</v>
      </c>
      <c r="O464" s="396" t="e">
        <f>SUM(#REF!)</f>
        <v>#REF!</v>
      </c>
      <c r="P464" s="396" t="e">
        <f>SUM(#REF!)</f>
        <v>#REF!</v>
      </c>
      <c r="Q464" s="396" t="e">
        <f>SUM(#REF!)</f>
        <v>#REF!</v>
      </c>
      <c r="R464" s="396" t="e">
        <f>SUM(#REF!)</f>
        <v>#REF!</v>
      </c>
      <c r="S464" s="396" t="e">
        <f>SUM(#REF!)</f>
        <v>#REF!</v>
      </c>
      <c r="T464" s="396" t="e">
        <f>SUM(#REF!)</f>
        <v>#REF!</v>
      </c>
      <c r="U464" s="396" t="e">
        <f>SUM(#REF!)</f>
        <v>#REF!</v>
      </c>
      <c r="V464" s="396" t="e">
        <f>SUM(#REF!)</f>
        <v>#REF!</v>
      </c>
      <c r="W464" s="396" t="e">
        <f>SUM(#REF!)</f>
        <v>#REF!</v>
      </c>
      <c r="X464" s="396" t="e">
        <f>SUM(#REF!)</f>
        <v>#REF!</v>
      </c>
      <c r="Y464" s="396" t="e">
        <f>SUM(#REF!)</f>
        <v>#REF!</v>
      </c>
      <c r="Z464" s="396" t="e">
        <f>SUM(#REF!)</f>
        <v>#REF!</v>
      </c>
      <c r="AA464" s="393" t="e">
        <f>SUM(#REF!)</f>
        <v>#REF!</v>
      </c>
      <c r="AB464" s="393" t="e">
        <f>SUM(#REF!)</f>
        <v>#REF!</v>
      </c>
      <c r="AC464" s="393" t="e">
        <f>SUM(#REF!)</f>
        <v>#REF!</v>
      </c>
      <c r="AD464" s="393" t="e">
        <f>SUM(#REF!)</f>
        <v>#REF!</v>
      </c>
      <c r="AE464" s="505">
        <f>100000+25000+75000</f>
        <v>200000</v>
      </c>
      <c r="AF464" s="93">
        <v>100000</v>
      </c>
      <c r="AG464" s="378">
        <v>186773</v>
      </c>
      <c r="AH464" s="395" t="e">
        <f t="shared" ref="AH464:AH472" si="234">SUM(AI464:AT464)</f>
        <v>#REF!</v>
      </c>
      <c r="AI464" s="110" t="e">
        <f>#REF!</f>
        <v>#REF!</v>
      </c>
      <c r="AJ464" s="93" t="e">
        <f>#REF!</f>
        <v>#REF!</v>
      </c>
      <c r="AK464" s="93" t="e">
        <f>#REF!</f>
        <v>#REF!</v>
      </c>
      <c r="AL464" s="93" t="e">
        <f>#REF!</f>
        <v>#REF!</v>
      </c>
      <c r="AM464" s="93" t="e">
        <f>#REF!</f>
        <v>#REF!</v>
      </c>
      <c r="AN464" s="93" t="e">
        <f>#REF!</f>
        <v>#REF!</v>
      </c>
      <c r="AO464" s="93" t="e">
        <f>#REF!</f>
        <v>#REF!</v>
      </c>
      <c r="AP464" s="93" t="e">
        <f>#REF!</f>
        <v>#REF!</v>
      </c>
      <c r="AQ464" s="93" t="e">
        <f>#REF!</f>
        <v>#REF!</v>
      </c>
      <c r="AR464" s="93" t="e">
        <f>#REF!</f>
        <v>#REF!</v>
      </c>
      <c r="AS464" s="187" t="e">
        <f>#REF!</f>
        <v>#REF!</v>
      </c>
      <c r="AT464" s="187" t="e">
        <f>#REF!</f>
        <v>#REF!</v>
      </c>
      <c r="AU464" s="17"/>
      <c r="AV464" s="17"/>
    </row>
    <row r="465" spans="1:48">
      <c r="A465" s="519">
        <v>5105030100500200</v>
      </c>
      <c r="B465" s="95" t="s">
        <v>1192</v>
      </c>
      <c r="C465" s="52" t="s">
        <v>753</v>
      </c>
      <c r="D465" s="525" t="e">
        <f t="shared" ref="D465:D472" si="235">E465/9*12</f>
        <v>#REF!</v>
      </c>
      <c r="E465" s="106" t="e">
        <f t="shared" si="232"/>
        <v>#REF!</v>
      </c>
      <c r="F465" s="428" t="e">
        <f t="shared" si="233"/>
        <v>#REF!</v>
      </c>
      <c r="G465" s="397" t="e">
        <f>SUM(#REF!)</f>
        <v>#REF!</v>
      </c>
      <c r="H465" s="396" t="e">
        <f>SUM(#REF!)</f>
        <v>#REF!</v>
      </c>
      <c r="I465" s="396" t="e">
        <f>SUM(#REF!)</f>
        <v>#REF!</v>
      </c>
      <c r="J465" s="396" t="e">
        <f>SUM(#REF!)</f>
        <v>#REF!</v>
      </c>
      <c r="K465" s="396" t="e">
        <f>SUM(#REF!)</f>
        <v>#REF!</v>
      </c>
      <c r="L465" s="396" t="e">
        <f>SUM(#REF!)</f>
        <v>#REF!</v>
      </c>
      <c r="M465" s="396" t="e">
        <f>SUM(#REF!)</f>
        <v>#REF!</v>
      </c>
      <c r="N465" s="396" t="e">
        <f>SUM(#REF!)</f>
        <v>#REF!</v>
      </c>
      <c r="O465" s="396" t="e">
        <f>SUM(#REF!)</f>
        <v>#REF!</v>
      </c>
      <c r="P465" s="396" t="e">
        <f>SUM(#REF!)</f>
        <v>#REF!</v>
      </c>
      <c r="Q465" s="396" t="e">
        <f>SUM(#REF!)</f>
        <v>#REF!</v>
      </c>
      <c r="R465" s="396" t="e">
        <f>SUM(#REF!)</f>
        <v>#REF!</v>
      </c>
      <c r="S465" s="396" t="e">
        <f>SUM(#REF!)</f>
        <v>#REF!</v>
      </c>
      <c r="T465" s="396" t="e">
        <f>SUM(#REF!)</f>
        <v>#REF!</v>
      </c>
      <c r="U465" s="396" t="e">
        <f>SUM(#REF!)</f>
        <v>#REF!</v>
      </c>
      <c r="V465" s="396" t="e">
        <f>SUM(#REF!)</f>
        <v>#REF!</v>
      </c>
      <c r="W465" s="396" t="e">
        <f>SUM(#REF!)</f>
        <v>#REF!</v>
      </c>
      <c r="X465" s="396" t="e">
        <f>SUM(#REF!)</f>
        <v>#REF!</v>
      </c>
      <c r="Y465" s="396" t="e">
        <f>SUM(#REF!)</f>
        <v>#REF!</v>
      </c>
      <c r="Z465" s="396" t="e">
        <f>SUM(#REF!)</f>
        <v>#REF!</v>
      </c>
      <c r="AA465" s="393" t="e">
        <f>SUM(#REF!)</f>
        <v>#REF!</v>
      </c>
      <c r="AB465" s="393" t="e">
        <f>SUM(#REF!)</f>
        <v>#REF!</v>
      </c>
      <c r="AC465" s="393" t="e">
        <f>SUM(#REF!)</f>
        <v>#REF!</v>
      </c>
      <c r="AD465" s="393" t="e">
        <f>SUM(#REF!)</f>
        <v>#REF!</v>
      </c>
      <c r="AE465" s="505">
        <f>244100+133+70000</f>
        <v>314233</v>
      </c>
      <c r="AF465" s="93">
        <v>244100</v>
      </c>
      <c r="AG465" s="378">
        <v>211041</v>
      </c>
      <c r="AH465" s="395" t="e">
        <f t="shared" si="234"/>
        <v>#REF!</v>
      </c>
      <c r="AI465" s="110" t="e">
        <f>#REF!</f>
        <v>#REF!</v>
      </c>
      <c r="AJ465" s="93" t="e">
        <f>#REF!</f>
        <v>#REF!</v>
      </c>
      <c r="AK465" s="93" t="e">
        <f>#REF!</f>
        <v>#REF!</v>
      </c>
      <c r="AL465" s="93" t="e">
        <f>#REF!</f>
        <v>#REF!</v>
      </c>
      <c r="AM465" s="93" t="e">
        <f>#REF!</f>
        <v>#REF!</v>
      </c>
      <c r="AN465" s="93" t="e">
        <f>#REF!</f>
        <v>#REF!</v>
      </c>
      <c r="AO465" s="93" t="e">
        <f>#REF!</f>
        <v>#REF!</v>
      </c>
      <c r="AP465" s="93" t="e">
        <f>#REF!</f>
        <v>#REF!</v>
      </c>
      <c r="AQ465" s="93" t="e">
        <f>#REF!</f>
        <v>#REF!</v>
      </c>
      <c r="AR465" s="93" t="e">
        <f>#REF!</f>
        <v>#REF!</v>
      </c>
      <c r="AS465" s="187" t="e">
        <f>#REF!</f>
        <v>#REF!</v>
      </c>
      <c r="AT465" s="187" t="e">
        <f>#REF!</f>
        <v>#REF!</v>
      </c>
      <c r="AU465" s="17"/>
      <c r="AV465" s="17"/>
    </row>
    <row r="466" spans="1:48">
      <c r="A466" s="519">
        <v>5105030100500300</v>
      </c>
      <c r="B466" s="95" t="s">
        <v>1193</v>
      </c>
      <c r="C466" s="52" t="s">
        <v>1645</v>
      </c>
      <c r="D466" s="525" t="e">
        <f t="shared" si="235"/>
        <v>#REF!</v>
      </c>
      <c r="E466" s="106" t="e">
        <f t="shared" si="232"/>
        <v>#REF!</v>
      </c>
      <c r="F466" s="428" t="e">
        <f t="shared" si="233"/>
        <v>#REF!</v>
      </c>
      <c r="G466" s="397" t="e">
        <f>SUM(#REF!)</f>
        <v>#REF!</v>
      </c>
      <c r="H466" s="396" t="e">
        <f>SUM(#REF!)</f>
        <v>#REF!</v>
      </c>
      <c r="I466" s="396" t="e">
        <f>SUM(#REF!)</f>
        <v>#REF!</v>
      </c>
      <c r="J466" s="396" t="e">
        <f>SUM(#REF!)</f>
        <v>#REF!</v>
      </c>
      <c r="K466" s="396" t="e">
        <f>SUM(#REF!)</f>
        <v>#REF!</v>
      </c>
      <c r="L466" s="396" t="e">
        <f>SUM(#REF!)</f>
        <v>#REF!</v>
      </c>
      <c r="M466" s="396" t="e">
        <f>SUM(#REF!)</f>
        <v>#REF!</v>
      </c>
      <c r="N466" s="396" t="e">
        <f>SUM(#REF!)</f>
        <v>#REF!</v>
      </c>
      <c r="O466" s="396" t="e">
        <f>SUM(#REF!)</f>
        <v>#REF!</v>
      </c>
      <c r="P466" s="396" t="e">
        <f>SUM(#REF!)</f>
        <v>#REF!</v>
      </c>
      <c r="Q466" s="396" t="e">
        <f>SUM(#REF!)</f>
        <v>#REF!</v>
      </c>
      <c r="R466" s="396" t="e">
        <f>SUM(#REF!)</f>
        <v>#REF!</v>
      </c>
      <c r="S466" s="396" t="e">
        <f>SUM(#REF!)</f>
        <v>#REF!</v>
      </c>
      <c r="T466" s="396" t="e">
        <f>SUM(#REF!)</f>
        <v>#REF!</v>
      </c>
      <c r="U466" s="396" t="e">
        <f>SUM(#REF!)</f>
        <v>#REF!</v>
      </c>
      <c r="V466" s="396" t="e">
        <f>SUM(#REF!)</f>
        <v>#REF!</v>
      </c>
      <c r="W466" s="396" t="e">
        <f>SUM(#REF!)</f>
        <v>#REF!</v>
      </c>
      <c r="X466" s="396" t="e">
        <f>SUM(#REF!)</f>
        <v>#REF!</v>
      </c>
      <c r="Y466" s="396" t="e">
        <f>SUM(#REF!)</f>
        <v>#REF!</v>
      </c>
      <c r="Z466" s="396" t="e">
        <f>SUM(#REF!)</f>
        <v>#REF!</v>
      </c>
      <c r="AA466" s="393" t="e">
        <f>SUM(#REF!)</f>
        <v>#REF!</v>
      </c>
      <c r="AB466" s="393" t="e">
        <f>SUM(#REF!)</f>
        <v>#REF!</v>
      </c>
      <c r="AC466" s="393" t="e">
        <f>SUM(#REF!)</f>
        <v>#REF!</v>
      </c>
      <c r="AD466" s="393" t="e">
        <f>SUM(#REF!)</f>
        <v>#REF!</v>
      </c>
      <c r="AE466" s="93">
        <v>40000</v>
      </c>
      <c r="AF466" s="93">
        <v>40000</v>
      </c>
      <c r="AG466" s="378">
        <v>14078</v>
      </c>
      <c r="AH466" s="395" t="e">
        <f t="shared" si="234"/>
        <v>#REF!</v>
      </c>
      <c r="AI466" s="110" t="e">
        <f>#REF!</f>
        <v>#REF!</v>
      </c>
      <c r="AJ466" s="93" t="e">
        <f>#REF!</f>
        <v>#REF!</v>
      </c>
      <c r="AK466" s="93" t="e">
        <f>#REF!</f>
        <v>#REF!</v>
      </c>
      <c r="AL466" s="93" t="e">
        <f>#REF!</f>
        <v>#REF!</v>
      </c>
      <c r="AM466" s="93" t="e">
        <f>#REF!</f>
        <v>#REF!</v>
      </c>
      <c r="AN466" s="93" t="e">
        <f>#REF!</f>
        <v>#REF!</v>
      </c>
      <c r="AO466" s="93" t="e">
        <f>#REF!</f>
        <v>#REF!</v>
      </c>
      <c r="AP466" s="93" t="e">
        <f>#REF!</f>
        <v>#REF!</v>
      </c>
      <c r="AQ466" s="93" t="e">
        <f>#REF!</f>
        <v>#REF!</v>
      </c>
      <c r="AR466" s="93" t="e">
        <f>#REF!</f>
        <v>#REF!</v>
      </c>
      <c r="AS466" s="187" t="e">
        <f>#REF!</f>
        <v>#REF!</v>
      </c>
      <c r="AT466" s="187" t="e">
        <f>#REF!</f>
        <v>#REF!</v>
      </c>
      <c r="AU466" s="17"/>
      <c r="AV466" s="17"/>
    </row>
    <row r="467" spans="1:48">
      <c r="A467" s="519">
        <v>5105030100500400</v>
      </c>
      <c r="B467" s="95" t="s">
        <v>1194</v>
      </c>
      <c r="C467" s="52" t="s">
        <v>1646</v>
      </c>
      <c r="D467" s="525" t="e">
        <f t="shared" si="235"/>
        <v>#REF!</v>
      </c>
      <c r="E467" s="106" t="e">
        <f t="shared" si="232"/>
        <v>#REF!</v>
      </c>
      <c r="F467" s="428" t="e">
        <f t="shared" si="233"/>
        <v>#REF!</v>
      </c>
      <c r="G467" s="397" t="e">
        <f>SUM(#REF!)</f>
        <v>#REF!</v>
      </c>
      <c r="H467" s="396" t="e">
        <f>SUM(#REF!)</f>
        <v>#REF!</v>
      </c>
      <c r="I467" s="396" t="e">
        <f>SUM(#REF!)</f>
        <v>#REF!</v>
      </c>
      <c r="J467" s="396" t="e">
        <f>SUM(#REF!)</f>
        <v>#REF!</v>
      </c>
      <c r="K467" s="396" t="e">
        <f>SUM(#REF!)</f>
        <v>#REF!</v>
      </c>
      <c r="L467" s="396" t="e">
        <f>SUM(#REF!)</f>
        <v>#REF!</v>
      </c>
      <c r="M467" s="396" t="e">
        <f>SUM(#REF!)</f>
        <v>#REF!</v>
      </c>
      <c r="N467" s="396" t="e">
        <f>SUM(#REF!)</f>
        <v>#REF!</v>
      </c>
      <c r="O467" s="396" t="e">
        <f>SUM(#REF!)</f>
        <v>#REF!</v>
      </c>
      <c r="P467" s="396" t="e">
        <f>SUM(#REF!)</f>
        <v>#REF!</v>
      </c>
      <c r="Q467" s="396" t="e">
        <f>SUM(#REF!)</f>
        <v>#REF!</v>
      </c>
      <c r="R467" s="396" t="e">
        <f>SUM(#REF!)</f>
        <v>#REF!</v>
      </c>
      <c r="S467" s="396" t="e">
        <f>SUM(#REF!)</f>
        <v>#REF!</v>
      </c>
      <c r="T467" s="396" t="e">
        <f>SUM(#REF!)</f>
        <v>#REF!</v>
      </c>
      <c r="U467" s="396" t="e">
        <f>SUM(#REF!)</f>
        <v>#REF!</v>
      </c>
      <c r="V467" s="396" t="e">
        <f>SUM(#REF!)</f>
        <v>#REF!</v>
      </c>
      <c r="W467" s="396" t="e">
        <f>SUM(#REF!)</f>
        <v>#REF!</v>
      </c>
      <c r="X467" s="396" t="e">
        <f>SUM(#REF!)</f>
        <v>#REF!</v>
      </c>
      <c r="Y467" s="396" t="e">
        <f>SUM(#REF!)</f>
        <v>#REF!</v>
      </c>
      <c r="Z467" s="396" t="e">
        <f>SUM(#REF!)</f>
        <v>#REF!</v>
      </c>
      <c r="AA467" s="393" t="e">
        <f>SUM(#REF!)</f>
        <v>#REF!</v>
      </c>
      <c r="AB467" s="393" t="e">
        <f>SUM(#REF!)</f>
        <v>#REF!</v>
      </c>
      <c r="AC467" s="393" t="e">
        <f>SUM(#REF!)</f>
        <v>#REF!</v>
      </c>
      <c r="AD467" s="393" t="e">
        <f>SUM(#REF!)</f>
        <v>#REF!</v>
      </c>
      <c r="AE467" s="505">
        <f>93600-2539</f>
        <v>91061</v>
      </c>
      <c r="AF467" s="93">
        <v>93600</v>
      </c>
      <c r="AG467" s="378">
        <v>71016</v>
      </c>
      <c r="AH467" s="395" t="e">
        <f t="shared" si="234"/>
        <v>#REF!</v>
      </c>
      <c r="AI467" s="110" t="e">
        <f>#REF!</f>
        <v>#REF!</v>
      </c>
      <c r="AJ467" s="93" t="e">
        <f>#REF!</f>
        <v>#REF!</v>
      </c>
      <c r="AK467" s="93" t="e">
        <f>#REF!</f>
        <v>#REF!</v>
      </c>
      <c r="AL467" s="93" t="e">
        <f>#REF!</f>
        <v>#REF!</v>
      </c>
      <c r="AM467" s="93" t="e">
        <f>#REF!</f>
        <v>#REF!</v>
      </c>
      <c r="AN467" s="93" t="e">
        <f>#REF!</f>
        <v>#REF!</v>
      </c>
      <c r="AO467" s="93" t="e">
        <f>#REF!</f>
        <v>#REF!</v>
      </c>
      <c r="AP467" s="93" t="e">
        <f>#REF!</f>
        <v>#REF!</v>
      </c>
      <c r="AQ467" s="93" t="e">
        <f>#REF!</f>
        <v>#REF!</v>
      </c>
      <c r="AR467" s="93" t="e">
        <f>#REF!</f>
        <v>#REF!</v>
      </c>
      <c r="AS467" s="187" t="e">
        <f>#REF!</f>
        <v>#REF!</v>
      </c>
      <c r="AT467" s="187" t="e">
        <f>#REF!</f>
        <v>#REF!</v>
      </c>
      <c r="AU467" s="17"/>
      <c r="AV467" s="17"/>
    </row>
    <row r="468" spans="1:48">
      <c r="A468" s="519">
        <v>5105030100500500</v>
      </c>
      <c r="B468" s="95" t="s">
        <v>1195</v>
      </c>
      <c r="C468" s="52" t="s">
        <v>659</v>
      </c>
      <c r="D468" s="525" t="e">
        <f t="shared" si="235"/>
        <v>#REF!</v>
      </c>
      <c r="E468" s="106" t="e">
        <f t="shared" si="232"/>
        <v>#REF!</v>
      </c>
      <c r="F468" s="428" t="e">
        <f t="shared" si="233"/>
        <v>#REF!</v>
      </c>
      <c r="G468" s="397" t="e">
        <f>SUM(#REF!)</f>
        <v>#REF!</v>
      </c>
      <c r="H468" s="396" t="e">
        <f>SUM(#REF!)</f>
        <v>#REF!</v>
      </c>
      <c r="I468" s="396" t="e">
        <f>SUM(#REF!)</f>
        <v>#REF!</v>
      </c>
      <c r="J468" s="396" t="e">
        <f>SUM(#REF!)</f>
        <v>#REF!</v>
      </c>
      <c r="K468" s="396" t="e">
        <f>SUM(#REF!)</f>
        <v>#REF!</v>
      </c>
      <c r="L468" s="396" t="e">
        <f>SUM(#REF!)</f>
        <v>#REF!</v>
      </c>
      <c r="M468" s="396" t="e">
        <f>SUM(#REF!)</f>
        <v>#REF!</v>
      </c>
      <c r="N468" s="396" t="e">
        <f>SUM(#REF!)</f>
        <v>#REF!</v>
      </c>
      <c r="O468" s="396" t="e">
        <f>SUM(#REF!)</f>
        <v>#REF!</v>
      </c>
      <c r="P468" s="396" t="e">
        <f>SUM(#REF!)</f>
        <v>#REF!</v>
      </c>
      <c r="Q468" s="396" t="e">
        <f>SUM(#REF!)</f>
        <v>#REF!</v>
      </c>
      <c r="R468" s="396" t="e">
        <f>SUM(#REF!)</f>
        <v>#REF!</v>
      </c>
      <c r="S468" s="396" t="e">
        <f>SUM(#REF!)</f>
        <v>#REF!</v>
      </c>
      <c r="T468" s="396" t="e">
        <f>SUM(#REF!)</f>
        <v>#REF!</v>
      </c>
      <c r="U468" s="396" t="e">
        <f>SUM(#REF!)</f>
        <v>#REF!</v>
      </c>
      <c r="V468" s="396" t="e">
        <f>SUM(#REF!)</f>
        <v>#REF!</v>
      </c>
      <c r="W468" s="396" t="e">
        <f>SUM(#REF!)</f>
        <v>#REF!</v>
      </c>
      <c r="X468" s="396" t="e">
        <f>SUM(#REF!)</f>
        <v>#REF!</v>
      </c>
      <c r="Y468" s="396" t="e">
        <f>SUM(#REF!)</f>
        <v>#REF!</v>
      </c>
      <c r="Z468" s="396" t="e">
        <f>SUM(#REF!)</f>
        <v>#REF!</v>
      </c>
      <c r="AA468" s="393" t="e">
        <f>SUM(#REF!)</f>
        <v>#REF!</v>
      </c>
      <c r="AB468" s="393" t="e">
        <f>SUM(#REF!)</f>
        <v>#REF!</v>
      </c>
      <c r="AC468" s="393" t="e">
        <f>SUM(#REF!)</f>
        <v>#REF!</v>
      </c>
      <c r="AD468" s="393" t="e">
        <f>SUM(#REF!)</f>
        <v>#REF!</v>
      </c>
      <c r="AE468" s="93">
        <v>10000</v>
      </c>
      <c r="AF468" s="93">
        <v>10000</v>
      </c>
      <c r="AG468" s="378">
        <v>3128</v>
      </c>
      <c r="AH468" s="395" t="e">
        <f t="shared" si="234"/>
        <v>#REF!</v>
      </c>
      <c r="AI468" s="110" t="e">
        <f>#REF!</f>
        <v>#REF!</v>
      </c>
      <c r="AJ468" s="93" t="e">
        <f>#REF!</f>
        <v>#REF!</v>
      </c>
      <c r="AK468" s="93" t="e">
        <f>#REF!</f>
        <v>#REF!</v>
      </c>
      <c r="AL468" s="93" t="e">
        <f>#REF!</f>
        <v>#REF!</v>
      </c>
      <c r="AM468" s="93" t="e">
        <f>#REF!</f>
        <v>#REF!</v>
      </c>
      <c r="AN468" s="93" t="e">
        <f>#REF!</f>
        <v>#REF!</v>
      </c>
      <c r="AO468" s="93" t="e">
        <f>#REF!</f>
        <v>#REF!</v>
      </c>
      <c r="AP468" s="93" t="e">
        <f>#REF!</f>
        <v>#REF!</v>
      </c>
      <c r="AQ468" s="93" t="e">
        <f>#REF!</f>
        <v>#REF!</v>
      </c>
      <c r="AR468" s="93" t="e">
        <f>#REF!</f>
        <v>#REF!</v>
      </c>
      <c r="AS468" s="187" t="e">
        <f>#REF!</f>
        <v>#REF!</v>
      </c>
      <c r="AT468" s="187" t="e">
        <f>#REF!</f>
        <v>#REF!</v>
      </c>
      <c r="AU468" s="17"/>
      <c r="AV468" s="17"/>
    </row>
    <row r="469" spans="1:48" ht="16.5" customHeight="1">
      <c r="A469" s="519">
        <v>5105030100500600</v>
      </c>
      <c r="B469" s="95" t="s">
        <v>1196</v>
      </c>
      <c r="C469" s="52" t="s">
        <v>1647</v>
      </c>
      <c r="D469" s="525" t="e">
        <f t="shared" si="235"/>
        <v>#REF!</v>
      </c>
      <c r="E469" s="106" t="e">
        <f t="shared" si="232"/>
        <v>#REF!</v>
      </c>
      <c r="F469" s="428" t="e">
        <f t="shared" si="233"/>
        <v>#REF!</v>
      </c>
      <c r="G469" s="397" t="e">
        <f>SUM(#REF!)</f>
        <v>#REF!</v>
      </c>
      <c r="H469" s="396" t="e">
        <f>SUM(#REF!)</f>
        <v>#REF!</v>
      </c>
      <c r="I469" s="396" t="e">
        <f>SUM(#REF!)</f>
        <v>#REF!</v>
      </c>
      <c r="J469" s="396" t="e">
        <f>SUM(#REF!)</f>
        <v>#REF!</v>
      </c>
      <c r="K469" s="396" t="e">
        <f>SUM(#REF!)</f>
        <v>#REF!</v>
      </c>
      <c r="L469" s="396" t="e">
        <f>SUM(#REF!)</f>
        <v>#REF!</v>
      </c>
      <c r="M469" s="396" t="e">
        <f>SUM(#REF!)</f>
        <v>#REF!</v>
      </c>
      <c r="N469" s="396" t="e">
        <f>SUM(#REF!)</f>
        <v>#REF!</v>
      </c>
      <c r="O469" s="396" t="e">
        <f>SUM(#REF!)</f>
        <v>#REF!</v>
      </c>
      <c r="P469" s="396" t="e">
        <f>SUM(#REF!)</f>
        <v>#REF!</v>
      </c>
      <c r="Q469" s="396" t="e">
        <f>SUM(#REF!)</f>
        <v>#REF!</v>
      </c>
      <c r="R469" s="396" t="e">
        <f>SUM(#REF!)</f>
        <v>#REF!</v>
      </c>
      <c r="S469" s="396" t="e">
        <f>SUM(#REF!)</f>
        <v>#REF!</v>
      </c>
      <c r="T469" s="396" t="e">
        <f>SUM(#REF!)</f>
        <v>#REF!</v>
      </c>
      <c r="U469" s="396" t="e">
        <f>SUM(#REF!)</f>
        <v>#REF!</v>
      </c>
      <c r="V469" s="396" t="e">
        <f>SUM(#REF!)</f>
        <v>#REF!</v>
      </c>
      <c r="W469" s="396" t="e">
        <f>SUM(#REF!)</f>
        <v>#REF!</v>
      </c>
      <c r="X469" s="396" t="e">
        <f>SUM(#REF!)</f>
        <v>#REF!</v>
      </c>
      <c r="Y469" s="396" t="e">
        <f>SUM(#REF!)</f>
        <v>#REF!</v>
      </c>
      <c r="Z469" s="396" t="e">
        <f>SUM(#REF!)</f>
        <v>#REF!</v>
      </c>
      <c r="AA469" s="393" t="e">
        <f>SUM(#REF!)</f>
        <v>#REF!</v>
      </c>
      <c r="AB469" s="393" t="e">
        <f>SUM(#REF!)</f>
        <v>#REF!</v>
      </c>
      <c r="AC469" s="393" t="e">
        <f>SUM(#REF!)</f>
        <v>#REF!</v>
      </c>
      <c r="AD469" s="393" t="e">
        <f>SUM(#REF!)</f>
        <v>#REF!</v>
      </c>
      <c r="AE469" s="93">
        <v>20000</v>
      </c>
      <c r="AF469" s="93">
        <v>20000</v>
      </c>
      <c r="AG469" s="378">
        <v>12640</v>
      </c>
      <c r="AH469" s="395" t="e">
        <f t="shared" si="234"/>
        <v>#REF!</v>
      </c>
      <c r="AI469" s="110" t="e">
        <f>#REF!</f>
        <v>#REF!</v>
      </c>
      <c r="AJ469" s="93" t="e">
        <f>#REF!</f>
        <v>#REF!</v>
      </c>
      <c r="AK469" s="93" t="e">
        <f>#REF!</f>
        <v>#REF!</v>
      </c>
      <c r="AL469" s="93" t="e">
        <f>#REF!</f>
        <v>#REF!</v>
      </c>
      <c r="AM469" s="93" t="e">
        <f>#REF!</f>
        <v>#REF!</v>
      </c>
      <c r="AN469" s="93" t="e">
        <f>#REF!</f>
        <v>#REF!</v>
      </c>
      <c r="AO469" s="93" t="e">
        <f>#REF!</f>
        <v>#REF!</v>
      </c>
      <c r="AP469" s="93" t="e">
        <f>#REF!</f>
        <v>#REF!</v>
      </c>
      <c r="AQ469" s="93" t="e">
        <f>#REF!</f>
        <v>#REF!</v>
      </c>
      <c r="AR469" s="93" t="e">
        <f>#REF!</f>
        <v>#REF!</v>
      </c>
      <c r="AS469" s="187" t="e">
        <f>#REF!</f>
        <v>#REF!</v>
      </c>
      <c r="AT469" s="187" t="e">
        <f>#REF!</f>
        <v>#REF!</v>
      </c>
      <c r="AU469" s="17"/>
      <c r="AV469" s="17"/>
    </row>
    <row r="470" spans="1:48">
      <c r="A470" s="519">
        <v>5105030100500700</v>
      </c>
      <c r="B470" s="95" t="s">
        <v>1389</v>
      </c>
      <c r="C470" s="52" t="s">
        <v>1648</v>
      </c>
      <c r="D470" s="525" t="e">
        <f t="shared" si="235"/>
        <v>#REF!</v>
      </c>
      <c r="E470" s="106" t="e">
        <f t="shared" si="232"/>
        <v>#REF!</v>
      </c>
      <c r="F470" s="428" t="e">
        <f t="shared" si="233"/>
        <v>#REF!</v>
      </c>
      <c r="G470" s="397" t="e">
        <f>SUM(#REF!)</f>
        <v>#REF!</v>
      </c>
      <c r="H470" s="396" t="e">
        <f>SUM(#REF!)</f>
        <v>#REF!</v>
      </c>
      <c r="I470" s="396" t="e">
        <f>SUM(#REF!)</f>
        <v>#REF!</v>
      </c>
      <c r="J470" s="396" t="e">
        <f>SUM(#REF!)</f>
        <v>#REF!</v>
      </c>
      <c r="K470" s="396" t="e">
        <f>SUM(#REF!)</f>
        <v>#REF!</v>
      </c>
      <c r="L470" s="396" t="e">
        <f>SUM(#REF!)</f>
        <v>#REF!</v>
      </c>
      <c r="M470" s="396" t="e">
        <f>SUM(#REF!)</f>
        <v>#REF!</v>
      </c>
      <c r="N470" s="396" t="e">
        <f>SUM(#REF!)</f>
        <v>#REF!</v>
      </c>
      <c r="O470" s="396" t="e">
        <f>SUM(#REF!)</f>
        <v>#REF!</v>
      </c>
      <c r="P470" s="396" t="e">
        <f>SUM(#REF!)</f>
        <v>#REF!</v>
      </c>
      <c r="Q470" s="396" t="e">
        <f>SUM(#REF!)</f>
        <v>#REF!</v>
      </c>
      <c r="R470" s="396" t="e">
        <f>SUM(#REF!)</f>
        <v>#REF!</v>
      </c>
      <c r="S470" s="396" t="e">
        <f>SUM(#REF!)</f>
        <v>#REF!</v>
      </c>
      <c r="T470" s="396" t="e">
        <f>SUM(#REF!)</f>
        <v>#REF!</v>
      </c>
      <c r="U470" s="396" t="e">
        <f>SUM(#REF!)</f>
        <v>#REF!</v>
      </c>
      <c r="V470" s="396" t="e">
        <f>SUM(#REF!)</f>
        <v>#REF!</v>
      </c>
      <c r="W470" s="396" t="e">
        <f>SUM(#REF!)</f>
        <v>#REF!</v>
      </c>
      <c r="X470" s="396" t="e">
        <f>SUM(#REF!)</f>
        <v>#REF!</v>
      </c>
      <c r="Y470" s="396" t="e">
        <f>SUM(#REF!)</f>
        <v>#REF!</v>
      </c>
      <c r="Z470" s="396" t="e">
        <f>SUM(#REF!)</f>
        <v>#REF!</v>
      </c>
      <c r="AA470" s="393" t="e">
        <f>SUM(#REF!)</f>
        <v>#REF!</v>
      </c>
      <c r="AB470" s="393" t="e">
        <f>SUM(#REF!)</f>
        <v>#REF!</v>
      </c>
      <c r="AC470" s="393" t="e">
        <f>SUM(#REF!)</f>
        <v>#REF!</v>
      </c>
      <c r="AD470" s="393" t="e">
        <f>SUM(#REF!)</f>
        <v>#REF!</v>
      </c>
      <c r="AE470" s="505">
        <f>27400+206</f>
        <v>27606</v>
      </c>
      <c r="AF470" s="93">
        <v>27400</v>
      </c>
      <c r="AG470" s="378">
        <v>8013</v>
      </c>
      <c r="AH470" s="395" t="e">
        <f t="shared" si="234"/>
        <v>#REF!</v>
      </c>
      <c r="AI470" s="110" t="e">
        <f>#REF!</f>
        <v>#REF!</v>
      </c>
      <c r="AJ470" s="93" t="e">
        <f>#REF!</f>
        <v>#REF!</v>
      </c>
      <c r="AK470" s="93" t="e">
        <f>#REF!</f>
        <v>#REF!</v>
      </c>
      <c r="AL470" s="93" t="e">
        <f>#REF!</f>
        <v>#REF!</v>
      </c>
      <c r="AM470" s="93" t="e">
        <f>#REF!</f>
        <v>#REF!</v>
      </c>
      <c r="AN470" s="93" t="e">
        <f>#REF!</f>
        <v>#REF!</v>
      </c>
      <c r="AO470" s="93" t="e">
        <f>#REF!</f>
        <v>#REF!</v>
      </c>
      <c r="AP470" s="93" t="e">
        <f>#REF!</f>
        <v>#REF!</v>
      </c>
      <c r="AQ470" s="93" t="e">
        <f>#REF!</f>
        <v>#REF!</v>
      </c>
      <c r="AR470" s="93" t="e">
        <f>#REF!</f>
        <v>#REF!</v>
      </c>
      <c r="AS470" s="187" t="e">
        <f>#REF!</f>
        <v>#REF!</v>
      </c>
      <c r="AT470" s="187" t="e">
        <f>#REF!</f>
        <v>#REF!</v>
      </c>
      <c r="AU470" s="17"/>
      <c r="AV470" s="17"/>
    </row>
    <row r="471" spans="1:48">
      <c r="A471" s="519">
        <v>5105030100500800</v>
      </c>
      <c r="B471" s="95" t="s">
        <v>1197</v>
      </c>
      <c r="C471" s="52" t="s">
        <v>471</v>
      </c>
      <c r="D471" s="525" t="e">
        <f t="shared" si="235"/>
        <v>#REF!</v>
      </c>
      <c r="E471" s="106" t="e">
        <f t="shared" si="232"/>
        <v>#REF!</v>
      </c>
      <c r="F471" s="428" t="e">
        <f t="shared" si="233"/>
        <v>#REF!</v>
      </c>
      <c r="G471" s="397" t="e">
        <f>SUM(#REF!)</f>
        <v>#REF!</v>
      </c>
      <c r="H471" s="396" t="e">
        <f>SUM(#REF!)</f>
        <v>#REF!</v>
      </c>
      <c r="I471" s="396" t="e">
        <f>SUM(#REF!)</f>
        <v>#REF!</v>
      </c>
      <c r="J471" s="396" t="e">
        <f>SUM(#REF!)</f>
        <v>#REF!</v>
      </c>
      <c r="K471" s="396" t="e">
        <f>SUM(#REF!)</f>
        <v>#REF!</v>
      </c>
      <c r="L471" s="396" t="e">
        <f>SUM(#REF!)</f>
        <v>#REF!</v>
      </c>
      <c r="M471" s="396" t="e">
        <f>SUM(#REF!)</f>
        <v>#REF!</v>
      </c>
      <c r="N471" s="396" t="e">
        <f>SUM(#REF!)</f>
        <v>#REF!</v>
      </c>
      <c r="O471" s="396" t="e">
        <f>SUM(#REF!)</f>
        <v>#REF!</v>
      </c>
      <c r="P471" s="396" t="e">
        <f>SUM(#REF!)</f>
        <v>#REF!</v>
      </c>
      <c r="Q471" s="396" t="e">
        <f>SUM(#REF!)</f>
        <v>#REF!</v>
      </c>
      <c r="R471" s="396" t="e">
        <f>SUM(#REF!)</f>
        <v>#REF!</v>
      </c>
      <c r="S471" s="396" t="e">
        <f>SUM(#REF!)</f>
        <v>#REF!</v>
      </c>
      <c r="T471" s="396" t="e">
        <f>SUM(#REF!)</f>
        <v>#REF!</v>
      </c>
      <c r="U471" s="396" t="e">
        <f>SUM(#REF!)</f>
        <v>#REF!</v>
      </c>
      <c r="V471" s="396" t="e">
        <f>SUM(#REF!)</f>
        <v>#REF!</v>
      </c>
      <c r="W471" s="396" t="e">
        <f>SUM(#REF!)</f>
        <v>#REF!</v>
      </c>
      <c r="X471" s="396" t="e">
        <f>SUM(#REF!)</f>
        <v>#REF!</v>
      </c>
      <c r="Y471" s="396" t="e">
        <f>SUM(#REF!)</f>
        <v>#REF!</v>
      </c>
      <c r="Z471" s="396" t="e">
        <f>SUM(#REF!)</f>
        <v>#REF!</v>
      </c>
      <c r="AA471" s="393" t="e">
        <f>SUM(#REF!)</f>
        <v>#REF!</v>
      </c>
      <c r="AB471" s="393" t="e">
        <f>SUM(#REF!)</f>
        <v>#REF!</v>
      </c>
      <c r="AC471" s="393" t="e">
        <f>SUM(#REF!)</f>
        <v>#REF!</v>
      </c>
      <c r="AD471" s="393" t="e">
        <f>SUM(#REF!)</f>
        <v>#REF!</v>
      </c>
      <c r="AE471" s="505">
        <f>560000+2529+130000</f>
        <v>692529</v>
      </c>
      <c r="AF471" s="93">
        <v>560000</v>
      </c>
      <c r="AG471" s="378">
        <v>475183</v>
      </c>
      <c r="AH471" s="395" t="e">
        <f t="shared" si="234"/>
        <v>#REF!</v>
      </c>
      <c r="AI471" s="110" t="e">
        <f>#REF!</f>
        <v>#REF!</v>
      </c>
      <c r="AJ471" s="93" t="e">
        <f>#REF!</f>
        <v>#REF!</v>
      </c>
      <c r="AK471" s="93" t="e">
        <f>#REF!</f>
        <v>#REF!</v>
      </c>
      <c r="AL471" s="93" t="e">
        <f>#REF!</f>
        <v>#REF!</v>
      </c>
      <c r="AM471" s="93" t="e">
        <f>#REF!</f>
        <v>#REF!</v>
      </c>
      <c r="AN471" s="93" t="e">
        <f>#REF!</f>
        <v>#REF!</v>
      </c>
      <c r="AO471" s="93" t="e">
        <f>#REF!</f>
        <v>#REF!</v>
      </c>
      <c r="AP471" s="93" t="e">
        <f>#REF!</f>
        <v>#REF!</v>
      </c>
      <c r="AQ471" s="93" t="e">
        <f>#REF!</f>
        <v>#REF!</v>
      </c>
      <c r="AR471" s="93" t="e">
        <f>#REF!</f>
        <v>#REF!</v>
      </c>
      <c r="AS471" s="187" t="e">
        <f>#REF!</f>
        <v>#REF!</v>
      </c>
      <c r="AT471" s="187" t="e">
        <f>#REF!</f>
        <v>#REF!</v>
      </c>
      <c r="AU471" s="17"/>
      <c r="AV471" s="17"/>
    </row>
    <row r="472" spans="1:48">
      <c r="A472" s="519">
        <v>5102050100200100</v>
      </c>
      <c r="B472" s="95">
        <v>409</v>
      </c>
      <c r="C472" s="52" t="s">
        <v>791</v>
      </c>
      <c r="D472" s="525" t="e">
        <f t="shared" si="235"/>
        <v>#REF!</v>
      </c>
      <c r="E472" s="106" t="e">
        <f t="shared" si="232"/>
        <v>#REF!</v>
      </c>
      <c r="F472" s="428" t="e">
        <f t="shared" si="233"/>
        <v>#REF!</v>
      </c>
      <c r="G472" s="397" t="e">
        <f>SUM(#REF!)</f>
        <v>#REF!</v>
      </c>
      <c r="H472" s="396" t="e">
        <f>SUM(#REF!)</f>
        <v>#REF!</v>
      </c>
      <c r="I472" s="396" t="e">
        <f>SUM(#REF!)</f>
        <v>#REF!</v>
      </c>
      <c r="J472" s="396" t="e">
        <f>SUM(#REF!)</f>
        <v>#REF!</v>
      </c>
      <c r="K472" s="396" t="e">
        <f>SUM(#REF!)</f>
        <v>#REF!</v>
      </c>
      <c r="L472" s="396" t="e">
        <f>SUM(#REF!)</f>
        <v>#REF!</v>
      </c>
      <c r="M472" s="396" t="e">
        <f>SUM(#REF!)</f>
        <v>#REF!</v>
      </c>
      <c r="N472" s="396" t="e">
        <f>SUM(#REF!)</f>
        <v>#REF!</v>
      </c>
      <c r="O472" s="396" t="e">
        <f>SUM(#REF!)</f>
        <v>#REF!</v>
      </c>
      <c r="P472" s="396" t="e">
        <f>SUM(#REF!)</f>
        <v>#REF!</v>
      </c>
      <c r="Q472" s="396" t="e">
        <f>SUM(#REF!)</f>
        <v>#REF!</v>
      </c>
      <c r="R472" s="396" t="e">
        <f>SUM(#REF!)</f>
        <v>#REF!</v>
      </c>
      <c r="S472" s="396" t="e">
        <f>SUM(#REF!)</f>
        <v>#REF!</v>
      </c>
      <c r="T472" s="396" t="e">
        <f>SUM(#REF!)</f>
        <v>#REF!</v>
      </c>
      <c r="U472" s="396" t="e">
        <f>SUM(#REF!)</f>
        <v>#REF!</v>
      </c>
      <c r="V472" s="396" t="e">
        <f>SUM(#REF!)</f>
        <v>#REF!</v>
      </c>
      <c r="W472" s="396" t="e">
        <f>SUM(#REF!)</f>
        <v>#REF!</v>
      </c>
      <c r="X472" s="396" t="e">
        <f>SUM(#REF!)</f>
        <v>#REF!</v>
      </c>
      <c r="Y472" s="396" t="e">
        <f>SUM(#REF!)</f>
        <v>#REF!</v>
      </c>
      <c r="Z472" s="396" t="e">
        <f>SUM(#REF!)</f>
        <v>#REF!</v>
      </c>
      <c r="AA472" s="393" t="e">
        <f>SUM(#REF!)</f>
        <v>#REF!</v>
      </c>
      <c r="AB472" s="393" t="e">
        <f>SUM(#REF!)</f>
        <v>#REF!</v>
      </c>
      <c r="AC472" s="393" t="e">
        <f>SUM(#REF!)</f>
        <v>#REF!</v>
      </c>
      <c r="AD472" s="393" t="e">
        <f>SUM(#REF!)</f>
        <v>#REF!</v>
      </c>
      <c r="AE472" s="93">
        <v>30000</v>
      </c>
      <c r="AF472" s="93">
        <v>30000</v>
      </c>
      <c r="AG472" s="378">
        <v>25890</v>
      </c>
      <c r="AH472" s="395" t="e">
        <f t="shared" si="234"/>
        <v>#REF!</v>
      </c>
      <c r="AI472" s="110" t="e">
        <f>#REF!</f>
        <v>#REF!</v>
      </c>
      <c r="AJ472" s="93" t="e">
        <f>#REF!</f>
        <v>#REF!</v>
      </c>
      <c r="AK472" s="93" t="e">
        <f>#REF!</f>
        <v>#REF!</v>
      </c>
      <c r="AL472" s="93" t="e">
        <f>#REF!</f>
        <v>#REF!</v>
      </c>
      <c r="AM472" s="93" t="e">
        <f>#REF!</f>
        <v>#REF!</v>
      </c>
      <c r="AN472" s="93" t="e">
        <f>#REF!</f>
        <v>#REF!</v>
      </c>
      <c r="AO472" s="93" t="e">
        <f>#REF!</f>
        <v>#REF!</v>
      </c>
      <c r="AP472" s="93" t="e">
        <f>#REF!</f>
        <v>#REF!</v>
      </c>
      <c r="AQ472" s="93" t="e">
        <f>#REF!</f>
        <v>#REF!</v>
      </c>
      <c r="AR472" s="93" t="e">
        <f>#REF!</f>
        <v>#REF!</v>
      </c>
      <c r="AS472" s="187" t="e">
        <f>#REF!</f>
        <v>#REF!</v>
      </c>
      <c r="AT472" s="187" t="e">
        <f>#REF!</f>
        <v>#REF!</v>
      </c>
      <c r="AU472" s="17"/>
      <c r="AV472" s="17"/>
    </row>
    <row r="473" spans="1:48">
      <c r="A473" s="471"/>
      <c r="B473" s="95">
        <v>410</v>
      </c>
      <c r="C473" s="52" t="s">
        <v>1219</v>
      </c>
      <c r="D473" s="526" t="e">
        <f t="shared" ref="D473:AD473" si="236">SUM(D474:D476)</f>
        <v>#REF!</v>
      </c>
      <c r="E473" s="429" t="e">
        <f t="shared" si="236"/>
        <v>#REF!</v>
      </c>
      <c r="F473" s="430" t="e">
        <f t="shared" si="236"/>
        <v>#REF!</v>
      </c>
      <c r="G473" s="47" t="e">
        <f t="shared" si="236"/>
        <v>#REF!</v>
      </c>
      <c r="H473" s="96" t="e">
        <f t="shared" si="236"/>
        <v>#REF!</v>
      </c>
      <c r="I473" s="96" t="e">
        <f t="shared" si="236"/>
        <v>#REF!</v>
      </c>
      <c r="J473" s="96" t="e">
        <f t="shared" si="236"/>
        <v>#REF!</v>
      </c>
      <c r="K473" s="120" t="e">
        <f t="shared" si="236"/>
        <v>#REF!</v>
      </c>
      <c r="L473" s="120" t="e">
        <f t="shared" si="236"/>
        <v>#REF!</v>
      </c>
      <c r="M473" s="120" t="e">
        <f t="shared" si="236"/>
        <v>#REF!</v>
      </c>
      <c r="N473" s="120" t="e">
        <f t="shared" si="236"/>
        <v>#REF!</v>
      </c>
      <c r="O473" s="120" t="e">
        <f t="shared" si="236"/>
        <v>#REF!</v>
      </c>
      <c r="P473" s="120" t="e">
        <f t="shared" si="236"/>
        <v>#REF!</v>
      </c>
      <c r="Q473" s="120" t="e">
        <f t="shared" si="236"/>
        <v>#REF!</v>
      </c>
      <c r="R473" s="120" t="e">
        <f t="shared" si="236"/>
        <v>#REF!</v>
      </c>
      <c r="S473" s="120" t="e">
        <f t="shared" si="236"/>
        <v>#REF!</v>
      </c>
      <c r="T473" s="120" t="e">
        <f t="shared" si="236"/>
        <v>#REF!</v>
      </c>
      <c r="U473" s="120" t="e">
        <f t="shared" si="236"/>
        <v>#REF!</v>
      </c>
      <c r="V473" s="120" t="e">
        <f t="shared" si="236"/>
        <v>#REF!</v>
      </c>
      <c r="W473" s="120" t="e">
        <f t="shared" si="236"/>
        <v>#REF!</v>
      </c>
      <c r="X473" s="120" t="e">
        <f t="shared" si="236"/>
        <v>#REF!</v>
      </c>
      <c r="Y473" s="120" t="e">
        <f t="shared" si="236"/>
        <v>#REF!</v>
      </c>
      <c r="Z473" s="120" t="e">
        <f t="shared" si="236"/>
        <v>#REF!</v>
      </c>
      <c r="AA473" s="96" t="e">
        <f t="shared" si="236"/>
        <v>#REF!</v>
      </c>
      <c r="AB473" s="96" t="e">
        <f t="shared" si="236"/>
        <v>#REF!</v>
      </c>
      <c r="AC473" s="96" t="e">
        <f t="shared" si="236"/>
        <v>#REF!</v>
      </c>
      <c r="AD473" s="96" t="e">
        <f t="shared" si="236"/>
        <v>#REF!</v>
      </c>
      <c r="AE473" s="96">
        <f>SUM(AE474:AE476)</f>
        <v>2808821</v>
      </c>
      <c r="AF473" s="96">
        <f t="shared" ref="AF473:AT473" si="237">SUM(AF474:AF476)</f>
        <v>3612300</v>
      </c>
      <c r="AG473" s="96">
        <f t="shared" si="237"/>
        <v>1781010</v>
      </c>
      <c r="AH473" s="96" t="e">
        <f t="shared" si="237"/>
        <v>#REF!</v>
      </c>
      <c r="AI473" s="96" t="e">
        <f t="shared" si="237"/>
        <v>#REF!</v>
      </c>
      <c r="AJ473" s="96" t="e">
        <f t="shared" si="237"/>
        <v>#REF!</v>
      </c>
      <c r="AK473" s="96" t="e">
        <f t="shared" si="237"/>
        <v>#REF!</v>
      </c>
      <c r="AL473" s="96" t="e">
        <f t="shared" si="237"/>
        <v>#REF!</v>
      </c>
      <c r="AM473" s="96" t="e">
        <f t="shared" si="237"/>
        <v>#REF!</v>
      </c>
      <c r="AN473" s="96" t="e">
        <f t="shared" si="237"/>
        <v>#REF!</v>
      </c>
      <c r="AO473" s="96" t="e">
        <f t="shared" si="237"/>
        <v>#REF!</v>
      </c>
      <c r="AP473" s="96" t="e">
        <f t="shared" si="237"/>
        <v>#REF!</v>
      </c>
      <c r="AQ473" s="96" t="e">
        <f t="shared" si="237"/>
        <v>#REF!</v>
      </c>
      <c r="AR473" s="96" t="e">
        <f t="shared" si="237"/>
        <v>#REF!</v>
      </c>
      <c r="AS473" s="96" t="e">
        <f t="shared" si="237"/>
        <v>#REF!</v>
      </c>
      <c r="AT473" s="96" t="e">
        <f t="shared" si="237"/>
        <v>#REF!</v>
      </c>
      <c r="AU473" s="17"/>
      <c r="AV473" s="17"/>
    </row>
    <row r="474" spans="1:48">
      <c r="A474" s="519">
        <v>5102070100800100</v>
      </c>
      <c r="B474" s="95" t="s">
        <v>1198</v>
      </c>
      <c r="C474" s="52" t="s">
        <v>1649</v>
      </c>
      <c r="D474" s="525" t="e">
        <f>E474/9*12</f>
        <v>#REF!</v>
      </c>
      <c r="E474" s="106" t="e">
        <f t="shared" ref="E474:F476" si="238">AC474+AA474+Y474+W474+U474+S474+Q474+O474+M474+K474+I474+G474</f>
        <v>#REF!</v>
      </c>
      <c r="F474" s="428" t="e">
        <f t="shared" si="238"/>
        <v>#REF!</v>
      </c>
      <c r="G474" s="397" t="e">
        <f>SUM(#REF!)</f>
        <v>#REF!</v>
      </c>
      <c r="H474" s="396" t="e">
        <f>SUM(#REF!)</f>
        <v>#REF!</v>
      </c>
      <c r="I474" s="396" t="e">
        <f>SUM(#REF!)</f>
        <v>#REF!</v>
      </c>
      <c r="J474" s="396" t="e">
        <f>SUM(#REF!)</f>
        <v>#REF!</v>
      </c>
      <c r="K474" s="396" t="e">
        <f>SUM(#REF!)</f>
        <v>#REF!</v>
      </c>
      <c r="L474" s="396" t="e">
        <f>SUM(#REF!)</f>
        <v>#REF!</v>
      </c>
      <c r="M474" s="396" t="e">
        <f>SUM(#REF!)</f>
        <v>#REF!</v>
      </c>
      <c r="N474" s="396" t="e">
        <f>SUM(#REF!)</f>
        <v>#REF!</v>
      </c>
      <c r="O474" s="396" t="e">
        <f>SUM(#REF!)</f>
        <v>#REF!</v>
      </c>
      <c r="P474" s="396" t="e">
        <f>SUM(#REF!)</f>
        <v>#REF!</v>
      </c>
      <c r="Q474" s="396" t="e">
        <f>SUM(#REF!)</f>
        <v>#REF!</v>
      </c>
      <c r="R474" s="396" t="e">
        <f>SUM(#REF!)</f>
        <v>#REF!</v>
      </c>
      <c r="S474" s="396" t="e">
        <f>SUM(#REF!)</f>
        <v>#REF!</v>
      </c>
      <c r="T474" s="396" t="e">
        <f>SUM(#REF!)</f>
        <v>#REF!</v>
      </c>
      <c r="U474" s="396" t="e">
        <f>SUM(#REF!)</f>
        <v>#REF!</v>
      </c>
      <c r="V474" s="396" t="e">
        <f>SUM(#REF!)</f>
        <v>#REF!</v>
      </c>
      <c r="W474" s="396" t="e">
        <f>SUM(#REF!)</f>
        <v>#REF!</v>
      </c>
      <c r="X474" s="396" t="e">
        <f>SUM(#REF!)</f>
        <v>#REF!</v>
      </c>
      <c r="Y474" s="396" t="e">
        <f>SUM(#REF!)</f>
        <v>#REF!</v>
      </c>
      <c r="Z474" s="396" t="e">
        <f>SUM(#REF!)</f>
        <v>#REF!</v>
      </c>
      <c r="AA474" s="393" t="e">
        <f>SUM(#REF!)</f>
        <v>#REF!</v>
      </c>
      <c r="AB474" s="393" t="e">
        <f>SUM(#REF!)</f>
        <v>#REF!</v>
      </c>
      <c r="AC474" s="393" t="e">
        <f>SUM(#REF!)</f>
        <v>#REF!</v>
      </c>
      <c r="AD474" s="393" t="e">
        <f>SUM(#REF!)</f>
        <v>#REF!</v>
      </c>
      <c r="AE474" s="505">
        <f>2612350-266079-81052-84932-80000-90000-83000-80000</f>
        <v>1847287</v>
      </c>
      <c r="AF474" s="93">
        <v>2612350</v>
      </c>
      <c r="AG474" s="378">
        <v>855123</v>
      </c>
      <c r="AH474" s="395" t="e">
        <f>SUM(AI474:AT474)</f>
        <v>#REF!</v>
      </c>
      <c r="AI474" s="110" t="e">
        <f>#REF!</f>
        <v>#REF!</v>
      </c>
      <c r="AJ474" s="93" t="e">
        <f>#REF!</f>
        <v>#REF!</v>
      </c>
      <c r="AK474" s="93" t="e">
        <f>#REF!</f>
        <v>#REF!</v>
      </c>
      <c r="AL474" s="93" t="e">
        <f>#REF!</f>
        <v>#REF!</v>
      </c>
      <c r="AM474" s="93" t="e">
        <f>#REF!</f>
        <v>#REF!</v>
      </c>
      <c r="AN474" s="93" t="e">
        <f>#REF!</f>
        <v>#REF!</v>
      </c>
      <c r="AO474" s="93" t="e">
        <f>#REF!</f>
        <v>#REF!</v>
      </c>
      <c r="AP474" s="93" t="e">
        <f>#REF!</f>
        <v>#REF!</v>
      </c>
      <c r="AQ474" s="93" t="e">
        <f>#REF!</f>
        <v>#REF!</v>
      </c>
      <c r="AR474" s="93" t="e">
        <f>#REF!</f>
        <v>#REF!</v>
      </c>
      <c r="AS474" s="187" t="e">
        <f>#REF!</f>
        <v>#REF!</v>
      </c>
      <c r="AT474" s="187" t="e">
        <f>#REF!</f>
        <v>#REF!</v>
      </c>
      <c r="AU474" s="17"/>
      <c r="AV474" s="17"/>
    </row>
    <row r="475" spans="1:48">
      <c r="A475" s="519">
        <v>5102070100800200</v>
      </c>
      <c r="B475" s="95" t="s">
        <v>1386</v>
      </c>
      <c r="C475" s="52" t="s">
        <v>1650</v>
      </c>
      <c r="D475" s="525" t="e">
        <f>E475/9*12</f>
        <v>#REF!</v>
      </c>
      <c r="E475" s="106" t="e">
        <f t="shared" si="238"/>
        <v>#REF!</v>
      </c>
      <c r="F475" s="428" t="e">
        <f t="shared" si="238"/>
        <v>#REF!</v>
      </c>
      <c r="G475" s="397" t="e">
        <f>SUM(#REF!)</f>
        <v>#REF!</v>
      </c>
      <c r="H475" s="396" t="e">
        <f>SUM(#REF!)</f>
        <v>#REF!</v>
      </c>
      <c r="I475" s="396" t="e">
        <f>SUM(#REF!)</f>
        <v>#REF!</v>
      </c>
      <c r="J475" s="396" t="e">
        <f>SUM(#REF!)</f>
        <v>#REF!</v>
      </c>
      <c r="K475" s="396" t="e">
        <f>SUM(#REF!)</f>
        <v>#REF!</v>
      </c>
      <c r="L475" s="396" t="e">
        <f>SUM(#REF!)</f>
        <v>#REF!</v>
      </c>
      <c r="M475" s="396" t="e">
        <f>SUM(#REF!)</f>
        <v>#REF!</v>
      </c>
      <c r="N475" s="396" t="e">
        <f>SUM(#REF!)</f>
        <v>#REF!</v>
      </c>
      <c r="O475" s="396" t="e">
        <f>SUM(#REF!)</f>
        <v>#REF!</v>
      </c>
      <c r="P475" s="396" t="e">
        <f>SUM(#REF!)</f>
        <v>#REF!</v>
      </c>
      <c r="Q475" s="396" t="e">
        <f>SUM(#REF!)</f>
        <v>#REF!</v>
      </c>
      <c r="R475" s="396" t="e">
        <f>SUM(#REF!)</f>
        <v>#REF!</v>
      </c>
      <c r="S475" s="396" t="e">
        <f>SUM(#REF!)</f>
        <v>#REF!</v>
      </c>
      <c r="T475" s="396" t="e">
        <f>SUM(#REF!)</f>
        <v>#REF!</v>
      </c>
      <c r="U475" s="396" t="e">
        <f>SUM(#REF!)</f>
        <v>#REF!</v>
      </c>
      <c r="V475" s="396" t="e">
        <f>SUM(#REF!)</f>
        <v>#REF!</v>
      </c>
      <c r="W475" s="396" t="e">
        <f>SUM(#REF!)</f>
        <v>#REF!</v>
      </c>
      <c r="X475" s="396" t="e">
        <f>SUM(#REF!)</f>
        <v>#REF!</v>
      </c>
      <c r="Y475" s="396" t="e">
        <f>SUM(#REF!)</f>
        <v>#REF!</v>
      </c>
      <c r="Z475" s="396" t="e">
        <f>SUM(#REF!)</f>
        <v>#REF!</v>
      </c>
      <c r="AA475" s="393" t="e">
        <f>SUM(#REF!)</f>
        <v>#REF!</v>
      </c>
      <c r="AB475" s="393" t="e">
        <f>SUM(#REF!)</f>
        <v>#REF!</v>
      </c>
      <c r="AC475" s="393" t="e">
        <f>SUM(#REF!)</f>
        <v>#REF!</v>
      </c>
      <c r="AD475" s="393" t="e">
        <f>SUM(#REF!)</f>
        <v>#REF!</v>
      </c>
      <c r="AE475" s="505">
        <f>994950-38000</f>
        <v>956950</v>
      </c>
      <c r="AF475" s="93">
        <v>994950</v>
      </c>
      <c r="AG475" s="378">
        <v>919782</v>
      </c>
      <c r="AH475" s="395" t="e">
        <f>SUM(AI475:AT475)</f>
        <v>#REF!</v>
      </c>
      <c r="AI475" s="110" t="e">
        <f>#REF!</f>
        <v>#REF!</v>
      </c>
      <c r="AJ475" s="93" t="e">
        <f>#REF!</f>
        <v>#REF!</v>
      </c>
      <c r="AK475" s="93" t="e">
        <f>#REF!</f>
        <v>#REF!</v>
      </c>
      <c r="AL475" s="93" t="e">
        <f>#REF!</f>
        <v>#REF!</v>
      </c>
      <c r="AM475" s="93" t="e">
        <f>#REF!</f>
        <v>#REF!</v>
      </c>
      <c r="AN475" s="93" t="e">
        <f>#REF!</f>
        <v>#REF!</v>
      </c>
      <c r="AO475" s="93" t="e">
        <f>#REF!</f>
        <v>#REF!</v>
      </c>
      <c r="AP475" s="93" t="e">
        <f>#REF!</f>
        <v>#REF!</v>
      </c>
      <c r="AQ475" s="93" t="e">
        <f>#REF!</f>
        <v>#REF!</v>
      </c>
      <c r="AR475" s="93" t="e">
        <f>#REF!</f>
        <v>#REF!</v>
      </c>
      <c r="AS475" s="187" t="e">
        <f>#REF!</f>
        <v>#REF!</v>
      </c>
      <c r="AT475" s="187" t="e">
        <f>#REF!</f>
        <v>#REF!</v>
      </c>
      <c r="AU475" s="17"/>
      <c r="AV475" s="17"/>
    </row>
    <row r="476" spans="1:48">
      <c r="A476" s="519">
        <v>5102070100800300</v>
      </c>
      <c r="B476" s="95" t="s">
        <v>1203</v>
      </c>
      <c r="C476" s="52" t="s">
        <v>1651</v>
      </c>
      <c r="D476" s="525" t="e">
        <f>E476/9*12</f>
        <v>#REF!</v>
      </c>
      <c r="E476" s="106" t="e">
        <f t="shared" si="238"/>
        <v>#REF!</v>
      </c>
      <c r="F476" s="428" t="e">
        <f t="shared" si="238"/>
        <v>#REF!</v>
      </c>
      <c r="G476" s="397" t="e">
        <f>SUM(#REF!)</f>
        <v>#REF!</v>
      </c>
      <c r="H476" s="396" t="e">
        <f>SUM(#REF!)</f>
        <v>#REF!</v>
      </c>
      <c r="I476" s="396" t="e">
        <f>SUM(#REF!)</f>
        <v>#REF!</v>
      </c>
      <c r="J476" s="396" t="e">
        <f>SUM(#REF!)</f>
        <v>#REF!</v>
      </c>
      <c r="K476" s="396" t="e">
        <f>SUM(#REF!)</f>
        <v>#REF!</v>
      </c>
      <c r="L476" s="396" t="e">
        <f>SUM(#REF!)</f>
        <v>#REF!</v>
      </c>
      <c r="M476" s="396" t="e">
        <f>SUM(#REF!)</f>
        <v>#REF!</v>
      </c>
      <c r="N476" s="396" t="e">
        <f>SUM(#REF!)</f>
        <v>#REF!</v>
      </c>
      <c r="O476" s="396" t="e">
        <f>SUM(#REF!)</f>
        <v>#REF!</v>
      </c>
      <c r="P476" s="396" t="e">
        <f>SUM(#REF!)</f>
        <v>#REF!</v>
      </c>
      <c r="Q476" s="396" t="e">
        <f>SUM(#REF!)</f>
        <v>#REF!</v>
      </c>
      <c r="R476" s="396" t="e">
        <f>SUM(#REF!)</f>
        <v>#REF!</v>
      </c>
      <c r="S476" s="396" t="e">
        <f>SUM(#REF!)</f>
        <v>#REF!</v>
      </c>
      <c r="T476" s="396" t="e">
        <f>SUM(#REF!)</f>
        <v>#REF!</v>
      </c>
      <c r="U476" s="396" t="e">
        <f>SUM(#REF!)</f>
        <v>#REF!</v>
      </c>
      <c r="V476" s="396" t="e">
        <f>SUM(#REF!)</f>
        <v>#REF!</v>
      </c>
      <c r="W476" s="396" t="e">
        <f>SUM(#REF!)</f>
        <v>#REF!</v>
      </c>
      <c r="X476" s="396" t="e">
        <f>SUM(#REF!)</f>
        <v>#REF!</v>
      </c>
      <c r="Y476" s="396" t="e">
        <f>SUM(#REF!)</f>
        <v>#REF!</v>
      </c>
      <c r="Z476" s="396" t="e">
        <f>SUM(#REF!)</f>
        <v>#REF!</v>
      </c>
      <c r="AA476" s="393" t="e">
        <f>SUM(#REF!)</f>
        <v>#REF!</v>
      </c>
      <c r="AB476" s="393" t="e">
        <f>SUM(#REF!)</f>
        <v>#REF!</v>
      </c>
      <c r="AC476" s="393" t="e">
        <f>SUM(#REF!)</f>
        <v>#REF!</v>
      </c>
      <c r="AD476" s="393" t="e">
        <f>SUM(#REF!)</f>
        <v>#REF!</v>
      </c>
      <c r="AE476" s="505">
        <f>5000-416</f>
        <v>4584</v>
      </c>
      <c r="AF476" s="93">
        <v>5000</v>
      </c>
      <c r="AG476" s="378">
        <v>6105</v>
      </c>
      <c r="AH476" s="395" t="e">
        <f>SUM(AI476:AT476)</f>
        <v>#REF!</v>
      </c>
      <c r="AI476" s="110" t="e">
        <f>#REF!</f>
        <v>#REF!</v>
      </c>
      <c r="AJ476" s="93" t="e">
        <f>#REF!</f>
        <v>#REF!</v>
      </c>
      <c r="AK476" s="93" t="e">
        <f>#REF!</f>
        <v>#REF!</v>
      </c>
      <c r="AL476" s="93" t="e">
        <f>#REF!</f>
        <v>#REF!</v>
      </c>
      <c r="AM476" s="93" t="e">
        <f>#REF!</f>
        <v>#REF!</v>
      </c>
      <c r="AN476" s="93" t="e">
        <f>#REF!</f>
        <v>#REF!</v>
      </c>
      <c r="AO476" s="93" t="e">
        <f>#REF!</f>
        <v>#REF!</v>
      </c>
      <c r="AP476" s="93" t="e">
        <f>#REF!</f>
        <v>#REF!</v>
      </c>
      <c r="AQ476" s="93" t="e">
        <f>#REF!</f>
        <v>#REF!</v>
      </c>
      <c r="AR476" s="93" t="e">
        <f>#REF!</f>
        <v>#REF!</v>
      </c>
      <c r="AS476" s="187" t="e">
        <f>#REF!</f>
        <v>#REF!</v>
      </c>
      <c r="AT476" s="187" t="e">
        <f>#REF!</f>
        <v>#REF!</v>
      </c>
      <c r="AU476" s="17"/>
      <c r="AV476" s="17"/>
    </row>
    <row r="477" spans="1:48">
      <c r="A477" s="471"/>
      <c r="B477" s="95">
        <v>412</v>
      </c>
      <c r="C477" s="52" t="s">
        <v>1218</v>
      </c>
      <c r="D477" s="526" t="e">
        <f>SUM(D478:D479)</f>
        <v>#REF!</v>
      </c>
      <c r="E477" s="429" t="e">
        <f>SUM(E478:E479)</f>
        <v>#REF!</v>
      </c>
      <c r="F477" s="430" t="e">
        <f>SUM(F478:F479)</f>
        <v>#REF!</v>
      </c>
      <c r="G477" s="34" t="e">
        <f t="shared" ref="G477:AC477" si="239">SUM(G478:G479)</f>
        <v>#REF!</v>
      </c>
      <c r="H477" s="94" t="e">
        <f t="shared" si="239"/>
        <v>#REF!</v>
      </c>
      <c r="I477" s="94" t="e">
        <f t="shared" si="239"/>
        <v>#REF!</v>
      </c>
      <c r="J477" s="94" t="e">
        <f t="shared" si="239"/>
        <v>#REF!</v>
      </c>
      <c r="K477" s="94" t="e">
        <f t="shared" si="239"/>
        <v>#REF!</v>
      </c>
      <c r="L477" s="94" t="e">
        <f t="shared" si="239"/>
        <v>#REF!</v>
      </c>
      <c r="M477" s="94" t="e">
        <f t="shared" si="239"/>
        <v>#REF!</v>
      </c>
      <c r="N477" s="94" t="e">
        <f t="shared" si="239"/>
        <v>#REF!</v>
      </c>
      <c r="O477" s="94" t="e">
        <f t="shared" ref="O477:T477" si="240">SUM(O478:O479)</f>
        <v>#REF!</v>
      </c>
      <c r="P477" s="94" t="e">
        <f t="shared" si="240"/>
        <v>#REF!</v>
      </c>
      <c r="Q477" s="94" t="e">
        <f t="shared" si="240"/>
        <v>#REF!</v>
      </c>
      <c r="R477" s="94" t="e">
        <f t="shared" si="240"/>
        <v>#REF!</v>
      </c>
      <c r="S477" s="94" t="e">
        <f t="shared" si="240"/>
        <v>#REF!</v>
      </c>
      <c r="T477" s="94" t="e">
        <f t="shared" si="240"/>
        <v>#REF!</v>
      </c>
      <c r="U477" s="94" t="e">
        <f t="shared" si="239"/>
        <v>#REF!</v>
      </c>
      <c r="V477" s="94" t="e">
        <f>SUM(V478:V479)</f>
        <v>#REF!</v>
      </c>
      <c r="W477" s="94" t="e">
        <f t="shared" si="239"/>
        <v>#REF!</v>
      </c>
      <c r="X477" s="94" t="e">
        <f>SUM(X478:X479)</f>
        <v>#REF!</v>
      </c>
      <c r="Y477" s="94" t="e">
        <f t="shared" si="239"/>
        <v>#REF!</v>
      </c>
      <c r="Z477" s="94" t="e">
        <f>SUM(Z478:Z479)</f>
        <v>#REF!</v>
      </c>
      <c r="AA477" s="94" t="e">
        <f t="shared" si="239"/>
        <v>#REF!</v>
      </c>
      <c r="AB477" s="94" t="e">
        <f>SUM(AB478:AB479)</f>
        <v>#REF!</v>
      </c>
      <c r="AC477" s="94" t="e">
        <f t="shared" si="239"/>
        <v>#REF!</v>
      </c>
      <c r="AD477" s="94" t="e">
        <f>SUM(AD478:AD479)</f>
        <v>#REF!</v>
      </c>
      <c r="AE477" s="94">
        <f>SUM(AE478:AE479)</f>
        <v>810000</v>
      </c>
      <c r="AF477" s="94">
        <f t="shared" ref="AF477:AT477" si="241">SUM(AF478:AF479)</f>
        <v>810000</v>
      </c>
      <c r="AG477" s="94">
        <f t="shared" si="241"/>
        <v>870596</v>
      </c>
      <c r="AH477" s="94" t="e">
        <f t="shared" si="241"/>
        <v>#REF!</v>
      </c>
      <c r="AI477" s="94" t="e">
        <f t="shared" si="241"/>
        <v>#REF!</v>
      </c>
      <c r="AJ477" s="94" t="e">
        <f t="shared" si="241"/>
        <v>#REF!</v>
      </c>
      <c r="AK477" s="94" t="e">
        <f t="shared" si="241"/>
        <v>#REF!</v>
      </c>
      <c r="AL477" s="94" t="e">
        <f t="shared" si="241"/>
        <v>#REF!</v>
      </c>
      <c r="AM477" s="94" t="e">
        <f t="shared" si="241"/>
        <v>#REF!</v>
      </c>
      <c r="AN477" s="94" t="e">
        <f t="shared" si="241"/>
        <v>#REF!</v>
      </c>
      <c r="AO477" s="94" t="e">
        <f t="shared" si="241"/>
        <v>#REF!</v>
      </c>
      <c r="AP477" s="94" t="e">
        <f t="shared" si="241"/>
        <v>#REF!</v>
      </c>
      <c r="AQ477" s="94" t="e">
        <f t="shared" si="241"/>
        <v>#REF!</v>
      </c>
      <c r="AR477" s="94" t="e">
        <f t="shared" si="241"/>
        <v>#REF!</v>
      </c>
      <c r="AS477" s="94" t="e">
        <f t="shared" si="241"/>
        <v>#REF!</v>
      </c>
      <c r="AT477" s="94" t="e">
        <f t="shared" si="241"/>
        <v>#REF!</v>
      </c>
      <c r="AU477" s="17"/>
      <c r="AV477" s="17"/>
    </row>
    <row r="478" spans="1:48">
      <c r="A478" s="519">
        <v>5101030110400100</v>
      </c>
      <c r="B478" s="95" t="s">
        <v>1199</v>
      </c>
      <c r="C478" s="52" t="s">
        <v>1652</v>
      </c>
      <c r="D478" s="525" t="e">
        <f>E478/9*12</f>
        <v>#REF!</v>
      </c>
      <c r="E478" s="106" t="e">
        <f>AC478+AA478+Y478+W478+U478+S478+Q478+O478+M478+K478+I478+G478</f>
        <v>#REF!</v>
      </c>
      <c r="F478" s="428" t="e">
        <f>AD478+AB478+Z478+X478+V478+T478+R478+P478+N478+L478+J478+H478</f>
        <v>#REF!</v>
      </c>
      <c r="G478" s="397" t="e">
        <f>SUM(#REF!)</f>
        <v>#REF!</v>
      </c>
      <c r="H478" s="396" t="e">
        <f>SUM(#REF!)</f>
        <v>#REF!</v>
      </c>
      <c r="I478" s="396" t="e">
        <f>SUM(#REF!)</f>
        <v>#REF!</v>
      </c>
      <c r="J478" s="396" t="e">
        <f>SUM(#REF!)</f>
        <v>#REF!</v>
      </c>
      <c r="K478" s="396" t="e">
        <f>SUM(#REF!)</f>
        <v>#REF!</v>
      </c>
      <c r="L478" s="396" t="e">
        <f>SUM(#REF!)</f>
        <v>#REF!</v>
      </c>
      <c r="M478" s="396" t="e">
        <f>SUM(#REF!)</f>
        <v>#REF!</v>
      </c>
      <c r="N478" s="396" t="e">
        <f>SUM(#REF!)</f>
        <v>#REF!</v>
      </c>
      <c r="O478" s="396" t="e">
        <f>SUM(#REF!)</f>
        <v>#REF!</v>
      </c>
      <c r="P478" s="396" t="e">
        <f>SUM(#REF!)</f>
        <v>#REF!</v>
      </c>
      <c r="Q478" s="396" t="e">
        <f>SUM(#REF!)</f>
        <v>#REF!</v>
      </c>
      <c r="R478" s="396" t="e">
        <f>SUM(#REF!)</f>
        <v>#REF!</v>
      </c>
      <c r="S478" s="396" t="e">
        <f>SUM(#REF!)</f>
        <v>#REF!</v>
      </c>
      <c r="T478" s="396" t="e">
        <f>SUM(#REF!)</f>
        <v>#REF!</v>
      </c>
      <c r="U478" s="396" t="e">
        <f>SUM(#REF!)</f>
        <v>#REF!</v>
      </c>
      <c r="V478" s="396" t="e">
        <f>SUM(#REF!)</f>
        <v>#REF!</v>
      </c>
      <c r="W478" s="396" t="e">
        <f>SUM(#REF!)</f>
        <v>#REF!</v>
      </c>
      <c r="X478" s="396" t="e">
        <f>SUM(#REF!)</f>
        <v>#REF!</v>
      </c>
      <c r="Y478" s="396" t="e">
        <f>SUM(#REF!)</f>
        <v>#REF!</v>
      </c>
      <c r="Z478" s="396" t="e">
        <f>SUM(#REF!)</f>
        <v>#REF!</v>
      </c>
      <c r="AA478" s="393" t="e">
        <f>SUM(#REF!)</f>
        <v>#REF!</v>
      </c>
      <c r="AB478" s="393" t="e">
        <f>SUM(#REF!)</f>
        <v>#REF!</v>
      </c>
      <c r="AC478" s="393" t="e">
        <f>SUM(#REF!)</f>
        <v>#REF!</v>
      </c>
      <c r="AD478" s="393" t="e">
        <f>SUM(#REF!)</f>
        <v>#REF!</v>
      </c>
      <c r="AE478" s="93">
        <v>300000</v>
      </c>
      <c r="AF478" s="93">
        <v>300000</v>
      </c>
      <c r="AG478" s="378">
        <v>319908</v>
      </c>
      <c r="AH478" s="395" t="e">
        <f>SUM(AI478:AT478)</f>
        <v>#REF!</v>
      </c>
      <c r="AI478" s="110" t="e">
        <f>#REF!</f>
        <v>#REF!</v>
      </c>
      <c r="AJ478" s="93" t="e">
        <f>#REF!</f>
        <v>#REF!</v>
      </c>
      <c r="AK478" s="93" t="e">
        <f>#REF!</f>
        <v>#REF!</v>
      </c>
      <c r="AL478" s="93" t="e">
        <f>#REF!</f>
        <v>#REF!</v>
      </c>
      <c r="AM478" s="93" t="e">
        <f>#REF!</f>
        <v>#REF!</v>
      </c>
      <c r="AN478" s="93" t="e">
        <f>#REF!</f>
        <v>#REF!</v>
      </c>
      <c r="AO478" s="93" t="e">
        <f>#REF!</f>
        <v>#REF!</v>
      </c>
      <c r="AP478" s="93" t="e">
        <f>#REF!</f>
        <v>#REF!</v>
      </c>
      <c r="AQ478" s="93" t="e">
        <f>#REF!</f>
        <v>#REF!</v>
      </c>
      <c r="AR478" s="93" t="e">
        <f>#REF!</f>
        <v>#REF!</v>
      </c>
      <c r="AS478" s="187" t="e">
        <f>#REF!</f>
        <v>#REF!</v>
      </c>
      <c r="AT478" s="187" t="e">
        <f>#REF!</f>
        <v>#REF!</v>
      </c>
      <c r="AU478" s="17"/>
      <c r="AV478" s="17"/>
    </row>
    <row r="479" spans="1:48">
      <c r="A479" s="519">
        <v>5101030110400200</v>
      </c>
      <c r="B479" s="95" t="s">
        <v>1202</v>
      </c>
      <c r="C479" s="52" t="s">
        <v>1653</v>
      </c>
      <c r="D479" s="525" t="e">
        <f>E479/9*12</f>
        <v>#REF!</v>
      </c>
      <c r="E479" s="106" t="e">
        <f>AC479+AA479+Y479+W479+U479+S479+Q479+O479+M479+K479+I479+G479</f>
        <v>#REF!</v>
      </c>
      <c r="F479" s="428" t="e">
        <f>AD479+AB479+Z479+X479+V479+T479+R479+P479+N479+L479+J479+H479</f>
        <v>#REF!</v>
      </c>
      <c r="G479" s="397" t="e">
        <f>SUM(#REF!)</f>
        <v>#REF!</v>
      </c>
      <c r="H479" s="396" t="e">
        <f>SUM(#REF!)</f>
        <v>#REF!</v>
      </c>
      <c r="I479" s="396" t="e">
        <f>SUM(#REF!)</f>
        <v>#REF!</v>
      </c>
      <c r="J479" s="396" t="e">
        <f>SUM(#REF!)</f>
        <v>#REF!</v>
      </c>
      <c r="K479" s="396" t="e">
        <f>SUM(#REF!)</f>
        <v>#REF!</v>
      </c>
      <c r="L479" s="396" t="e">
        <f>SUM(#REF!)</f>
        <v>#REF!</v>
      </c>
      <c r="M479" s="396" t="e">
        <f>SUM(#REF!)</f>
        <v>#REF!</v>
      </c>
      <c r="N479" s="396" t="e">
        <f>SUM(#REF!)</f>
        <v>#REF!</v>
      </c>
      <c r="O479" s="396" t="e">
        <f>SUM(#REF!)</f>
        <v>#REF!</v>
      </c>
      <c r="P479" s="396" t="e">
        <f>SUM(#REF!)</f>
        <v>#REF!</v>
      </c>
      <c r="Q479" s="396" t="e">
        <f>SUM(#REF!)</f>
        <v>#REF!</v>
      </c>
      <c r="R479" s="396" t="e">
        <f>SUM(#REF!)</f>
        <v>#REF!</v>
      </c>
      <c r="S479" s="396" t="e">
        <f>SUM(#REF!)</f>
        <v>#REF!</v>
      </c>
      <c r="T479" s="396" t="e">
        <f>SUM(#REF!)</f>
        <v>#REF!</v>
      </c>
      <c r="U479" s="396" t="e">
        <f>SUM(#REF!)</f>
        <v>#REF!</v>
      </c>
      <c r="V479" s="396" t="e">
        <f>SUM(#REF!)</f>
        <v>#REF!</v>
      </c>
      <c r="W479" s="396" t="e">
        <f>SUM(#REF!)</f>
        <v>#REF!</v>
      </c>
      <c r="X479" s="396" t="e">
        <f>SUM(#REF!)</f>
        <v>#REF!</v>
      </c>
      <c r="Y479" s="396" t="e">
        <f>SUM(#REF!)</f>
        <v>#REF!</v>
      </c>
      <c r="Z479" s="396" t="e">
        <f>SUM(#REF!)</f>
        <v>#REF!</v>
      </c>
      <c r="AA479" s="393" t="e">
        <f>SUM(#REF!)</f>
        <v>#REF!</v>
      </c>
      <c r="AB479" s="393" t="e">
        <f>SUM(#REF!)</f>
        <v>#REF!</v>
      </c>
      <c r="AC479" s="393" t="e">
        <f>SUM(#REF!)</f>
        <v>#REF!</v>
      </c>
      <c r="AD479" s="393" t="e">
        <f>SUM(#REF!)</f>
        <v>#REF!</v>
      </c>
      <c r="AE479" s="93">
        <v>510000</v>
      </c>
      <c r="AF479" s="93">
        <v>510000</v>
      </c>
      <c r="AG479" s="378">
        <v>550688</v>
      </c>
      <c r="AH479" s="395" t="e">
        <f>SUM(AI479:AT479)</f>
        <v>#REF!</v>
      </c>
      <c r="AI479" s="110" t="e">
        <f>#REF!</f>
        <v>#REF!</v>
      </c>
      <c r="AJ479" s="93" t="e">
        <f>#REF!</f>
        <v>#REF!</v>
      </c>
      <c r="AK479" s="93" t="e">
        <f>#REF!</f>
        <v>#REF!</v>
      </c>
      <c r="AL479" s="93" t="e">
        <f>#REF!</f>
        <v>#REF!</v>
      </c>
      <c r="AM479" s="93" t="e">
        <f>#REF!</f>
        <v>#REF!</v>
      </c>
      <c r="AN479" s="93" t="e">
        <f>#REF!</f>
        <v>#REF!</v>
      </c>
      <c r="AO479" s="93" t="e">
        <f>#REF!</f>
        <v>#REF!</v>
      </c>
      <c r="AP479" s="93" t="e">
        <f>#REF!</f>
        <v>#REF!</v>
      </c>
      <c r="AQ479" s="93" t="e">
        <f>#REF!</f>
        <v>#REF!</v>
      </c>
      <c r="AR479" s="93" t="e">
        <f>#REF!</f>
        <v>#REF!</v>
      </c>
      <c r="AS479" s="187" t="e">
        <f>#REF!</f>
        <v>#REF!</v>
      </c>
      <c r="AT479" s="187" t="e">
        <f>#REF!</f>
        <v>#REF!</v>
      </c>
      <c r="AU479" s="17"/>
      <c r="AV479" s="17"/>
    </row>
    <row r="480" spans="1:48">
      <c r="A480" s="471"/>
      <c r="B480" s="95">
        <v>413</v>
      </c>
      <c r="C480" s="52" t="s">
        <v>1342</v>
      </c>
      <c r="D480" s="526" t="e">
        <f t="shared" ref="D480:N480" si="242">SUM(D481:D483)</f>
        <v>#REF!</v>
      </c>
      <c r="E480" s="429" t="e">
        <f t="shared" si="242"/>
        <v>#REF!</v>
      </c>
      <c r="F480" s="430" t="e">
        <f t="shared" si="242"/>
        <v>#REF!</v>
      </c>
      <c r="G480" s="94" t="e">
        <f t="shared" si="242"/>
        <v>#REF!</v>
      </c>
      <c r="H480" s="94" t="e">
        <f t="shared" si="242"/>
        <v>#REF!</v>
      </c>
      <c r="I480" s="94" t="e">
        <f t="shared" si="242"/>
        <v>#REF!</v>
      </c>
      <c r="J480" s="94" t="e">
        <f t="shared" si="242"/>
        <v>#REF!</v>
      </c>
      <c r="K480" s="94" t="e">
        <f t="shared" si="242"/>
        <v>#REF!</v>
      </c>
      <c r="L480" s="94" t="e">
        <f t="shared" si="242"/>
        <v>#REF!</v>
      </c>
      <c r="M480" s="94" t="e">
        <f t="shared" si="242"/>
        <v>#REF!</v>
      </c>
      <c r="N480" s="94" t="e">
        <f t="shared" si="242"/>
        <v>#REF!</v>
      </c>
      <c r="O480" s="94" t="e">
        <f>SUM(O481:O483)</f>
        <v>#REF!</v>
      </c>
      <c r="P480" s="94" t="e">
        <f>SUM(P481:P483)</f>
        <v>#REF!</v>
      </c>
      <c r="Q480" s="94" t="e">
        <f t="shared" ref="Q480:AD480" si="243">SUM(Q481:Q483)</f>
        <v>#REF!</v>
      </c>
      <c r="R480" s="94" t="e">
        <f t="shared" si="243"/>
        <v>#REF!</v>
      </c>
      <c r="S480" s="94" t="e">
        <f t="shared" si="243"/>
        <v>#REF!</v>
      </c>
      <c r="T480" s="94" t="e">
        <f t="shared" si="243"/>
        <v>#REF!</v>
      </c>
      <c r="U480" s="94" t="e">
        <f t="shared" si="243"/>
        <v>#REF!</v>
      </c>
      <c r="V480" s="94" t="e">
        <f t="shared" si="243"/>
        <v>#REF!</v>
      </c>
      <c r="W480" s="94" t="e">
        <f t="shared" si="243"/>
        <v>#REF!</v>
      </c>
      <c r="X480" s="94" t="e">
        <f t="shared" si="243"/>
        <v>#REF!</v>
      </c>
      <c r="Y480" s="94" t="e">
        <f t="shared" si="243"/>
        <v>#REF!</v>
      </c>
      <c r="Z480" s="94" t="e">
        <f t="shared" si="243"/>
        <v>#REF!</v>
      </c>
      <c r="AA480" s="94" t="e">
        <f t="shared" si="243"/>
        <v>#REF!</v>
      </c>
      <c r="AB480" s="94" t="e">
        <f t="shared" si="243"/>
        <v>#REF!</v>
      </c>
      <c r="AC480" s="94" t="e">
        <f t="shared" si="243"/>
        <v>#REF!</v>
      </c>
      <c r="AD480" s="94" t="e">
        <f t="shared" si="243"/>
        <v>#REF!</v>
      </c>
      <c r="AE480" s="94">
        <f>SUM(AE481:AE483)</f>
        <v>1181205</v>
      </c>
      <c r="AF480" s="94">
        <f t="shared" ref="AF480:AT480" si="244">SUM(AF481:AF483)</f>
        <v>1229000</v>
      </c>
      <c r="AG480" s="94">
        <f t="shared" si="244"/>
        <v>800306</v>
      </c>
      <c r="AH480" s="94" t="e">
        <f t="shared" si="244"/>
        <v>#REF!</v>
      </c>
      <c r="AI480" s="94" t="e">
        <f t="shared" si="244"/>
        <v>#REF!</v>
      </c>
      <c r="AJ480" s="94" t="e">
        <f t="shared" si="244"/>
        <v>#REF!</v>
      </c>
      <c r="AK480" s="94" t="e">
        <f t="shared" si="244"/>
        <v>#REF!</v>
      </c>
      <c r="AL480" s="94" t="e">
        <f t="shared" si="244"/>
        <v>#REF!</v>
      </c>
      <c r="AM480" s="94" t="e">
        <f t="shared" si="244"/>
        <v>#REF!</v>
      </c>
      <c r="AN480" s="94" t="e">
        <f t="shared" si="244"/>
        <v>#REF!</v>
      </c>
      <c r="AO480" s="94" t="e">
        <f t="shared" si="244"/>
        <v>#REF!</v>
      </c>
      <c r="AP480" s="94" t="e">
        <f t="shared" si="244"/>
        <v>#REF!</v>
      </c>
      <c r="AQ480" s="94" t="e">
        <f t="shared" si="244"/>
        <v>#REF!</v>
      </c>
      <c r="AR480" s="94" t="e">
        <f t="shared" si="244"/>
        <v>#REF!</v>
      </c>
      <c r="AS480" s="94" t="e">
        <f t="shared" si="244"/>
        <v>#REF!</v>
      </c>
      <c r="AT480" s="94" t="e">
        <f t="shared" si="244"/>
        <v>#REF!</v>
      </c>
      <c r="AU480" s="17"/>
      <c r="AV480" s="17"/>
    </row>
    <row r="481" spans="1:48">
      <c r="A481" s="519">
        <v>5101030110200200</v>
      </c>
      <c r="B481" s="95" t="s">
        <v>1204</v>
      </c>
      <c r="C481" s="52" t="s">
        <v>1654</v>
      </c>
      <c r="D481" s="525" t="e">
        <f>E481/9*12</f>
        <v>#REF!</v>
      </c>
      <c r="E481" s="106" t="e">
        <f t="shared" ref="E481:F484" si="245">AC481+AA481+Y481+W481+U481+S481+Q481+O481+M481+K481+I481+G481</f>
        <v>#REF!</v>
      </c>
      <c r="F481" s="428" t="e">
        <f t="shared" si="245"/>
        <v>#REF!</v>
      </c>
      <c r="G481" s="397" t="e">
        <f>SUM(#REF!)</f>
        <v>#REF!</v>
      </c>
      <c r="H481" s="396" t="e">
        <f>SUM(#REF!)</f>
        <v>#REF!</v>
      </c>
      <c r="I481" s="396" t="e">
        <f>SUM(#REF!)</f>
        <v>#REF!</v>
      </c>
      <c r="J481" s="396" t="e">
        <f>SUM(#REF!)</f>
        <v>#REF!</v>
      </c>
      <c r="K481" s="396" t="e">
        <f>SUM(#REF!)</f>
        <v>#REF!</v>
      </c>
      <c r="L481" s="396" t="e">
        <f>SUM(#REF!)</f>
        <v>#REF!</v>
      </c>
      <c r="M481" s="396" t="e">
        <f>SUM(#REF!)</f>
        <v>#REF!</v>
      </c>
      <c r="N481" s="396" t="e">
        <f>SUM(#REF!)</f>
        <v>#REF!</v>
      </c>
      <c r="O481" s="396" t="e">
        <f>SUM(#REF!)</f>
        <v>#REF!</v>
      </c>
      <c r="P481" s="396" t="e">
        <f>SUM(#REF!)</f>
        <v>#REF!</v>
      </c>
      <c r="Q481" s="396" t="e">
        <f>SUM(#REF!)</f>
        <v>#REF!</v>
      </c>
      <c r="R481" s="396" t="e">
        <f>SUM(#REF!)</f>
        <v>#REF!</v>
      </c>
      <c r="S481" s="396" t="e">
        <f>SUM(#REF!)</f>
        <v>#REF!</v>
      </c>
      <c r="T481" s="396" t="e">
        <f>SUM(#REF!)</f>
        <v>#REF!</v>
      </c>
      <c r="U481" s="396" t="e">
        <f>SUM(#REF!)</f>
        <v>#REF!</v>
      </c>
      <c r="V481" s="396" t="e">
        <f>SUM(#REF!)</f>
        <v>#REF!</v>
      </c>
      <c r="W481" s="396" t="e">
        <f>SUM(#REF!)</f>
        <v>#REF!</v>
      </c>
      <c r="X481" s="396" t="e">
        <f>SUM(#REF!)</f>
        <v>#REF!</v>
      </c>
      <c r="Y481" s="396" t="e">
        <f>SUM(#REF!)</f>
        <v>#REF!</v>
      </c>
      <c r="Z481" s="396" t="e">
        <f>SUM(#REF!)</f>
        <v>#REF!</v>
      </c>
      <c r="AA481" s="393" t="e">
        <f>SUM(#REF!)</f>
        <v>#REF!</v>
      </c>
      <c r="AB481" s="393" t="e">
        <f>SUM(#REF!)</f>
        <v>#REF!</v>
      </c>
      <c r="AC481" s="393" t="e">
        <f>SUM(#REF!)</f>
        <v>#REF!</v>
      </c>
      <c r="AD481" s="393" t="e">
        <f>SUM(#REF!)</f>
        <v>#REF!</v>
      </c>
      <c r="AE481" s="505">
        <f>950000+2205-17000</f>
        <v>935205</v>
      </c>
      <c r="AF481" s="93">
        <v>950000</v>
      </c>
      <c r="AG481" s="378">
        <v>593886</v>
      </c>
      <c r="AH481" s="395" t="e">
        <f>SUM(AI481:AT481)</f>
        <v>#REF!</v>
      </c>
      <c r="AI481" s="110" t="e">
        <f>#REF!</f>
        <v>#REF!</v>
      </c>
      <c r="AJ481" s="93" t="e">
        <f>#REF!</f>
        <v>#REF!</v>
      </c>
      <c r="AK481" s="93" t="e">
        <f>#REF!</f>
        <v>#REF!</v>
      </c>
      <c r="AL481" s="93" t="e">
        <f>#REF!</f>
        <v>#REF!</v>
      </c>
      <c r="AM481" s="93" t="e">
        <f>#REF!</f>
        <v>#REF!</v>
      </c>
      <c r="AN481" s="93" t="e">
        <f>#REF!</f>
        <v>#REF!</v>
      </c>
      <c r="AO481" s="93" t="e">
        <f>#REF!</f>
        <v>#REF!</v>
      </c>
      <c r="AP481" s="93" t="e">
        <f>#REF!</f>
        <v>#REF!</v>
      </c>
      <c r="AQ481" s="93" t="e">
        <f>#REF!</f>
        <v>#REF!</v>
      </c>
      <c r="AR481" s="93" t="e">
        <f>#REF!</f>
        <v>#REF!</v>
      </c>
      <c r="AS481" s="187" t="e">
        <f>#REF!</f>
        <v>#REF!</v>
      </c>
      <c r="AT481" s="187" t="e">
        <f>#REF!</f>
        <v>#REF!</v>
      </c>
      <c r="AU481" s="17"/>
      <c r="AV481" s="17"/>
    </row>
    <row r="482" spans="1:48">
      <c r="A482" s="519">
        <v>5101030110100200</v>
      </c>
      <c r="B482" s="95" t="s">
        <v>1200</v>
      </c>
      <c r="C482" s="52" t="s">
        <v>1655</v>
      </c>
      <c r="D482" s="525" t="e">
        <f>E482/9*12</f>
        <v>#REF!</v>
      </c>
      <c r="E482" s="106" t="e">
        <f t="shared" si="245"/>
        <v>#REF!</v>
      </c>
      <c r="F482" s="428" t="e">
        <f t="shared" si="245"/>
        <v>#REF!</v>
      </c>
      <c r="G482" s="397" t="e">
        <f>SUM(#REF!)</f>
        <v>#REF!</v>
      </c>
      <c r="H482" s="396" t="e">
        <f>SUM(#REF!)</f>
        <v>#REF!</v>
      </c>
      <c r="I482" s="396" t="e">
        <f>SUM(#REF!)</f>
        <v>#REF!</v>
      </c>
      <c r="J482" s="396" t="e">
        <f>SUM(#REF!)</f>
        <v>#REF!</v>
      </c>
      <c r="K482" s="396" t="e">
        <f>SUM(#REF!)</f>
        <v>#REF!</v>
      </c>
      <c r="L482" s="396" t="e">
        <f>SUM(#REF!)</f>
        <v>#REF!</v>
      </c>
      <c r="M482" s="396" t="e">
        <f>SUM(#REF!)</f>
        <v>#REF!</v>
      </c>
      <c r="N482" s="396" t="e">
        <f>SUM(#REF!)</f>
        <v>#REF!</v>
      </c>
      <c r="O482" s="396" t="e">
        <f>SUM(#REF!)</f>
        <v>#REF!</v>
      </c>
      <c r="P482" s="396" t="e">
        <f>SUM(#REF!)</f>
        <v>#REF!</v>
      </c>
      <c r="Q482" s="396" t="e">
        <f>SUM(#REF!)</f>
        <v>#REF!</v>
      </c>
      <c r="R482" s="396" t="e">
        <f>SUM(#REF!)</f>
        <v>#REF!</v>
      </c>
      <c r="S482" s="396" t="e">
        <f>SUM(#REF!)</f>
        <v>#REF!</v>
      </c>
      <c r="T482" s="396" t="e">
        <f>SUM(#REF!)</f>
        <v>#REF!</v>
      </c>
      <c r="U482" s="396" t="e">
        <f>SUM(#REF!)</f>
        <v>#REF!</v>
      </c>
      <c r="V482" s="396" t="e">
        <f>SUM(#REF!)</f>
        <v>#REF!</v>
      </c>
      <c r="W482" s="396" t="e">
        <f>SUM(#REF!)</f>
        <v>#REF!</v>
      </c>
      <c r="X482" s="396" t="e">
        <f>SUM(#REF!)</f>
        <v>#REF!</v>
      </c>
      <c r="Y482" s="396" t="e">
        <f>SUM(#REF!)</f>
        <v>#REF!</v>
      </c>
      <c r="Z482" s="396" t="e">
        <f>SUM(#REF!)</f>
        <v>#REF!</v>
      </c>
      <c r="AA482" s="393" t="e">
        <f>SUM(#REF!)</f>
        <v>#REF!</v>
      </c>
      <c r="AB482" s="393" t="e">
        <f>SUM(#REF!)</f>
        <v>#REF!</v>
      </c>
      <c r="AC482" s="393" t="e">
        <f>SUM(#REF!)</f>
        <v>#REF!</v>
      </c>
      <c r="AD482" s="393" t="e">
        <f>SUM(#REF!)</f>
        <v>#REF!</v>
      </c>
      <c r="AE482" s="93">
        <v>0</v>
      </c>
      <c r="AF482" s="93">
        <v>50000</v>
      </c>
      <c r="AG482" s="378">
        <v>23</v>
      </c>
      <c r="AH482" s="395" t="e">
        <f>SUM(AI482:AT482)</f>
        <v>#REF!</v>
      </c>
      <c r="AI482" s="110" t="e">
        <f>#REF!</f>
        <v>#REF!</v>
      </c>
      <c r="AJ482" s="93" t="e">
        <f>#REF!</f>
        <v>#REF!</v>
      </c>
      <c r="AK482" s="93" t="e">
        <f>#REF!</f>
        <v>#REF!</v>
      </c>
      <c r="AL482" s="93" t="e">
        <f>#REF!</f>
        <v>#REF!</v>
      </c>
      <c r="AM482" s="93" t="e">
        <f>#REF!</f>
        <v>#REF!</v>
      </c>
      <c r="AN482" s="93" t="e">
        <f>#REF!</f>
        <v>#REF!</v>
      </c>
      <c r="AO482" s="93" t="e">
        <f>#REF!</f>
        <v>#REF!</v>
      </c>
      <c r="AP482" s="93" t="e">
        <f>#REF!</f>
        <v>#REF!</v>
      </c>
      <c r="AQ482" s="93" t="e">
        <f>#REF!</f>
        <v>#REF!</v>
      </c>
      <c r="AR482" s="93" t="e">
        <f>#REF!</f>
        <v>#REF!</v>
      </c>
      <c r="AS482" s="187" t="e">
        <f>#REF!</f>
        <v>#REF!</v>
      </c>
      <c r="AT482" s="187" t="e">
        <f>#REF!</f>
        <v>#REF!</v>
      </c>
      <c r="AU482" s="17"/>
      <c r="AV482" s="17"/>
    </row>
    <row r="483" spans="1:48">
      <c r="A483" s="519">
        <v>5101030110300200</v>
      </c>
      <c r="B483" s="95" t="s">
        <v>1201</v>
      </c>
      <c r="C483" s="52" t="s">
        <v>1656</v>
      </c>
      <c r="D483" s="525" t="e">
        <f>E483/9*12</f>
        <v>#REF!</v>
      </c>
      <c r="E483" s="106" t="e">
        <f t="shared" si="245"/>
        <v>#REF!</v>
      </c>
      <c r="F483" s="428" t="e">
        <f t="shared" si="245"/>
        <v>#REF!</v>
      </c>
      <c r="G483" s="397" t="e">
        <f>SUM(#REF!)</f>
        <v>#REF!</v>
      </c>
      <c r="H483" s="396" t="e">
        <f>SUM(#REF!)</f>
        <v>#REF!</v>
      </c>
      <c r="I483" s="396" t="e">
        <f>SUM(#REF!)</f>
        <v>#REF!</v>
      </c>
      <c r="J483" s="396" t="e">
        <f>SUM(#REF!)</f>
        <v>#REF!</v>
      </c>
      <c r="K483" s="396" t="e">
        <f>SUM(#REF!)</f>
        <v>#REF!</v>
      </c>
      <c r="L483" s="396" t="e">
        <f>SUM(#REF!)</f>
        <v>#REF!</v>
      </c>
      <c r="M483" s="396" t="e">
        <f>SUM(#REF!)</f>
        <v>#REF!</v>
      </c>
      <c r="N483" s="396" t="e">
        <f>SUM(#REF!)</f>
        <v>#REF!</v>
      </c>
      <c r="O483" s="396" t="e">
        <f>SUM(#REF!)</f>
        <v>#REF!</v>
      </c>
      <c r="P483" s="396" t="e">
        <f>SUM(#REF!)</f>
        <v>#REF!</v>
      </c>
      <c r="Q483" s="396" t="e">
        <f>SUM(#REF!)</f>
        <v>#REF!</v>
      </c>
      <c r="R483" s="396" t="e">
        <f>SUM(#REF!)</f>
        <v>#REF!</v>
      </c>
      <c r="S483" s="396" t="e">
        <f>SUM(#REF!)</f>
        <v>#REF!</v>
      </c>
      <c r="T483" s="396" t="e">
        <f>SUM(#REF!)</f>
        <v>#REF!</v>
      </c>
      <c r="U483" s="396" t="e">
        <f>SUM(#REF!)</f>
        <v>#REF!</v>
      </c>
      <c r="V483" s="396" t="e">
        <f>SUM(#REF!)</f>
        <v>#REF!</v>
      </c>
      <c r="W483" s="396" t="e">
        <f>SUM(#REF!)</f>
        <v>#REF!</v>
      </c>
      <c r="X483" s="396" t="e">
        <f>SUM(#REF!)</f>
        <v>#REF!</v>
      </c>
      <c r="Y483" s="396" t="e">
        <f>SUM(#REF!)</f>
        <v>#REF!</v>
      </c>
      <c r="Z483" s="396" t="e">
        <f>SUM(#REF!)</f>
        <v>#REF!</v>
      </c>
      <c r="AA483" s="393" t="e">
        <f>SUM(#REF!)</f>
        <v>#REF!</v>
      </c>
      <c r="AB483" s="393" t="e">
        <f>SUM(#REF!)</f>
        <v>#REF!</v>
      </c>
      <c r="AC483" s="393" t="e">
        <f>SUM(#REF!)</f>
        <v>#REF!</v>
      </c>
      <c r="AD483" s="393" t="e">
        <f>SUM(#REF!)</f>
        <v>#REF!</v>
      </c>
      <c r="AE483" s="505">
        <f>229000+17000</f>
        <v>246000</v>
      </c>
      <c r="AF483" s="93">
        <v>229000</v>
      </c>
      <c r="AG483" s="378">
        <v>206397</v>
      </c>
      <c r="AH483" s="395" t="e">
        <f>SUM(AI483:AT483)</f>
        <v>#REF!</v>
      </c>
      <c r="AI483" s="110" t="e">
        <f>#REF!</f>
        <v>#REF!</v>
      </c>
      <c r="AJ483" s="93" t="e">
        <f>#REF!</f>
        <v>#REF!</v>
      </c>
      <c r="AK483" s="93" t="e">
        <f>#REF!</f>
        <v>#REF!</v>
      </c>
      <c r="AL483" s="93" t="e">
        <f>#REF!</f>
        <v>#REF!</v>
      </c>
      <c r="AM483" s="93" t="e">
        <f>#REF!</f>
        <v>#REF!</v>
      </c>
      <c r="AN483" s="93" t="e">
        <f>#REF!</f>
        <v>#REF!</v>
      </c>
      <c r="AO483" s="93" t="e">
        <f>#REF!</f>
        <v>#REF!</v>
      </c>
      <c r="AP483" s="93" t="e">
        <f>#REF!</f>
        <v>#REF!</v>
      </c>
      <c r="AQ483" s="93" t="e">
        <f>#REF!</f>
        <v>#REF!</v>
      </c>
      <c r="AR483" s="93" t="e">
        <f>#REF!</f>
        <v>#REF!</v>
      </c>
      <c r="AS483" s="187" t="e">
        <f>#REF!</f>
        <v>#REF!</v>
      </c>
      <c r="AT483" s="187" t="e">
        <f>#REF!</f>
        <v>#REF!</v>
      </c>
      <c r="AU483" s="17"/>
      <c r="AV483" s="17"/>
    </row>
    <row r="484" spans="1:48">
      <c r="A484" s="519">
        <v>5101030110300300</v>
      </c>
      <c r="B484" s="95">
        <v>414</v>
      </c>
      <c r="C484" s="52" t="s">
        <v>1343</v>
      </c>
      <c r="D484" s="525" t="e">
        <f>E484/9*12</f>
        <v>#REF!</v>
      </c>
      <c r="E484" s="106" t="e">
        <f t="shared" si="245"/>
        <v>#REF!</v>
      </c>
      <c r="F484" s="428" t="e">
        <f t="shared" si="245"/>
        <v>#REF!</v>
      </c>
      <c r="G484" s="397" t="e">
        <f>SUM(#REF!)</f>
        <v>#REF!</v>
      </c>
      <c r="H484" s="396" t="e">
        <f>SUM(#REF!)</f>
        <v>#REF!</v>
      </c>
      <c r="I484" s="396" t="e">
        <f>SUM(#REF!)</f>
        <v>#REF!</v>
      </c>
      <c r="J484" s="396" t="e">
        <f>SUM(#REF!)</f>
        <v>#REF!</v>
      </c>
      <c r="K484" s="396" t="e">
        <f>SUM(#REF!)</f>
        <v>#REF!</v>
      </c>
      <c r="L484" s="396" t="e">
        <f>SUM(#REF!)</f>
        <v>#REF!</v>
      </c>
      <c r="M484" s="396" t="e">
        <f>SUM(#REF!)</f>
        <v>#REF!</v>
      </c>
      <c r="N484" s="396" t="e">
        <f>SUM(#REF!)</f>
        <v>#REF!</v>
      </c>
      <c r="O484" s="396" t="e">
        <f>SUM(#REF!)</f>
        <v>#REF!</v>
      </c>
      <c r="P484" s="396" t="e">
        <f>SUM(#REF!)</f>
        <v>#REF!</v>
      </c>
      <c r="Q484" s="396" t="e">
        <f>SUM(#REF!)</f>
        <v>#REF!</v>
      </c>
      <c r="R484" s="396" t="e">
        <f>SUM(#REF!)</f>
        <v>#REF!</v>
      </c>
      <c r="S484" s="396" t="e">
        <f>SUM(#REF!)</f>
        <v>#REF!</v>
      </c>
      <c r="T484" s="396" t="e">
        <f>SUM(#REF!)</f>
        <v>#REF!</v>
      </c>
      <c r="U484" s="396" t="e">
        <f>SUM(#REF!)</f>
        <v>#REF!</v>
      </c>
      <c r="V484" s="396" t="e">
        <f>SUM(#REF!)</f>
        <v>#REF!</v>
      </c>
      <c r="W484" s="396" t="e">
        <f>SUM(#REF!)</f>
        <v>#REF!</v>
      </c>
      <c r="X484" s="396" t="e">
        <f>SUM(#REF!)</f>
        <v>#REF!</v>
      </c>
      <c r="Y484" s="396" t="e">
        <f>SUM(#REF!)</f>
        <v>#REF!</v>
      </c>
      <c r="Z484" s="396" t="e">
        <f>SUM(#REF!)</f>
        <v>#REF!</v>
      </c>
      <c r="AA484" s="393" t="e">
        <f>SUM(#REF!)</f>
        <v>#REF!</v>
      </c>
      <c r="AB484" s="393" t="e">
        <f>SUM(#REF!)</f>
        <v>#REF!</v>
      </c>
      <c r="AC484" s="393" t="e">
        <f>SUM(#REF!)</f>
        <v>#REF!</v>
      </c>
      <c r="AD484" s="393" t="e">
        <f>SUM(#REF!)</f>
        <v>#REF!</v>
      </c>
      <c r="AE484" s="93">
        <v>124000</v>
      </c>
      <c r="AF484" s="93">
        <v>124000</v>
      </c>
      <c r="AG484" s="378">
        <v>88499</v>
      </c>
      <c r="AH484" s="395" t="e">
        <f>SUM(AI484:AT484)</f>
        <v>#REF!</v>
      </c>
      <c r="AI484" s="110" t="e">
        <f>#REF!</f>
        <v>#REF!</v>
      </c>
      <c r="AJ484" s="93" t="e">
        <f>#REF!</f>
        <v>#REF!</v>
      </c>
      <c r="AK484" s="93" t="e">
        <f>#REF!</f>
        <v>#REF!</v>
      </c>
      <c r="AL484" s="93" t="e">
        <f>#REF!</f>
        <v>#REF!</v>
      </c>
      <c r="AM484" s="93" t="e">
        <f>#REF!</f>
        <v>#REF!</v>
      </c>
      <c r="AN484" s="93" t="e">
        <f>#REF!</f>
        <v>#REF!</v>
      </c>
      <c r="AO484" s="93" t="e">
        <f>#REF!</f>
        <v>#REF!</v>
      </c>
      <c r="AP484" s="93" t="e">
        <f>#REF!</f>
        <v>#REF!</v>
      </c>
      <c r="AQ484" s="93" t="e">
        <f>#REF!</f>
        <v>#REF!</v>
      </c>
      <c r="AR484" s="93" t="e">
        <f>#REF!</f>
        <v>#REF!</v>
      </c>
      <c r="AS484" s="187" t="e">
        <f>#REF!</f>
        <v>#REF!</v>
      </c>
      <c r="AT484" s="187" t="e">
        <f>#REF!</f>
        <v>#REF!</v>
      </c>
      <c r="AU484" s="17"/>
      <c r="AV484" s="17"/>
    </row>
    <row r="485" spans="1:48">
      <c r="A485" s="471"/>
      <c r="B485" s="95">
        <v>415</v>
      </c>
      <c r="C485" s="52" t="s">
        <v>1344</v>
      </c>
      <c r="D485" s="526" t="e">
        <f t="shared" ref="D485:AD485" si="246">SUM(D486:D487)</f>
        <v>#REF!</v>
      </c>
      <c r="E485" s="429" t="e">
        <f t="shared" si="246"/>
        <v>#REF!</v>
      </c>
      <c r="F485" s="430" t="e">
        <f t="shared" si="246"/>
        <v>#REF!</v>
      </c>
      <c r="G485" s="46" t="e">
        <f t="shared" si="246"/>
        <v>#REF!</v>
      </c>
      <c r="H485" s="94" t="e">
        <f t="shared" si="246"/>
        <v>#REF!</v>
      </c>
      <c r="I485" s="94" t="e">
        <f t="shared" si="246"/>
        <v>#REF!</v>
      </c>
      <c r="J485" s="94" t="e">
        <f t="shared" si="246"/>
        <v>#REF!</v>
      </c>
      <c r="K485" s="94" t="e">
        <f t="shared" si="246"/>
        <v>#REF!</v>
      </c>
      <c r="L485" s="94" t="e">
        <f t="shared" si="246"/>
        <v>#REF!</v>
      </c>
      <c r="M485" s="94" t="e">
        <f t="shared" si="246"/>
        <v>#REF!</v>
      </c>
      <c r="N485" s="94" t="e">
        <f t="shared" si="246"/>
        <v>#REF!</v>
      </c>
      <c r="O485" s="94" t="e">
        <f t="shared" si="246"/>
        <v>#REF!</v>
      </c>
      <c r="P485" s="94" t="e">
        <f t="shared" si="246"/>
        <v>#REF!</v>
      </c>
      <c r="Q485" s="94" t="e">
        <f t="shared" si="246"/>
        <v>#REF!</v>
      </c>
      <c r="R485" s="94" t="e">
        <f t="shared" si="246"/>
        <v>#REF!</v>
      </c>
      <c r="S485" s="94" t="e">
        <f t="shared" si="246"/>
        <v>#REF!</v>
      </c>
      <c r="T485" s="94" t="e">
        <f t="shared" si="246"/>
        <v>#REF!</v>
      </c>
      <c r="U485" s="94" t="e">
        <f t="shared" si="246"/>
        <v>#REF!</v>
      </c>
      <c r="V485" s="94" t="e">
        <f t="shared" si="246"/>
        <v>#REF!</v>
      </c>
      <c r="W485" s="94" t="e">
        <f t="shared" si="246"/>
        <v>#REF!</v>
      </c>
      <c r="X485" s="94" t="e">
        <f t="shared" si="246"/>
        <v>#REF!</v>
      </c>
      <c r="Y485" s="94" t="e">
        <f t="shared" si="246"/>
        <v>#REF!</v>
      </c>
      <c r="Z485" s="94" t="e">
        <f t="shared" si="246"/>
        <v>#REF!</v>
      </c>
      <c r="AA485" s="94" t="e">
        <f t="shared" si="246"/>
        <v>#REF!</v>
      </c>
      <c r="AB485" s="94" t="e">
        <f t="shared" si="246"/>
        <v>#REF!</v>
      </c>
      <c r="AC485" s="94" t="e">
        <f t="shared" si="246"/>
        <v>#REF!</v>
      </c>
      <c r="AD485" s="94" t="e">
        <f t="shared" si="246"/>
        <v>#REF!</v>
      </c>
      <c r="AE485" s="94">
        <f>SUM(AE486:AE487)</f>
        <v>877237</v>
      </c>
      <c r="AF485" s="94">
        <f t="shared" ref="AF485:AT485" si="247">SUM(AF486:AF487)</f>
        <v>875000</v>
      </c>
      <c r="AG485" s="94">
        <f t="shared" si="247"/>
        <v>511628</v>
      </c>
      <c r="AH485" s="94" t="e">
        <f t="shared" si="247"/>
        <v>#REF!</v>
      </c>
      <c r="AI485" s="94" t="e">
        <f t="shared" si="247"/>
        <v>#REF!</v>
      </c>
      <c r="AJ485" s="94" t="e">
        <f t="shared" si="247"/>
        <v>#REF!</v>
      </c>
      <c r="AK485" s="94" t="e">
        <f t="shared" si="247"/>
        <v>#REF!</v>
      </c>
      <c r="AL485" s="94" t="e">
        <f t="shared" si="247"/>
        <v>#REF!</v>
      </c>
      <c r="AM485" s="94" t="e">
        <f t="shared" si="247"/>
        <v>#REF!</v>
      </c>
      <c r="AN485" s="94" t="e">
        <f t="shared" si="247"/>
        <v>#REF!</v>
      </c>
      <c r="AO485" s="94" t="e">
        <f t="shared" si="247"/>
        <v>#REF!</v>
      </c>
      <c r="AP485" s="94" t="e">
        <f t="shared" si="247"/>
        <v>#REF!</v>
      </c>
      <c r="AQ485" s="94" t="e">
        <f t="shared" si="247"/>
        <v>#REF!</v>
      </c>
      <c r="AR485" s="94" t="e">
        <f t="shared" si="247"/>
        <v>#REF!</v>
      </c>
      <c r="AS485" s="94" t="e">
        <f t="shared" si="247"/>
        <v>#REF!</v>
      </c>
      <c r="AT485" s="94" t="e">
        <f t="shared" si="247"/>
        <v>#REF!</v>
      </c>
      <c r="AU485" s="17"/>
      <c r="AV485" s="17"/>
    </row>
    <row r="486" spans="1:48">
      <c r="A486" s="519">
        <v>5102060100500300</v>
      </c>
      <c r="B486" s="95" t="s">
        <v>1388</v>
      </c>
      <c r="C486" s="52" t="s">
        <v>1205</v>
      </c>
      <c r="D486" s="525" t="e">
        <f>E486/9*12</f>
        <v>#REF!</v>
      </c>
      <c r="E486" s="106" t="e">
        <f>AC486+AA486+Y486+W486+U486+S486+Q486+O486+M486+K486+I486+G486</f>
        <v>#REF!</v>
      </c>
      <c r="F486" s="428" t="e">
        <f>AD486+AB486+Z486+X486+V486+T486+R486+P486+N486+L486+J486+H486</f>
        <v>#REF!</v>
      </c>
      <c r="G486" s="397" t="e">
        <f>SUM(#REF!)</f>
        <v>#REF!</v>
      </c>
      <c r="H486" s="396" t="e">
        <f>SUM(#REF!)</f>
        <v>#REF!</v>
      </c>
      <c r="I486" s="396" t="e">
        <f>SUM(#REF!)</f>
        <v>#REF!</v>
      </c>
      <c r="J486" s="396" t="e">
        <f>SUM(#REF!)</f>
        <v>#REF!</v>
      </c>
      <c r="K486" s="396" t="e">
        <f>SUM(#REF!)</f>
        <v>#REF!</v>
      </c>
      <c r="L486" s="396" t="e">
        <f>SUM(#REF!)</f>
        <v>#REF!</v>
      </c>
      <c r="M486" s="396" t="e">
        <f>SUM(#REF!)</f>
        <v>#REF!</v>
      </c>
      <c r="N486" s="396" t="e">
        <f>SUM(#REF!)</f>
        <v>#REF!</v>
      </c>
      <c r="O486" s="396" t="e">
        <f>SUM(#REF!)</f>
        <v>#REF!</v>
      </c>
      <c r="P486" s="396" t="e">
        <f>SUM(#REF!)</f>
        <v>#REF!</v>
      </c>
      <c r="Q486" s="396" t="e">
        <f>SUM(#REF!)</f>
        <v>#REF!</v>
      </c>
      <c r="R486" s="396" t="e">
        <f>SUM(#REF!)</f>
        <v>#REF!</v>
      </c>
      <c r="S486" s="396" t="e">
        <f>SUM(#REF!)</f>
        <v>#REF!</v>
      </c>
      <c r="T486" s="396" t="e">
        <f>SUM(#REF!)</f>
        <v>#REF!</v>
      </c>
      <c r="U486" s="396" t="e">
        <f>SUM(#REF!)</f>
        <v>#REF!</v>
      </c>
      <c r="V486" s="396" t="e">
        <f>SUM(#REF!)</f>
        <v>#REF!</v>
      </c>
      <c r="W486" s="396" t="e">
        <f>SUM(#REF!)</f>
        <v>#REF!</v>
      </c>
      <c r="X486" s="396" t="e">
        <f>SUM(#REF!)</f>
        <v>#REF!</v>
      </c>
      <c r="Y486" s="396" t="e">
        <f>SUM(#REF!)</f>
        <v>#REF!</v>
      </c>
      <c r="Z486" s="396" t="e">
        <f>SUM(#REF!)</f>
        <v>#REF!</v>
      </c>
      <c r="AA486" s="393" t="e">
        <f>SUM(#REF!)</f>
        <v>#REF!</v>
      </c>
      <c r="AB486" s="393" t="e">
        <f>SUM(#REF!)</f>
        <v>#REF!</v>
      </c>
      <c r="AC486" s="393" t="e">
        <f>SUM(#REF!)</f>
        <v>#REF!</v>
      </c>
      <c r="AD486" s="393" t="e">
        <f>SUM(#REF!)</f>
        <v>#REF!</v>
      </c>
      <c r="AE486" s="505">
        <f>400000+2237</f>
        <v>402237</v>
      </c>
      <c r="AF486" s="93">
        <v>400000</v>
      </c>
      <c r="AG486" s="378">
        <v>92870</v>
      </c>
      <c r="AH486" s="395" t="e">
        <f>SUM(AI486:AT486)</f>
        <v>#REF!</v>
      </c>
      <c r="AI486" s="93" t="e">
        <f>#REF!+#REF!</f>
        <v>#REF!</v>
      </c>
      <c r="AJ486" s="93" t="e">
        <f>#REF!+#REF!</f>
        <v>#REF!</v>
      </c>
      <c r="AK486" s="93" t="e">
        <f>#REF!+#REF!</f>
        <v>#REF!</v>
      </c>
      <c r="AL486" s="93" t="e">
        <f>#REF!+#REF!</f>
        <v>#REF!</v>
      </c>
      <c r="AM486" s="93" t="e">
        <f>#REF!</f>
        <v>#REF!</v>
      </c>
      <c r="AN486" s="93" t="e">
        <f>#REF!</f>
        <v>#REF!</v>
      </c>
      <c r="AO486" s="93" t="e">
        <f>#REF!</f>
        <v>#REF!</v>
      </c>
      <c r="AP486" s="93" t="e">
        <f>#REF!</f>
        <v>#REF!</v>
      </c>
      <c r="AQ486" s="93" t="e">
        <f>#REF!</f>
        <v>#REF!</v>
      </c>
      <c r="AR486" s="93" t="e">
        <f>#REF!</f>
        <v>#REF!</v>
      </c>
      <c r="AS486" s="187" t="e">
        <f>#REF!</f>
        <v>#REF!</v>
      </c>
      <c r="AT486" s="187" t="e">
        <f>#REF!</f>
        <v>#REF!</v>
      </c>
      <c r="AU486" s="17"/>
      <c r="AV486" s="17"/>
    </row>
    <row r="487" spans="1:48">
      <c r="A487" s="519">
        <v>5102060100500500</v>
      </c>
      <c r="B487" s="95" t="s">
        <v>1206</v>
      </c>
      <c r="C487" s="52" t="s">
        <v>1657</v>
      </c>
      <c r="D487" s="525" t="e">
        <f>E487/9*12</f>
        <v>#REF!</v>
      </c>
      <c r="E487" s="106" t="e">
        <f>AC487+AA487+Y487+W487+U487+S487+Q487+O487+M487+K487+I487+G487</f>
        <v>#REF!</v>
      </c>
      <c r="F487" s="428" t="e">
        <f>AD487+AB487+Z487+X487+V487+T487+R487+P487+N487+L487+J487+H487</f>
        <v>#REF!</v>
      </c>
      <c r="G487" s="397" t="e">
        <f>SUM(#REF!)</f>
        <v>#REF!</v>
      </c>
      <c r="H487" s="396" t="e">
        <f>SUM(#REF!)</f>
        <v>#REF!</v>
      </c>
      <c r="I487" s="396" t="e">
        <f>SUM(#REF!)</f>
        <v>#REF!</v>
      </c>
      <c r="J487" s="396" t="e">
        <f>SUM(#REF!)</f>
        <v>#REF!</v>
      </c>
      <c r="K487" s="396" t="e">
        <f>SUM(#REF!)</f>
        <v>#REF!</v>
      </c>
      <c r="L487" s="396" t="e">
        <f>SUM(#REF!)</f>
        <v>#REF!</v>
      </c>
      <c r="M487" s="396" t="e">
        <f>SUM(#REF!)</f>
        <v>#REF!</v>
      </c>
      <c r="N487" s="396" t="e">
        <f>SUM(#REF!)</f>
        <v>#REF!</v>
      </c>
      <c r="O487" s="396" t="e">
        <f>SUM(#REF!)</f>
        <v>#REF!</v>
      </c>
      <c r="P487" s="396" t="e">
        <f>SUM(#REF!)</f>
        <v>#REF!</v>
      </c>
      <c r="Q487" s="396" t="e">
        <f>SUM(#REF!)</f>
        <v>#REF!</v>
      </c>
      <c r="R487" s="396" t="e">
        <f>SUM(#REF!)</f>
        <v>#REF!</v>
      </c>
      <c r="S487" s="396" t="e">
        <f>SUM(#REF!)</f>
        <v>#REF!</v>
      </c>
      <c r="T487" s="396" t="e">
        <f>SUM(#REF!)</f>
        <v>#REF!</v>
      </c>
      <c r="U487" s="396" t="e">
        <f>SUM(#REF!)</f>
        <v>#REF!</v>
      </c>
      <c r="V487" s="396" t="e">
        <f>SUM(#REF!)</f>
        <v>#REF!</v>
      </c>
      <c r="W487" s="396" t="e">
        <f>SUM(#REF!)</f>
        <v>#REF!</v>
      </c>
      <c r="X487" s="396" t="e">
        <f>SUM(#REF!)</f>
        <v>#REF!</v>
      </c>
      <c r="Y487" s="396" t="e">
        <f>SUM(#REF!)</f>
        <v>#REF!</v>
      </c>
      <c r="Z487" s="396" t="e">
        <f>SUM(#REF!)</f>
        <v>#REF!</v>
      </c>
      <c r="AA487" s="393" t="e">
        <f>SUM(#REF!)</f>
        <v>#REF!</v>
      </c>
      <c r="AB487" s="393" t="e">
        <f>SUM(#REF!)</f>
        <v>#REF!</v>
      </c>
      <c r="AC487" s="393" t="e">
        <f>SUM(#REF!)</f>
        <v>#REF!</v>
      </c>
      <c r="AD487" s="393" t="e">
        <f>SUM(#REF!)</f>
        <v>#REF!</v>
      </c>
      <c r="AE487" s="93">
        <v>475000</v>
      </c>
      <c r="AF487" s="93">
        <v>475000</v>
      </c>
      <c r="AG487" s="378">
        <v>418758</v>
      </c>
      <c r="AH487" s="395" t="e">
        <f>SUM(AI487:AT487)</f>
        <v>#REF!</v>
      </c>
      <c r="AI487" s="110" t="e">
        <f>#REF!</f>
        <v>#REF!</v>
      </c>
      <c r="AJ487" s="93" t="e">
        <f>#REF!</f>
        <v>#REF!</v>
      </c>
      <c r="AK487" s="93" t="e">
        <f>#REF!</f>
        <v>#REF!</v>
      </c>
      <c r="AL487" s="93" t="e">
        <f>#REF!</f>
        <v>#REF!</v>
      </c>
      <c r="AM487" s="93" t="e">
        <f>#REF!</f>
        <v>#REF!</v>
      </c>
      <c r="AN487" s="93" t="e">
        <f>#REF!</f>
        <v>#REF!</v>
      </c>
      <c r="AO487" s="93" t="e">
        <f>#REF!</f>
        <v>#REF!</v>
      </c>
      <c r="AP487" s="93" t="e">
        <f>#REF!</f>
        <v>#REF!</v>
      </c>
      <c r="AQ487" s="93" t="e">
        <f>#REF!</f>
        <v>#REF!</v>
      </c>
      <c r="AR487" s="93" t="e">
        <f>#REF!</f>
        <v>#REF!</v>
      </c>
      <c r="AS487" s="187" t="e">
        <f>#REF!</f>
        <v>#REF!</v>
      </c>
      <c r="AT487" s="187" t="e">
        <f>#REF!</f>
        <v>#REF!</v>
      </c>
      <c r="AU487" s="17"/>
      <c r="AV487" s="17"/>
    </row>
    <row r="488" spans="1:48">
      <c r="A488" s="471"/>
      <c r="B488" s="95">
        <v>416</v>
      </c>
      <c r="C488" s="52" t="s">
        <v>1345</v>
      </c>
      <c r="D488" s="526" t="e">
        <f t="shared" ref="D488:AT488" si="248">SUM(D489:D492)</f>
        <v>#REF!</v>
      </c>
      <c r="E488" s="429" t="e">
        <f t="shared" si="248"/>
        <v>#REF!</v>
      </c>
      <c r="F488" s="430" t="e">
        <f t="shared" si="248"/>
        <v>#REF!</v>
      </c>
      <c r="G488" s="46" t="e">
        <f t="shared" si="248"/>
        <v>#REF!</v>
      </c>
      <c r="H488" s="94" t="e">
        <f t="shared" si="248"/>
        <v>#REF!</v>
      </c>
      <c r="I488" s="94" t="e">
        <f t="shared" si="248"/>
        <v>#REF!</v>
      </c>
      <c r="J488" s="94" t="e">
        <f t="shared" si="248"/>
        <v>#REF!</v>
      </c>
      <c r="K488" s="94" t="e">
        <f t="shared" si="248"/>
        <v>#REF!</v>
      </c>
      <c r="L488" s="94" t="e">
        <f t="shared" si="248"/>
        <v>#REF!</v>
      </c>
      <c r="M488" s="94" t="e">
        <f t="shared" si="248"/>
        <v>#REF!</v>
      </c>
      <c r="N488" s="94" t="e">
        <f t="shared" si="248"/>
        <v>#REF!</v>
      </c>
      <c r="O488" s="94" t="e">
        <f t="shared" si="248"/>
        <v>#REF!</v>
      </c>
      <c r="P488" s="94" t="e">
        <f t="shared" si="248"/>
        <v>#REF!</v>
      </c>
      <c r="Q488" s="94" t="e">
        <f t="shared" si="248"/>
        <v>#REF!</v>
      </c>
      <c r="R488" s="94" t="e">
        <f t="shared" si="248"/>
        <v>#REF!</v>
      </c>
      <c r="S488" s="94" t="e">
        <f t="shared" si="248"/>
        <v>#REF!</v>
      </c>
      <c r="T488" s="94" t="e">
        <f t="shared" si="248"/>
        <v>#REF!</v>
      </c>
      <c r="U488" s="94" t="e">
        <f t="shared" si="248"/>
        <v>#REF!</v>
      </c>
      <c r="V488" s="94" t="e">
        <f t="shared" si="248"/>
        <v>#REF!</v>
      </c>
      <c r="W488" s="94" t="e">
        <f t="shared" si="248"/>
        <v>#REF!</v>
      </c>
      <c r="X488" s="94" t="e">
        <f t="shared" si="248"/>
        <v>#REF!</v>
      </c>
      <c r="Y488" s="94" t="e">
        <f t="shared" si="248"/>
        <v>#REF!</v>
      </c>
      <c r="Z488" s="94" t="e">
        <f t="shared" si="248"/>
        <v>#REF!</v>
      </c>
      <c r="AA488" s="94" t="e">
        <f t="shared" si="248"/>
        <v>#REF!</v>
      </c>
      <c r="AB488" s="94" t="e">
        <f t="shared" si="248"/>
        <v>#REF!</v>
      </c>
      <c r="AC488" s="94" t="e">
        <f t="shared" si="248"/>
        <v>#REF!</v>
      </c>
      <c r="AD488" s="94" t="e">
        <f t="shared" si="248"/>
        <v>#REF!</v>
      </c>
      <c r="AE488" s="94">
        <f t="shared" si="248"/>
        <v>1051951</v>
      </c>
      <c r="AF488" s="94">
        <f t="shared" si="248"/>
        <v>677800</v>
      </c>
      <c r="AG488" s="94">
        <f t="shared" si="248"/>
        <v>859058</v>
      </c>
      <c r="AH488" s="94" t="e">
        <f t="shared" si="248"/>
        <v>#REF!</v>
      </c>
      <c r="AI488" s="94" t="e">
        <f t="shared" si="248"/>
        <v>#REF!</v>
      </c>
      <c r="AJ488" s="94" t="e">
        <f t="shared" si="248"/>
        <v>#REF!</v>
      </c>
      <c r="AK488" s="94" t="e">
        <f t="shared" si="248"/>
        <v>#REF!</v>
      </c>
      <c r="AL488" s="94" t="e">
        <f t="shared" si="248"/>
        <v>#REF!</v>
      </c>
      <c r="AM488" s="94" t="e">
        <f t="shared" si="248"/>
        <v>#REF!</v>
      </c>
      <c r="AN488" s="94" t="e">
        <f t="shared" si="248"/>
        <v>#REF!</v>
      </c>
      <c r="AO488" s="94" t="e">
        <f t="shared" si="248"/>
        <v>#REF!</v>
      </c>
      <c r="AP488" s="94" t="e">
        <f t="shared" si="248"/>
        <v>#REF!</v>
      </c>
      <c r="AQ488" s="94" t="e">
        <f t="shared" si="248"/>
        <v>#REF!</v>
      </c>
      <c r="AR488" s="94" t="e">
        <f t="shared" si="248"/>
        <v>#REF!</v>
      </c>
      <c r="AS488" s="94" t="e">
        <f t="shared" si="248"/>
        <v>#REF!</v>
      </c>
      <c r="AT488" s="94" t="e">
        <f t="shared" si="248"/>
        <v>#REF!</v>
      </c>
      <c r="AU488" s="17"/>
      <c r="AV488" s="17"/>
    </row>
    <row r="489" spans="1:48">
      <c r="A489" s="519">
        <v>5105030100100900</v>
      </c>
      <c r="B489" s="95" t="s">
        <v>1208</v>
      </c>
      <c r="C489" s="52" t="s">
        <v>1207</v>
      </c>
      <c r="D489" s="525" t="e">
        <f>E489/9*12</f>
        <v>#REF!</v>
      </c>
      <c r="E489" s="106" t="e">
        <f t="shared" ref="E489:F492" si="249">AC489+AA489+Y489+W489+U489+S489+Q489+O489+M489+K489+I489+G489</f>
        <v>#REF!</v>
      </c>
      <c r="F489" s="428" t="e">
        <f t="shared" si="249"/>
        <v>#REF!</v>
      </c>
      <c r="G489" s="397" t="e">
        <f>SUM(#REF!)</f>
        <v>#REF!</v>
      </c>
      <c r="H489" s="396" t="e">
        <f>SUM(#REF!)</f>
        <v>#REF!</v>
      </c>
      <c r="I489" s="396" t="e">
        <f>SUM(#REF!)</f>
        <v>#REF!</v>
      </c>
      <c r="J489" s="396" t="e">
        <f>SUM(#REF!)</f>
        <v>#REF!</v>
      </c>
      <c r="K489" s="396" t="e">
        <f>SUM(#REF!)</f>
        <v>#REF!</v>
      </c>
      <c r="L489" s="396" t="e">
        <f>SUM(#REF!)</f>
        <v>#REF!</v>
      </c>
      <c r="M489" s="396" t="e">
        <f>SUM(#REF!)</f>
        <v>#REF!</v>
      </c>
      <c r="N489" s="396" t="e">
        <f>SUM(#REF!)</f>
        <v>#REF!</v>
      </c>
      <c r="O489" s="396" t="e">
        <f>SUM(#REF!)</f>
        <v>#REF!</v>
      </c>
      <c r="P489" s="396" t="e">
        <f>SUM(#REF!)</f>
        <v>#REF!</v>
      </c>
      <c r="Q489" s="396" t="e">
        <f>SUM(#REF!)</f>
        <v>#REF!</v>
      </c>
      <c r="R489" s="396" t="e">
        <f>SUM(#REF!)</f>
        <v>#REF!</v>
      </c>
      <c r="S489" s="396" t="e">
        <f>SUM(#REF!)</f>
        <v>#REF!</v>
      </c>
      <c r="T489" s="396" t="e">
        <f>SUM(#REF!)</f>
        <v>#REF!</v>
      </c>
      <c r="U489" s="396" t="e">
        <f>SUM(#REF!)</f>
        <v>#REF!</v>
      </c>
      <c r="V489" s="396" t="e">
        <f>SUM(#REF!)</f>
        <v>#REF!</v>
      </c>
      <c r="W489" s="396" t="e">
        <f>SUM(#REF!)</f>
        <v>#REF!</v>
      </c>
      <c r="X489" s="396" t="e">
        <f>SUM(#REF!)</f>
        <v>#REF!</v>
      </c>
      <c r="Y489" s="396" t="e">
        <f>SUM(#REF!)</f>
        <v>#REF!</v>
      </c>
      <c r="Z489" s="396" t="e">
        <f>SUM(#REF!)</f>
        <v>#REF!</v>
      </c>
      <c r="AA489" s="393" t="e">
        <f>SUM(#REF!)</f>
        <v>#REF!</v>
      </c>
      <c r="AB489" s="393" t="e">
        <f>SUM(#REF!)</f>
        <v>#REF!</v>
      </c>
      <c r="AC489" s="393" t="e">
        <f>SUM(#REF!)</f>
        <v>#REF!</v>
      </c>
      <c r="AD489" s="393" t="e">
        <f>SUM(#REF!)</f>
        <v>#REF!</v>
      </c>
      <c r="AE489" s="505">
        <f>509700+314100+16948+1290-40000-53000</f>
        <v>749038</v>
      </c>
      <c r="AF489" s="93">
        <v>509700</v>
      </c>
      <c r="AG489" s="378">
        <v>648815</v>
      </c>
      <c r="AH489" s="395" t="e">
        <f>SUM(AI489:AT489)</f>
        <v>#REF!</v>
      </c>
      <c r="AI489" s="110" t="e">
        <f>#REF!</f>
        <v>#REF!</v>
      </c>
      <c r="AJ489" s="93" t="e">
        <f>#REF!</f>
        <v>#REF!</v>
      </c>
      <c r="AK489" s="93" t="e">
        <f>#REF!</f>
        <v>#REF!</v>
      </c>
      <c r="AL489" s="93" t="e">
        <f>#REF!</f>
        <v>#REF!</v>
      </c>
      <c r="AM489" s="93" t="e">
        <f>#REF!</f>
        <v>#REF!</v>
      </c>
      <c r="AN489" s="93" t="e">
        <f>#REF!</f>
        <v>#REF!</v>
      </c>
      <c r="AO489" s="93" t="e">
        <f>#REF!</f>
        <v>#REF!</v>
      </c>
      <c r="AP489" s="93" t="e">
        <f>#REF!</f>
        <v>#REF!</v>
      </c>
      <c r="AQ489" s="93" t="e">
        <f>#REF!</f>
        <v>#REF!</v>
      </c>
      <c r="AR489" s="93" t="e">
        <f>#REF!</f>
        <v>#REF!</v>
      </c>
      <c r="AS489" s="187" t="e">
        <f>#REF!</f>
        <v>#REF!</v>
      </c>
      <c r="AT489" s="187" t="e">
        <f>#REF!</f>
        <v>#REF!</v>
      </c>
      <c r="AU489" s="17"/>
      <c r="AV489" s="17"/>
    </row>
    <row r="490" spans="1:48">
      <c r="A490" s="519">
        <v>5105030100101000</v>
      </c>
      <c r="B490" s="95" t="s">
        <v>1390</v>
      </c>
      <c r="C490" s="52" t="s">
        <v>1216</v>
      </c>
      <c r="D490" s="525" t="e">
        <f>E490/9*12</f>
        <v>#REF!</v>
      </c>
      <c r="E490" s="106" t="e">
        <f t="shared" si="249"/>
        <v>#REF!</v>
      </c>
      <c r="F490" s="428" t="e">
        <f t="shared" si="249"/>
        <v>#REF!</v>
      </c>
      <c r="G490" s="397" t="e">
        <f>SUM(#REF!)</f>
        <v>#REF!</v>
      </c>
      <c r="H490" s="396" t="e">
        <f>SUM(#REF!)</f>
        <v>#REF!</v>
      </c>
      <c r="I490" s="396" t="e">
        <f>SUM(#REF!)</f>
        <v>#REF!</v>
      </c>
      <c r="J490" s="396" t="e">
        <f>SUM(#REF!)</f>
        <v>#REF!</v>
      </c>
      <c r="K490" s="396" t="e">
        <f>SUM(#REF!)</f>
        <v>#REF!</v>
      </c>
      <c r="L490" s="396" t="e">
        <f>SUM(#REF!)</f>
        <v>#REF!</v>
      </c>
      <c r="M490" s="396" t="e">
        <f>SUM(#REF!)</f>
        <v>#REF!</v>
      </c>
      <c r="N490" s="396" t="e">
        <f>SUM(#REF!)</f>
        <v>#REF!</v>
      </c>
      <c r="O490" s="396" t="e">
        <f>SUM(#REF!)</f>
        <v>#REF!</v>
      </c>
      <c r="P490" s="396" t="e">
        <f>SUM(#REF!)</f>
        <v>#REF!</v>
      </c>
      <c r="Q490" s="396" t="e">
        <f>SUM(#REF!)</f>
        <v>#REF!</v>
      </c>
      <c r="R490" s="396" t="e">
        <f>SUM(#REF!)</f>
        <v>#REF!</v>
      </c>
      <c r="S490" s="396" t="e">
        <f>SUM(#REF!)</f>
        <v>#REF!</v>
      </c>
      <c r="T490" s="396" t="e">
        <f>SUM(#REF!)</f>
        <v>#REF!</v>
      </c>
      <c r="U490" s="396" t="e">
        <f>SUM(#REF!)</f>
        <v>#REF!</v>
      </c>
      <c r="V490" s="396" t="e">
        <f>SUM(#REF!)</f>
        <v>#REF!</v>
      </c>
      <c r="W490" s="396" t="e">
        <f>SUM(#REF!)</f>
        <v>#REF!</v>
      </c>
      <c r="X490" s="396" t="e">
        <f>SUM(#REF!)</f>
        <v>#REF!</v>
      </c>
      <c r="Y490" s="396" t="e">
        <f>SUM(#REF!)</f>
        <v>#REF!</v>
      </c>
      <c r="Z490" s="396" t="e">
        <f>SUM(#REF!)</f>
        <v>#REF!</v>
      </c>
      <c r="AA490" s="393" t="e">
        <f>SUM(#REF!)</f>
        <v>#REF!</v>
      </c>
      <c r="AB490" s="393" t="e">
        <f>SUM(#REF!)</f>
        <v>#REF!</v>
      </c>
      <c r="AC490" s="393" t="e">
        <f>SUM(#REF!)</f>
        <v>#REF!</v>
      </c>
      <c r="AD490" s="393" t="e">
        <f>SUM(#REF!)</f>
        <v>#REF!</v>
      </c>
      <c r="AE490" s="505">
        <f>12000+60020</f>
        <v>72020</v>
      </c>
      <c r="AF490" s="93">
        <v>12000</v>
      </c>
      <c r="AG490" s="378">
        <v>8168</v>
      </c>
      <c r="AH490" s="395" t="e">
        <f>SUM(AI490:AT490)</f>
        <v>#REF!</v>
      </c>
      <c r="AI490" s="110" t="e">
        <f>#REF!</f>
        <v>#REF!</v>
      </c>
      <c r="AJ490" s="93" t="e">
        <f>#REF!</f>
        <v>#REF!</v>
      </c>
      <c r="AK490" s="93" t="e">
        <f>#REF!</f>
        <v>#REF!</v>
      </c>
      <c r="AL490" s="93" t="e">
        <f>#REF!</f>
        <v>#REF!</v>
      </c>
      <c r="AM490" s="93" t="e">
        <f>#REF!</f>
        <v>#REF!</v>
      </c>
      <c r="AN490" s="93" t="e">
        <f>#REF!</f>
        <v>#REF!</v>
      </c>
      <c r="AO490" s="93" t="e">
        <f>#REF!</f>
        <v>#REF!</v>
      </c>
      <c r="AP490" s="93" t="e">
        <f>#REF!</f>
        <v>#REF!</v>
      </c>
      <c r="AQ490" s="93" t="e">
        <f>#REF!</f>
        <v>#REF!</v>
      </c>
      <c r="AR490" s="93" t="e">
        <f>#REF!</f>
        <v>#REF!</v>
      </c>
      <c r="AS490" s="187" t="e">
        <f>#REF!</f>
        <v>#REF!</v>
      </c>
      <c r="AT490" s="187" t="e">
        <f>#REF!</f>
        <v>#REF!</v>
      </c>
      <c r="AU490" s="17"/>
      <c r="AV490" s="17"/>
    </row>
    <row r="491" spans="1:48">
      <c r="A491" s="519">
        <v>5105030100101100</v>
      </c>
      <c r="B491" s="95" t="s">
        <v>1210</v>
      </c>
      <c r="C491" s="52" t="s">
        <v>1209</v>
      </c>
      <c r="D491" s="525" t="e">
        <f>E491/9*12</f>
        <v>#REF!</v>
      </c>
      <c r="E491" s="106" t="e">
        <f t="shared" si="249"/>
        <v>#REF!</v>
      </c>
      <c r="F491" s="428" t="e">
        <f t="shared" si="249"/>
        <v>#REF!</v>
      </c>
      <c r="G491" s="397" t="e">
        <f>SUM(#REF!)</f>
        <v>#REF!</v>
      </c>
      <c r="H491" s="396" t="e">
        <f>SUM(#REF!)</f>
        <v>#REF!</v>
      </c>
      <c r="I491" s="396" t="e">
        <f>SUM(#REF!)</f>
        <v>#REF!</v>
      </c>
      <c r="J491" s="396" t="e">
        <f>SUM(#REF!)</f>
        <v>#REF!</v>
      </c>
      <c r="K491" s="396" t="e">
        <f>SUM(#REF!)</f>
        <v>#REF!</v>
      </c>
      <c r="L491" s="396" t="e">
        <f>SUM(#REF!)</f>
        <v>#REF!</v>
      </c>
      <c r="M491" s="396" t="e">
        <f>SUM(#REF!)</f>
        <v>#REF!</v>
      </c>
      <c r="N491" s="396" t="e">
        <f>SUM(#REF!)</f>
        <v>#REF!</v>
      </c>
      <c r="O491" s="396" t="e">
        <f>SUM(#REF!)</f>
        <v>#REF!</v>
      </c>
      <c r="P491" s="396" t="e">
        <f>SUM(#REF!)</f>
        <v>#REF!</v>
      </c>
      <c r="Q491" s="396" t="e">
        <f>SUM(#REF!)</f>
        <v>#REF!</v>
      </c>
      <c r="R491" s="396" t="e">
        <f>SUM(#REF!)</f>
        <v>#REF!</v>
      </c>
      <c r="S491" s="396" t="e">
        <f>SUM(#REF!)</f>
        <v>#REF!</v>
      </c>
      <c r="T491" s="396" t="e">
        <f>SUM(#REF!)</f>
        <v>#REF!</v>
      </c>
      <c r="U491" s="396" t="e">
        <f>SUM(#REF!)</f>
        <v>#REF!</v>
      </c>
      <c r="V491" s="396" t="e">
        <f>SUM(#REF!)</f>
        <v>#REF!</v>
      </c>
      <c r="W491" s="396" t="e">
        <f>SUM(#REF!)</f>
        <v>#REF!</v>
      </c>
      <c r="X491" s="396" t="e">
        <f>SUM(#REF!)</f>
        <v>#REF!</v>
      </c>
      <c r="Y491" s="396" t="e">
        <f>SUM(#REF!)</f>
        <v>#REF!</v>
      </c>
      <c r="Z491" s="396" t="e">
        <f>SUM(#REF!)</f>
        <v>#REF!</v>
      </c>
      <c r="AA491" s="393" t="e">
        <f>SUM(#REF!)</f>
        <v>#REF!</v>
      </c>
      <c r="AB491" s="393" t="e">
        <f>SUM(#REF!)</f>
        <v>#REF!</v>
      </c>
      <c r="AC491" s="393" t="e">
        <f>SUM(#REF!)</f>
        <v>#REF!</v>
      </c>
      <c r="AD491" s="393" t="e">
        <f>SUM(#REF!)</f>
        <v>#REF!</v>
      </c>
      <c r="AE491" s="505">
        <f>56100+1793</f>
        <v>57893</v>
      </c>
      <c r="AF491" s="93">
        <v>56100</v>
      </c>
      <c r="AG491" s="378">
        <v>67309</v>
      </c>
      <c r="AH491" s="395" t="e">
        <f>SUM(AI491:AT491)</f>
        <v>#REF!</v>
      </c>
      <c r="AI491" s="110" t="e">
        <f>#REF!</f>
        <v>#REF!</v>
      </c>
      <c r="AJ491" s="93" t="e">
        <f>#REF!</f>
        <v>#REF!</v>
      </c>
      <c r="AK491" s="93" t="e">
        <f>#REF!</f>
        <v>#REF!</v>
      </c>
      <c r="AL491" s="93" t="e">
        <f>#REF!</f>
        <v>#REF!</v>
      </c>
      <c r="AM491" s="93" t="e">
        <f>#REF!</f>
        <v>#REF!</v>
      </c>
      <c r="AN491" s="93" t="e">
        <f>#REF!</f>
        <v>#REF!</v>
      </c>
      <c r="AO491" s="93" t="e">
        <f>#REF!</f>
        <v>#REF!</v>
      </c>
      <c r="AP491" s="93" t="e">
        <f>#REF!</f>
        <v>#REF!</v>
      </c>
      <c r="AQ491" s="93" t="e">
        <f>#REF!</f>
        <v>#REF!</v>
      </c>
      <c r="AR491" s="93" t="e">
        <f>#REF!</f>
        <v>#REF!</v>
      </c>
      <c r="AS491" s="187" t="e">
        <f>#REF!</f>
        <v>#REF!</v>
      </c>
      <c r="AT491" s="187" t="e">
        <f>#REF!</f>
        <v>#REF!</v>
      </c>
      <c r="AU491" s="17"/>
      <c r="AV491" s="17"/>
    </row>
    <row r="492" spans="1:48">
      <c r="A492" s="519">
        <v>5105030100101200</v>
      </c>
      <c r="B492" s="95" t="s">
        <v>1212</v>
      </c>
      <c r="C492" s="52" t="s">
        <v>1211</v>
      </c>
      <c r="D492" s="525" t="e">
        <f>E492/9*12</f>
        <v>#REF!</v>
      </c>
      <c r="E492" s="106" t="e">
        <f t="shared" si="249"/>
        <v>#REF!</v>
      </c>
      <c r="F492" s="428" t="e">
        <f t="shared" si="249"/>
        <v>#REF!</v>
      </c>
      <c r="G492" s="397" t="e">
        <f>SUM(#REF!)</f>
        <v>#REF!</v>
      </c>
      <c r="H492" s="396" t="e">
        <f>SUM(#REF!)</f>
        <v>#REF!</v>
      </c>
      <c r="I492" s="396" t="e">
        <f>SUM(#REF!)</f>
        <v>#REF!</v>
      </c>
      <c r="J492" s="396" t="e">
        <f>SUM(#REF!)</f>
        <v>#REF!</v>
      </c>
      <c r="K492" s="396" t="e">
        <f>SUM(#REF!)</f>
        <v>#REF!</v>
      </c>
      <c r="L492" s="396" t="e">
        <f>SUM(#REF!)</f>
        <v>#REF!</v>
      </c>
      <c r="M492" s="396" t="e">
        <f>SUM(#REF!)</f>
        <v>#REF!</v>
      </c>
      <c r="N492" s="396" t="e">
        <f>SUM(#REF!)</f>
        <v>#REF!</v>
      </c>
      <c r="O492" s="396" t="e">
        <f>SUM(#REF!)</f>
        <v>#REF!</v>
      </c>
      <c r="P492" s="396" t="e">
        <f>SUM(#REF!)</f>
        <v>#REF!</v>
      </c>
      <c r="Q492" s="396" t="e">
        <f>SUM(#REF!)</f>
        <v>#REF!</v>
      </c>
      <c r="R492" s="396" t="e">
        <f>SUM(#REF!)</f>
        <v>#REF!</v>
      </c>
      <c r="S492" s="396" t="e">
        <f>SUM(#REF!)</f>
        <v>#REF!</v>
      </c>
      <c r="T492" s="396" t="e">
        <f>SUM(#REF!)</f>
        <v>#REF!</v>
      </c>
      <c r="U492" s="396" t="e">
        <f>SUM(#REF!)</f>
        <v>#REF!</v>
      </c>
      <c r="V492" s="396" t="e">
        <f>SUM(#REF!)</f>
        <v>#REF!</v>
      </c>
      <c r="W492" s="396" t="e">
        <f>SUM(#REF!)</f>
        <v>#REF!</v>
      </c>
      <c r="X492" s="396" t="e">
        <f>SUM(#REF!)</f>
        <v>#REF!</v>
      </c>
      <c r="Y492" s="396" t="e">
        <f>SUM(#REF!)</f>
        <v>#REF!</v>
      </c>
      <c r="Z492" s="396" t="e">
        <f>SUM(#REF!)</f>
        <v>#REF!</v>
      </c>
      <c r="AA492" s="393" t="e">
        <f>SUM(#REF!)</f>
        <v>#REF!</v>
      </c>
      <c r="AB492" s="393" t="e">
        <f>SUM(#REF!)</f>
        <v>#REF!</v>
      </c>
      <c r="AC492" s="393" t="e">
        <f>SUM(#REF!)</f>
        <v>#REF!</v>
      </c>
      <c r="AD492" s="393" t="e">
        <f>SUM(#REF!)</f>
        <v>#REF!</v>
      </c>
      <c r="AE492" s="505">
        <f>100000+60000+13000</f>
        <v>173000</v>
      </c>
      <c r="AF492" s="93">
        <v>100000</v>
      </c>
      <c r="AG492" s="378">
        <v>134766</v>
      </c>
      <c r="AH492" s="395" t="e">
        <f>SUM(AI492:AT492)</f>
        <v>#REF!</v>
      </c>
      <c r="AI492" s="110" t="e">
        <f>#REF!</f>
        <v>#REF!</v>
      </c>
      <c r="AJ492" s="93" t="e">
        <f>#REF!</f>
        <v>#REF!</v>
      </c>
      <c r="AK492" s="93" t="e">
        <f>#REF!</f>
        <v>#REF!</v>
      </c>
      <c r="AL492" s="93" t="e">
        <f>#REF!</f>
        <v>#REF!</v>
      </c>
      <c r="AM492" s="93" t="e">
        <f>#REF!</f>
        <v>#REF!</v>
      </c>
      <c r="AN492" s="93" t="e">
        <f>#REF!</f>
        <v>#REF!</v>
      </c>
      <c r="AO492" s="93" t="e">
        <f>#REF!</f>
        <v>#REF!</v>
      </c>
      <c r="AP492" s="93" t="e">
        <f>#REF!</f>
        <v>#REF!</v>
      </c>
      <c r="AQ492" s="93" t="e">
        <f>#REF!</f>
        <v>#REF!</v>
      </c>
      <c r="AR492" s="93" t="e">
        <f>#REF!</f>
        <v>#REF!</v>
      </c>
      <c r="AS492" s="187" t="e">
        <f>#REF!</f>
        <v>#REF!</v>
      </c>
      <c r="AT492" s="187" t="e">
        <f>#REF!</f>
        <v>#REF!</v>
      </c>
      <c r="AU492" s="17"/>
      <c r="AV492" s="17"/>
    </row>
    <row r="493" spans="1:48">
      <c r="A493" s="471"/>
      <c r="B493" s="95">
        <v>417</v>
      </c>
      <c r="C493" s="52" t="s">
        <v>1217</v>
      </c>
      <c r="D493" s="526" t="e">
        <f t="shared" ref="D493:AD493" si="250">SUM(D494:D498)</f>
        <v>#REF!</v>
      </c>
      <c r="E493" s="429" t="e">
        <f t="shared" si="250"/>
        <v>#REF!</v>
      </c>
      <c r="F493" s="430" t="e">
        <f t="shared" si="250"/>
        <v>#REF!</v>
      </c>
      <c r="G493" s="46" t="e">
        <f t="shared" si="250"/>
        <v>#REF!</v>
      </c>
      <c r="H493" s="94" t="e">
        <f t="shared" si="250"/>
        <v>#REF!</v>
      </c>
      <c r="I493" s="94" t="e">
        <f t="shared" si="250"/>
        <v>#REF!</v>
      </c>
      <c r="J493" s="94" t="e">
        <f t="shared" si="250"/>
        <v>#REF!</v>
      </c>
      <c r="K493" s="94" t="e">
        <f t="shared" si="250"/>
        <v>#REF!</v>
      </c>
      <c r="L493" s="94" t="e">
        <f t="shared" si="250"/>
        <v>#REF!</v>
      </c>
      <c r="M493" s="94" t="e">
        <f t="shared" si="250"/>
        <v>#REF!</v>
      </c>
      <c r="N493" s="94" t="e">
        <f t="shared" si="250"/>
        <v>#REF!</v>
      </c>
      <c r="O493" s="94" t="e">
        <f t="shared" si="250"/>
        <v>#REF!</v>
      </c>
      <c r="P493" s="94" t="e">
        <f t="shared" si="250"/>
        <v>#REF!</v>
      </c>
      <c r="Q493" s="94" t="e">
        <f t="shared" si="250"/>
        <v>#REF!</v>
      </c>
      <c r="R493" s="94" t="e">
        <f t="shared" si="250"/>
        <v>#REF!</v>
      </c>
      <c r="S493" s="94" t="e">
        <f t="shared" si="250"/>
        <v>#REF!</v>
      </c>
      <c r="T493" s="94" t="e">
        <f t="shared" si="250"/>
        <v>#REF!</v>
      </c>
      <c r="U493" s="94" t="e">
        <f t="shared" si="250"/>
        <v>#REF!</v>
      </c>
      <c r="V493" s="94" t="e">
        <f t="shared" si="250"/>
        <v>#REF!</v>
      </c>
      <c r="W493" s="94" t="e">
        <f t="shared" si="250"/>
        <v>#REF!</v>
      </c>
      <c r="X493" s="94" t="e">
        <f t="shared" si="250"/>
        <v>#REF!</v>
      </c>
      <c r="Y493" s="94" t="e">
        <f t="shared" si="250"/>
        <v>#REF!</v>
      </c>
      <c r="Z493" s="94" t="e">
        <f t="shared" si="250"/>
        <v>#REF!</v>
      </c>
      <c r="AA493" s="94" t="e">
        <f t="shared" si="250"/>
        <v>#REF!</v>
      </c>
      <c r="AB493" s="94" t="e">
        <f t="shared" si="250"/>
        <v>#REF!</v>
      </c>
      <c r="AC493" s="94" t="e">
        <f t="shared" si="250"/>
        <v>#REF!</v>
      </c>
      <c r="AD493" s="94" t="e">
        <f t="shared" si="250"/>
        <v>#REF!</v>
      </c>
      <c r="AE493" s="94">
        <f>SUM(AE494:AE498)</f>
        <v>896899</v>
      </c>
      <c r="AF493" s="94">
        <f t="shared" ref="AF493:AT493" si="251">SUM(AF494:AF498)</f>
        <v>1084600</v>
      </c>
      <c r="AG493" s="94">
        <f t="shared" si="251"/>
        <v>875165</v>
      </c>
      <c r="AH493" s="94" t="e">
        <f t="shared" si="251"/>
        <v>#REF!</v>
      </c>
      <c r="AI493" s="94" t="e">
        <f t="shared" si="251"/>
        <v>#REF!</v>
      </c>
      <c r="AJ493" s="94" t="e">
        <f t="shared" si="251"/>
        <v>#REF!</v>
      </c>
      <c r="AK493" s="94" t="e">
        <f t="shared" si="251"/>
        <v>#REF!</v>
      </c>
      <c r="AL493" s="94" t="e">
        <f t="shared" si="251"/>
        <v>#REF!</v>
      </c>
      <c r="AM493" s="94" t="e">
        <f t="shared" si="251"/>
        <v>#REF!</v>
      </c>
      <c r="AN493" s="94" t="e">
        <f t="shared" si="251"/>
        <v>#REF!</v>
      </c>
      <c r="AO493" s="94" t="e">
        <f t="shared" si="251"/>
        <v>#REF!</v>
      </c>
      <c r="AP493" s="94" t="e">
        <f t="shared" si="251"/>
        <v>#REF!</v>
      </c>
      <c r="AQ493" s="94" t="e">
        <f t="shared" si="251"/>
        <v>#REF!</v>
      </c>
      <c r="AR493" s="94" t="e">
        <f t="shared" si="251"/>
        <v>#REF!</v>
      </c>
      <c r="AS493" s="94" t="e">
        <f t="shared" si="251"/>
        <v>#REF!</v>
      </c>
      <c r="AT493" s="94" t="e">
        <f t="shared" si="251"/>
        <v>#REF!</v>
      </c>
      <c r="AU493" s="17"/>
      <c r="AV493" s="17"/>
    </row>
    <row r="494" spans="1:48">
      <c r="A494" s="519">
        <v>5101030110100300</v>
      </c>
      <c r="B494" s="95" t="s">
        <v>1220</v>
      </c>
      <c r="C494" s="52" t="s">
        <v>1658</v>
      </c>
      <c r="D494" s="525" t="e">
        <f>E494/9*12</f>
        <v>#REF!</v>
      </c>
      <c r="E494" s="106" t="e">
        <f t="shared" ref="E494:F498" si="252">AC494+AA494+Y494+W494+U494+S494+Q494+O494+M494+K494+I494+G494</f>
        <v>#REF!</v>
      </c>
      <c r="F494" s="428" t="e">
        <f t="shared" si="252"/>
        <v>#REF!</v>
      </c>
      <c r="G494" s="397" t="e">
        <f>SUM(#REF!)</f>
        <v>#REF!</v>
      </c>
      <c r="H494" s="396" t="e">
        <f>SUM(#REF!)</f>
        <v>#REF!</v>
      </c>
      <c r="I494" s="396" t="e">
        <f>SUM(#REF!)</f>
        <v>#REF!</v>
      </c>
      <c r="J494" s="396" t="e">
        <f>SUM(#REF!)</f>
        <v>#REF!</v>
      </c>
      <c r="K494" s="396" t="e">
        <f>SUM(#REF!)</f>
        <v>#REF!</v>
      </c>
      <c r="L494" s="396" t="e">
        <f>SUM(#REF!)</f>
        <v>#REF!</v>
      </c>
      <c r="M494" s="396" t="e">
        <f>SUM(#REF!)</f>
        <v>#REF!</v>
      </c>
      <c r="N494" s="396" t="e">
        <f>SUM(#REF!)</f>
        <v>#REF!</v>
      </c>
      <c r="O494" s="396" t="e">
        <f>SUM(#REF!)</f>
        <v>#REF!</v>
      </c>
      <c r="P494" s="396" t="e">
        <f>SUM(#REF!)</f>
        <v>#REF!</v>
      </c>
      <c r="Q494" s="396" t="e">
        <f>SUM(#REF!)</f>
        <v>#REF!</v>
      </c>
      <c r="R494" s="396" t="e">
        <f>SUM(#REF!)</f>
        <v>#REF!</v>
      </c>
      <c r="S494" s="396" t="e">
        <f>SUM(#REF!)</f>
        <v>#REF!</v>
      </c>
      <c r="T494" s="396" t="e">
        <f>SUM(#REF!)</f>
        <v>#REF!</v>
      </c>
      <c r="U494" s="396" t="e">
        <f>SUM(#REF!)</f>
        <v>#REF!</v>
      </c>
      <c r="V494" s="396" t="e">
        <f>SUM(#REF!)</f>
        <v>#REF!</v>
      </c>
      <c r="W494" s="396" t="e">
        <f>SUM(#REF!)</f>
        <v>#REF!</v>
      </c>
      <c r="X494" s="396" t="e">
        <f>SUM(#REF!)</f>
        <v>#REF!</v>
      </c>
      <c r="Y494" s="396" t="e">
        <f>SUM(#REF!)</f>
        <v>#REF!</v>
      </c>
      <c r="Z494" s="396" t="e">
        <f>SUM(#REF!)</f>
        <v>#REF!</v>
      </c>
      <c r="AA494" s="396" t="e">
        <f>SUM(#REF!)</f>
        <v>#REF!</v>
      </c>
      <c r="AB494" s="393" t="e">
        <f>SUM(#REF!)</f>
        <v>#REF!</v>
      </c>
      <c r="AC494" s="393" t="e">
        <f>SUM(#REF!)</f>
        <v>#REF!</v>
      </c>
      <c r="AD494" s="393" t="e">
        <f>SUM(#REF!)</f>
        <v>#REF!</v>
      </c>
      <c r="AE494" s="93">
        <v>255300</v>
      </c>
      <c r="AF494" s="93">
        <v>255300</v>
      </c>
      <c r="AG494" s="378">
        <v>324886</v>
      </c>
      <c r="AH494" s="395" t="e">
        <f>SUM(AI494:AT494)</f>
        <v>#REF!</v>
      </c>
      <c r="AI494" s="110" t="e">
        <f>#REF!</f>
        <v>#REF!</v>
      </c>
      <c r="AJ494" s="93" t="e">
        <f>#REF!</f>
        <v>#REF!</v>
      </c>
      <c r="AK494" s="93" t="e">
        <f>#REF!</f>
        <v>#REF!</v>
      </c>
      <c r="AL494" s="93" t="e">
        <f>#REF!</f>
        <v>#REF!</v>
      </c>
      <c r="AM494" s="93" t="e">
        <f>#REF!</f>
        <v>#REF!</v>
      </c>
      <c r="AN494" s="93" t="e">
        <f>#REF!</f>
        <v>#REF!</v>
      </c>
      <c r="AO494" s="93" t="e">
        <f>#REF!</f>
        <v>#REF!</v>
      </c>
      <c r="AP494" s="93" t="e">
        <f>#REF!</f>
        <v>#REF!</v>
      </c>
      <c r="AQ494" s="93" t="e">
        <f>#REF!</f>
        <v>#REF!</v>
      </c>
      <c r="AR494" s="93" t="e">
        <f>#REF!</f>
        <v>#REF!</v>
      </c>
      <c r="AS494" s="187" t="e">
        <f>#REF!</f>
        <v>#REF!</v>
      </c>
      <c r="AT494" s="187" t="e">
        <f>#REF!</f>
        <v>#REF!</v>
      </c>
      <c r="AU494" s="17"/>
      <c r="AV494" s="17"/>
    </row>
    <row r="495" spans="1:48">
      <c r="A495" s="519">
        <v>5101030110100400</v>
      </c>
      <c r="B495" s="95" t="s">
        <v>1221</v>
      </c>
      <c r="C495" s="52" t="s">
        <v>1659</v>
      </c>
      <c r="D495" s="525" t="e">
        <f>E495/9*12</f>
        <v>#REF!</v>
      </c>
      <c r="E495" s="106" t="e">
        <f t="shared" si="252"/>
        <v>#REF!</v>
      </c>
      <c r="F495" s="428" t="e">
        <f t="shared" si="252"/>
        <v>#REF!</v>
      </c>
      <c r="G495" s="397" t="e">
        <f>SUM(#REF!)</f>
        <v>#REF!</v>
      </c>
      <c r="H495" s="396" t="e">
        <f>SUM(#REF!)</f>
        <v>#REF!</v>
      </c>
      <c r="I495" s="396" t="e">
        <f>SUM(#REF!)</f>
        <v>#REF!</v>
      </c>
      <c r="J495" s="396" t="e">
        <f>SUM(#REF!)</f>
        <v>#REF!</v>
      </c>
      <c r="K495" s="396" t="e">
        <f>SUM(#REF!)</f>
        <v>#REF!</v>
      </c>
      <c r="L495" s="396" t="e">
        <f>SUM(#REF!)</f>
        <v>#REF!</v>
      </c>
      <c r="M495" s="396" t="e">
        <f>SUM(#REF!)</f>
        <v>#REF!</v>
      </c>
      <c r="N495" s="396" t="e">
        <f>SUM(#REF!)</f>
        <v>#REF!</v>
      </c>
      <c r="O495" s="396" t="e">
        <f>SUM(#REF!)</f>
        <v>#REF!</v>
      </c>
      <c r="P495" s="396" t="e">
        <f>SUM(#REF!)</f>
        <v>#REF!</v>
      </c>
      <c r="Q495" s="396" t="e">
        <f>SUM(#REF!)</f>
        <v>#REF!</v>
      </c>
      <c r="R495" s="396" t="e">
        <f>SUM(#REF!)</f>
        <v>#REF!</v>
      </c>
      <c r="S495" s="396" t="e">
        <f>SUM(#REF!)</f>
        <v>#REF!</v>
      </c>
      <c r="T495" s="396" t="e">
        <f>SUM(#REF!)</f>
        <v>#REF!</v>
      </c>
      <c r="U495" s="396" t="e">
        <f>SUM(#REF!)</f>
        <v>#REF!</v>
      </c>
      <c r="V495" s="396" t="e">
        <f>SUM(#REF!)</f>
        <v>#REF!</v>
      </c>
      <c r="W495" s="396" t="e">
        <f>SUM(#REF!)</f>
        <v>#REF!</v>
      </c>
      <c r="X495" s="396" t="e">
        <f>SUM(#REF!)</f>
        <v>#REF!</v>
      </c>
      <c r="Y495" s="396" t="e">
        <f>SUM(#REF!)</f>
        <v>#REF!</v>
      </c>
      <c r="Z495" s="396" t="e">
        <f>SUM(#REF!)</f>
        <v>#REF!</v>
      </c>
      <c r="AA495" s="393" t="e">
        <f>SUM(#REF!)</f>
        <v>#REF!</v>
      </c>
      <c r="AB495" s="393" t="e">
        <f>SUM(#REF!)</f>
        <v>#REF!</v>
      </c>
      <c r="AC495" s="393" t="e">
        <f>SUM(#REF!)</f>
        <v>#REF!</v>
      </c>
      <c r="AD495" s="393" t="e">
        <f>SUM(#REF!)</f>
        <v>#REF!</v>
      </c>
      <c r="AE495" s="93">
        <v>1000</v>
      </c>
      <c r="AF495" s="93">
        <v>1000</v>
      </c>
      <c r="AG495" s="378">
        <v>0</v>
      </c>
      <c r="AH495" s="395" t="e">
        <f>SUM(AI495:AT495)</f>
        <v>#REF!</v>
      </c>
      <c r="AI495" s="110" t="e">
        <f>#REF!</f>
        <v>#REF!</v>
      </c>
      <c r="AJ495" s="93" t="e">
        <f>#REF!</f>
        <v>#REF!</v>
      </c>
      <c r="AK495" s="93" t="e">
        <f>#REF!</f>
        <v>#REF!</v>
      </c>
      <c r="AL495" s="93" t="e">
        <f>#REF!</f>
        <v>#REF!</v>
      </c>
      <c r="AM495" s="93" t="e">
        <f>#REF!</f>
        <v>#REF!</v>
      </c>
      <c r="AN495" s="93" t="e">
        <f>#REF!</f>
        <v>#REF!</v>
      </c>
      <c r="AO495" s="93" t="e">
        <f>#REF!</f>
        <v>#REF!</v>
      </c>
      <c r="AP495" s="93" t="e">
        <f>#REF!</f>
        <v>#REF!</v>
      </c>
      <c r="AQ495" s="93" t="e">
        <f>#REF!</f>
        <v>#REF!</v>
      </c>
      <c r="AR495" s="93" t="e">
        <f>#REF!</f>
        <v>#REF!</v>
      </c>
      <c r="AS495" s="187" t="e">
        <f>#REF!</f>
        <v>#REF!</v>
      </c>
      <c r="AT495" s="187" t="e">
        <f>#REF!</f>
        <v>#REF!</v>
      </c>
      <c r="AU495" s="17"/>
      <c r="AV495" s="17"/>
    </row>
    <row r="496" spans="1:48">
      <c r="A496" s="519">
        <v>5101030110100500</v>
      </c>
      <c r="B496" s="95" t="s">
        <v>1214</v>
      </c>
      <c r="C496" s="52" t="s">
        <v>1660</v>
      </c>
      <c r="D496" s="525" t="e">
        <f>E496/9*12</f>
        <v>#REF!</v>
      </c>
      <c r="E496" s="106" t="e">
        <f t="shared" si="252"/>
        <v>#REF!</v>
      </c>
      <c r="F496" s="428" t="e">
        <f t="shared" si="252"/>
        <v>#REF!</v>
      </c>
      <c r="G496" s="397" t="e">
        <f>SUM(#REF!)</f>
        <v>#REF!</v>
      </c>
      <c r="H496" s="396" t="e">
        <f>SUM(#REF!)</f>
        <v>#REF!</v>
      </c>
      <c r="I496" s="396" t="e">
        <f>SUM(#REF!)</f>
        <v>#REF!</v>
      </c>
      <c r="J496" s="396" t="e">
        <f>SUM(#REF!)</f>
        <v>#REF!</v>
      </c>
      <c r="K496" s="396" t="e">
        <f>SUM(#REF!)</f>
        <v>#REF!</v>
      </c>
      <c r="L496" s="396" t="e">
        <f>SUM(#REF!)</f>
        <v>#REF!</v>
      </c>
      <c r="M496" s="396" t="e">
        <f>SUM(#REF!)</f>
        <v>#REF!</v>
      </c>
      <c r="N496" s="396" t="e">
        <f>SUM(#REF!)</f>
        <v>#REF!</v>
      </c>
      <c r="O496" s="396" t="e">
        <f>SUM(#REF!)</f>
        <v>#REF!</v>
      </c>
      <c r="P496" s="396" t="e">
        <f>SUM(#REF!)</f>
        <v>#REF!</v>
      </c>
      <c r="Q496" s="396" t="e">
        <f>SUM(#REF!)</f>
        <v>#REF!</v>
      </c>
      <c r="R496" s="396" t="e">
        <f>SUM(#REF!)</f>
        <v>#REF!</v>
      </c>
      <c r="S496" s="396" t="e">
        <f>SUM(#REF!)</f>
        <v>#REF!</v>
      </c>
      <c r="T496" s="396" t="e">
        <f>SUM(#REF!)</f>
        <v>#REF!</v>
      </c>
      <c r="U496" s="396" t="e">
        <f>SUM(#REF!)</f>
        <v>#REF!</v>
      </c>
      <c r="V496" s="396" t="e">
        <f>SUM(#REF!)</f>
        <v>#REF!</v>
      </c>
      <c r="W496" s="396" t="e">
        <f>SUM(#REF!)</f>
        <v>#REF!</v>
      </c>
      <c r="X496" s="396" t="e">
        <f>SUM(#REF!)</f>
        <v>#REF!</v>
      </c>
      <c r="Y496" s="396" t="e">
        <f>SUM(#REF!)</f>
        <v>#REF!</v>
      </c>
      <c r="Z496" s="396" t="e">
        <f>SUM(#REF!)</f>
        <v>#REF!</v>
      </c>
      <c r="AA496" s="393" t="e">
        <f>SUM(#REF!)</f>
        <v>#REF!</v>
      </c>
      <c r="AB496" s="393" t="e">
        <f>SUM(#REF!)</f>
        <v>#REF!</v>
      </c>
      <c r="AC496" s="393" t="e">
        <f>SUM(#REF!)</f>
        <v>#REF!</v>
      </c>
      <c r="AD496" s="393" t="e">
        <f>SUM(#REF!)</f>
        <v>#REF!</v>
      </c>
      <c r="AE496" s="93">
        <v>35500</v>
      </c>
      <c r="AF496" s="93">
        <v>35500</v>
      </c>
      <c r="AG496" s="378">
        <v>26960</v>
      </c>
      <c r="AH496" s="395" t="e">
        <f>SUM(AI496:AT496)</f>
        <v>#REF!</v>
      </c>
      <c r="AI496" s="110" t="e">
        <f>#REF!</f>
        <v>#REF!</v>
      </c>
      <c r="AJ496" s="93" t="e">
        <f>#REF!</f>
        <v>#REF!</v>
      </c>
      <c r="AK496" s="93" t="e">
        <f>#REF!</f>
        <v>#REF!</v>
      </c>
      <c r="AL496" s="93" t="e">
        <f>#REF!</f>
        <v>#REF!</v>
      </c>
      <c r="AM496" s="93" t="e">
        <f>#REF!</f>
        <v>#REF!</v>
      </c>
      <c r="AN496" s="93" t="e">
        <f>#REF!</f>
        <v>#REF!</v>
      </c>
      <c r="AO496" s="93" t="e">
        <f>#REF!</f>
        <v>#REF!</v>
      </c>
      <c r="AP496" s="93" t="e">
        <f>#REF!</f>
        <v>#REF!</v>
      </c>
      <c r="AQ496" s="93" t="e">
        <f>#REF!</f>
        <v>#REF!</v>
      </c>
      <c r="AR496" s="93" t="e">
        <f>#REF!</f>
        <v>#REF!</v>
      </c>
      <c r="AS496" s="187" t="e">
        <f>#REF!</f>
        <v>#REF!</v>
      </c>
      <c r="AT496" s="187" t="e">
        <f>#REF!</f>
        <v>#REF!</v>
      </c>
      <c r="AU496" s="17"/>
      <c r="AV496" s="17"/>
    </row>
    <row r="497" spans="1:48">
      <c r="A497" s="519">
        <v>5101030210600100</v>
      </c>
      <c r="B497" s="95" t="s">
        <v>1387</v>
      </c>
      <c r="C497" s="52" t="s">
        <v>1661</v>
      </c>
      <c r="D497" s="525" t="e">
        <f>E497/9*12</f>
        <v>#REF!</v>
      </c>
      <c r="E497" s="106" t="e">
        <f t="shared" si="252"/>
        <v>#REF!</v>
      </c>
      <c r="F497" s="428" t="e">
        <f t="shared" si="252"/>
        <v>#REF!</v>
      </c>
      <c r="G497" s="397" t="e">
        <f>SUM(#REF!)</f>
        <v>#REF!</v>
      </c>
      <c r="H497" s="396" t="e">
        <f>SUM(#REF!)</f>
        <v>#REF!</v>
      </c>
      <c r="I497" s="396" t="e">
        <f>SUM(#REF!)</f>
        <v>#REF!</v>
      </c>
      <c r="J497" s="396" t="e">
        <f>SUM(#REF!)</f>
        <v>#REF!</v>
      </c>
      <c r="K497" s="396" t="e">
        <f>SUM(#REF!)</f>
        <v>#REF!</v>
      </c>
      <c r="L497" s="396" t="e">
        <f>SUM(#REF!)</f>
        <v>#REF!</v>
      </c>
      <c r="M497" s="396" t="e">
        <f>SUM(#REF!)</f>
        <v>#REF!</v>
      </c>
      <c r="N497" s="396" t="e">
        <f>SUM(#REF!)</f>
        <v>#REF!</v>
      </c>
      <c r="O497" s="396" t="e">
        <f>SUM(#REF!)</f>
        <v>#REF!</v>
      </c>
      <c r="P497" s="396" t="e">
        <f>SUM(#REF!)</f>
        <v>#REF!</v>
      </c>
      <c r="Q497" s="396" t="e">
        <f>SUM(#REF!)</f>
        <v>#REF!</v>
      </c>
      <c r="R497" s="396" t="e">
        <f>SUM(#REF!)</f>
        <v>#REF!</v>
      </c>
      <c r="S497" s="396" t="e">
        <f>SUM(#REF!)</f>
        <v>#REF!</v>
      </c>
      <c r="T497" s="396" t="e">
        <f>SUM(#REF!)</f>
        <v>#REF!</v>
      </c>
      <c r="U497" s="396" t="e">
        <f>SUM(#REF!)</f>
        <v>#REF!</v>
      </c>
      <c r="V497" s="396" t="e">
        <f>SUM(#REF!)</f>
        <v>#REF!</v>
      </c>
      <c r="W497" s="396" t="e">
        <f>SUM(#REF!)</f>
        <v>#REF!</v>
      </c>
      <c r="X497" s="396" t="e">
        <f>SUM(#REF!)</f>
        <v>#REF!</v>
      </c>
      <c r="Y497" s="396" t="e">
        <f>SUM(#REF!)</f>
        <v>#REF!</v>
      </c>
      <c r="Z497" s="396" t="e">
        <f>SUM(#REF!)</f>
        <v>#REF!</v>
      </c>
      <c r="AA497" s="393" t="e">
        <f>SUM(#REF!)</f>
        <v>#REF!</v>
      </c>
      <c r="AB497" s="393" t="e">
        <f>SUM(#REF!)</f>
        <v>#REF!</v>
      </c>
      <c r="AC497" s="393" t="e">
        <f>SUM(#REF!)</f>
        <v>#REF!</v>
      </c>
      <c r="AD497" s="393" t="e">
        <f>SUM(#REF!)</f>
        <v>#REF!</v>
      </c>
      <c r="AE497" s="505">
        <f>60000+5000</f>
        <v>65000</v>
      </c>
      <c r="AF497" s="93">
        <v>60000</v>
      </c>
      <c r="AG497" s="378">
        <v>83891</v>
      </c>
      <c r="AH497" s="395" t="e">
        <f>SUM(AI497:AT497)</f>
        <v>#REF!</v>
      </c>
      <c r="AI497" s="110" t="e">
        <f>#REF!</f>
        <v>#REF!</v>
      </c>
      <c r="AJ497" s="93" t="e">
        <f>#REF!</f>
        <v>#REF!</v>
      </c>
      <c r="AK497" s="93" t="e">
        <f>#REF!</f>
        <v>#REF!</v>
      </c>
      <c r="AL497" s="93" t="e">
        <f>#REF!</f>
        <v>#REF!</v>
      </c>
      <c r="AM497" s="93" t="e">
        <f>#REF!</f>
        <v>#REF!</v>
      </c>
      <c r="AN497" s="93" t="e">
        <f>#REF!</f>
        <v>#REF!</v>
      </c>
      <c r="AO497" s="93" t="e">
        <f>#REF!</f>
        <v>#REF!</v>
      </c>
      <c r="AP497" s="93" t="e">
        <f>#REF!</f>
        <v>#REF!</v>
      </c>
      <c r="AQ497" s="93" t="e">
        <f>#REF!</f>
        <v>#REF!</v>
      </c>
      <c r="AR497" s="93" t="e">
        <f>#REF!</f>
        <v>#REF!</v>
      </c>
      <c r="AS497" s="187" t="e">
        <f>#REF!</f>
        <v>#REF!</v>
      </c>
      <c r="AT497" s="187" t="e">
        <f>#REF!</f>
        <v>#REF!</v>
      </c>
      <c r="AU497" s="17"/>
      <c r="AV497" s="17"/>
    </row>
    <row r="498" spans="1:48">
      <c r="A498" s="519">
        <v>5101030210600200</v>
      </c>
      <c r="B498" s="95" t="s">
        <v>1215</v>
      </c>
      <c r="C498" s="52" t="s">
        <v>1662</v>
      </c>
      <c r="D498" s="525" t="e">
        <f>E498/9*12</f>
        <v>#REF!</v>
      </c>
      <c r="E498" s="106" t="e">
        <f t="shared" si="252"/>
        <v>#REF!</v>
      </c>
      <c r="F498" s="428" t="e">
        <f t="shared" si="252"/>
        <v>#REF!</v>
      </c>
      <c r="G498" s="397" t="e">
        <f>SUM(#REF!)</f>
        <v>#REF!</v>
      </c>
      <c r="H498" s="396" t="e">
        <f>SUM(#REF!)</f>
        <v>#REF!</v>
      </c>
      <c r="I498" s="396" t="e">
        <f>SUM(#REF!)</f>
        <v>#REF!</v>
      </c>
      <c r="J498" s="396" t="e">
        <f>SUM(#REF!)</f>
        <v>#REF!</v>
      </c>
      <c r="K498" s="396" t="e">
        <f>SUM(#REF!)</f>
        <v>#REF!</v>
      </c>
      <c r="L498" s="396" t="e">
        <f>SUM(#REF!)</f>
        <v>#REF!</v>
      </c>
      <c r="M498" s="396" t="e">
        <f>SUM(#REF!)</f>
        <v>#REF!</v>
      </c>
      <c r="N498" s="396" t="e">
        <f>SUM(#REF!)</f>
        <v>#REF!</v>
      </c>
      <c r="O498" s="396" t="e">
        <f>SUM(#REF!)</f>
        <v>#REF!</v>
      </c>
      <c r="P498" s="396" t="e">
        <f>SUM(#REF!)</f>
        <v>#REF!</v>
      </c>
      <c r="Q498" s="396" t="e">
        <f>SUM(#REF!)</f>
        <v>#REF!</v>
      </c>
      <c r="R498" s="396" t="e">
        <f>SUM(#REF!)</f>
        <v>#REF!</v>
      </c>
      <c r="S498" s="396" t="e">
        <f>SUM(#REF!)</f>
        <v>#REF!</v>
      </c>
      <c r="T498" s="396" t="e">
        <f>SUM(#REF!)</f>
        <v>#REF!</v>
      </c>
      <c r="U498" s="396" t="e">
        <f>SUM(#REF!)</f>
        <v>#REF!</v>
      </c>
      <c r="V498" s="396" t="e">
        <f>SUM(#REF!)</f>
        <v>#REF!</v>
      </c>
      <c r="W498" s="396" t="e">
        <f>SUM(#REF!)</f>
        <v>#REF!</v>
      </c>
      <c r="X498" s="396" t="e">
        <f>SUM(#REF!)</f>
        <v>#REF!</v>
      </c>
      <c r="Y498" s="396" t="e">
        <f>SUM(#REF!)</f>
        <v>#REF!</v>
      </c>
      <c r="Z498" s="396" t="e">
        <f>SUM(#REF!)</f>
        <v>#REF!</v>
      </c>
      <c r="AA498" s="393" t="e">
        <f>SUM(#REF!)</f>
        <v>#REF!</v>
      </c>
      <c r="AB498" s="393" t="e">
        <f>SUM(#REF!)</f>
        <v>#REF!</v>
      </c>
      <c r="AC498" s="393" t="e">
        <f>SUM(#REF!)</f>
        <v>#REF!</v>
      </c>
      <c r="AD498" s="393" t="e">
        <f>SUM(#REF!)</f>
        <v>#REF!</v>
      </c>
      <c r="AE498" s="505">
        <f>732800+3197+305-199261+106+2952</f>
        <v>540099</v>
      </c>
      <c r="AF498" s="93">
        <v>732800</v>
      </c>
      <c r="AG498" s="378">
        <v>439428</v>
      </c>
      <c r="AH498" s="395" t="e">
        <f>SUM(AI498:AT498)</f>
        <v>#REF!</v>
      </c>
      <c r="AI498" s="110" t="e">
        <f>#REF!</f>
        <v>#REF!</v>
      </c>
      <c r="AJ498" s="93" t="e">
        <f>#REF!</f>
        <v>#REF!</v>
      </c>
      <c r="AK498" s="93" t="e">
        <f>#REF!</f>
        <v>#REF!</v>
      </c>
      <c r="AL498" s="93" t="e">
        <f>#REF!</f>
        <v>#REF!</v>
      </c>
      <c r="AM498" s="93" t="e">
        <f>#REF!</f>
        <v>#REF!</v>
      </c>
      <c r="AN498" s="93" t="e">
        <f>#REF!</f>
        <v>#REF!</v>
      </c>
      <c r="AO498" s="93" t="e">
        <f>#REF!</f>
        <v>#REF!</v>
      </c>
      <c r="AP498" s="93" t="e">
        <f>#REF!</f>
        <v>#REF!</v>
      </c>
      <c r="AQ498" s="93" t="e">
        <f>#REF!</f>
        <v>#REF!</v>
      </c>
      <c r="AR498" s="93" t="e">
        <f>#REF!</f>
        <v>#REF!</v>
      </c>
      <c r="AS498" s="187" t="e">
        <f>#REF!</f>
        <v>#REF!</v>
      </c>
      <c r="AT498" s="187" t="e">
        <f>#REF!</f>
        <v>#REF!</v>
      </c>
      <c r="AU498" s="17"/>
      <c r="AV498" s="17"/>
    </row>
    <row r="499" spans="1:48">
      <c r="A499" s="471"/>
      <c r="B499" s="95">
        <v>418</v>
      </c>
      <c r="C499" s="52" t="s">
        <v>1346</v>
      </c>
      <c r="D499" s="526" t="e">
        <f t="shared" ref="D499:AD499" si="253">SUM(D500:D502)</f>
        <v>#REF!</v>
      </c>
      <c r="E499" s="429" t="e">
        <f t="shared" si="253"/>
        <v>#REF!</v>
      </c>
      <c r="F499" s="430" t="e">
        <f t="shared" si="253"/>
        <v>#REF!</v>
      </c>
      <c r="G499" s="34" t="e">
        <f t="shared" si="253"/>
        <v>#REF!</v>
      </c>
      <c r="H499" s="94" t="e">
        <f t="shared" si="253"/>
        <v>#REF!</v>
      </c>
      <c r="I499" s="94" t="e">
        <f t="shared" si="253"/>
        <v>#REF!</v>
      </c>
      <c r="J499" s="94" t="e">
        <f t="shared" si="253"/>
        <v>#REF!</v>
      </c>
      <c r="K499" s="94" t="e">
        <f t="shared" si="253"/>
        <v>#REF!</v>
      </c>
      <c r="L499" s="94" t="e">
        <f t="shared" si="253"/>
        <v>#REF!</v>
      </c>
      <c r="M499" s="94" t="e">
        <f t="shared" si="253"/>
        <v>#REF!</v>
      </c>
      <c r="N499" s="94" t="e">
        <f t="shared" si="253"/>
        <v>#REF!</v>
      </c>
      <c r="O499" s="94" t="e">
        <f t="shared" si="253"/>
        <v>#REF!</v>
      </c>
      <c r="P499" s="94" t="e">
        <f t="shared" si="253"/>
        <v>#REF!</v>
      </c>
      <c r="Q499" s="94" t="e">
        <f t="shared" si="253"/>
        <v>#REF!</v>
      </c>
      <c r="R499" s="94" t="e">
        <f t="shared" si="253"/>
        <v>#REF!</v>
      </c>
      <c r="S499" s="94" t="e">
        <f t="shared" si="253"/>
        <v>#REF!</v>
      </c>
      <c r="T499" s="94" t="e">
        <f t="shared" si="253"/>
        <v>#REF!</v>
      </c>
      <c r="U499" s="94" t="e">
        <f t="shared" si="253"/>
        <v>#REF!</v>
      </c>
      <c r="V499" s="94" t="e">
        <f t="shared" si="253"/>
        <v>#REF!</v>
      </c>
      <c r="W499" s="94" t="e">
        <f t="shared" si="253"/>
        <v>#REF!</v>
      </c>
      <c r="X499" s="94" t="e">
        <f t="shared" si="253"/>
        <v>#REF!</v>
      </c>
      <c r="Y499" s="94" t="e">
        <f t="shared" si="253"/>
        <v>#REF!</v>
      </c>
      <c r="Z499" s="94" t="e">
        <f t="shared" si="253"/>
        <v>#REF!</v>
      </c>
      <c r="AA499" s="94" t="e">
        <f t="shared" si="253"/>
        <v>#REF!</v>
      </c>
      <c r="AB499" s="94" t="e">
        <f t="shared" si="253"/>
        <v>#REF!</v>
      </c>
      <c r="AC499" s="94" t="e">
        <f t="shared" si="253"/>
        <v>#REF!</v>
      </c>
      <c r="AD499" s="94" t="e">
        <f t="shared" si="253"/>
        <v>#REF!</v>
      </c>
      <c r="AE499" s="94">
        <f>SUM(AE500:AE502)</f>
        <v>51484</v>
      </c>
      <c r="AF499" s="94">
        <f t="shared" ref="AF499:AT499" si="254">SUM(AF500:AF502)</f>
        <v>47000</v>
      </c>
      <c r="AG499" s="94">
        <f t="shared" si="254"/>
        <v>35950</v>
      </c>
      <c r="AH499" s="94" t="e">
        <f t="shared" si="254"/>
        <v>#REF!</v>
      </c>
      <c r="AI499" s="94" t="e">
        <f t="shared" si="254"/>
        <v>#REF!</v>
      </c>
      <c r="AJ499" s="94" t="e">
        <f t="shared" si="254"/>
        <v>#REF!</v>
      </c>
      <c r="AK499" s="94" t="e">
        <f t="shared" si="254"/>
        <v>#REF!</v>
      </c>
      <c r="AL499" s="94" t="e">
        <f t="shared" si="254"/>
        <v>#REF!</v>
      </c>
      <c r="AM499" s="94" t="e">
        <f t="shared" si="254"/>
        <v>#REF!</v>
      </c>
      <c r="AN499" s="94" t="e">
        <f t="shared" si="254"/>
        <v>#REF!</v>
      </c>
      <c r="AO499" s="94" t="e">
        <f t="shared" si="254"/>
        <v>#REF!</v>
      </c>
      <c r="AP499" s="94" t="e">
        <f t="shared" si="254"/>
        <v>#REF!</v>
      </c>
      <c r="AQ499" s="94" t="e">
        <f t="shared" si="254"/>
        <v>#REF!</v>
      </c>
      <c r="AR499" s="94" t="e">
        <f t="shared" si="254"/>
        <v>#REF!</v>
      </c>
      <c r="AS499" s="94" t="e">
        <f t="shared" si="254"/>
        <v>#REF!</v>
      </c>
      <c r="AT499" s="94" t="e">
        <f t="shared" si="254"/>
        <v>#REF!</v>
      </c>
      <c r="AU499" s="17"/>
      <c r="AV499" s="17"/>
    </row>
    <row r="500" spans="1:48">
      <c r="A500" s="519">
        <v>5105030100300100</v>
      </c>
      <c r="B500" s="95" t="s">
        <v>1224</v>
      </c>
      <c r="C500" s="52" t="s">
        <v>1663</v>
      </c>
      <c r="D500" s="525" t="e">
        <f>E500/9*12</f>
        <v>#REF!</v>
      </c>
      <c r="E500" s="106" t="e">
        <f t="shared" ref="E500:F506" si="255">AC500+AA500+Y500+W500+U500+S500+Q500+O500+M500+K500+I500+G500</f>
        <v>#REF!</v>
      </c>
      <c r="F500" s="428" t="e">
        <f t="shared" si="255"/>
        <v>#REF!</v>
      </c>
      <c r="G500" s="397" t="e">
        <f>SUM(#REF!)</f>
        <v>#REF!</v>
      </c>
      <c r="H500" s="396" t="e">
        <f>SUM(#REF!)</f>
        <v>#REF!</v>
      </c>
      <c r="I500" s="396" t="e">
        <f>SUM(#REF!)</f>
        <v>#REF!</v>
      </c>
      <c r="J500" s="396" t="e">
        <f>SUM(#REF!)</f>
        <v>#REF!</v>
      </c>
      <c r="K500" s="396" t="e">
        <f>SUM(#REF!)</f>
        <v>#REF!</v>
      </c>
      <c r="L500" s="396" t="e">
        <f>SUM(#REF!)</f>
        <v>#REF!</v>
      </c>
      <c r="M500" s="396" t="e">
        <f>SUM(#REF!)</f>
        <v>#REF!</v>
      </c>
      <c r="N500" s="396" t="e">
        <f>SUM(#REF!)</f>
        <v>#REF!</v>
      </c>
      <c r="O500" s="396" t="e">
        <f>SUM(#REF!)</f>
        <v>#REF!</v>
      </c>
      <c r="P500" s="396" t="e">
        <f>SUM(#REF!)</f>
        <v>#REF!</v>
      </c>
      <c r="Q500" s="396" t="e">
        <f>SUM(#REF!)</f>
        <v>#REF!</v>
      </c>
      <c r="R500" s="396" t="e">
        <f>SUM(#REF!)</f>
        <v>#REF!</v>
      </c>
      <c r="S500" s="396" t="e">
        <f>SUM(#REF!)</f>
        <v>#REF!</v>
      </c>
      <c r="T500" s="396" t="e">
        <f>SUM(#REF!)</f>
        <v>#REF!</v>
      </c>
      <c r="U500" s="396" t="e">
        <f>SUM(#REF!)</f>
        <v>#REF!</v>
      </c>
      <c r="V500" s="396" t="e">
        <f>SUM(#REF!)</f>
        <v>#REF!</v>
      </c>
      <c r="W500" s="396" t="e">
        <f>SUM(#REF!)</f>
        <v>#REF!</v>
      </c>
      <c r="X500" s="396" t="e">
        <f>SUM(#REF!)</f>
        <v>#REF!</v>
      </c>
      <c r="Y500" s="396" t="e">
        <f>SUM(#REF!)</f>
        <v>#REF!</v>
      </c>
      <c r="Z500" s="396" t="e">
        <f>SUM(#REF!)</f>
        <v>#REF!</v>
      </c>
      <c r="AA500" s="393" t="e">
        <f>SUM(#REF!)</f>
        <v>#REF!</v>
      </c>
      <c r="AB500" s="393" t="e">
        <f>SUM(#REF!)</f>
        <v>#REF!</v>
      </c>
      <c r="AC500" s="393" t="e">
        <f>SUM(#REF!)</f>
        <v>#REF!</v>
      </c>
      <c r="AD500" s="393" t="e">
        <f>SUM(#REF!)</f>
        <v>#REF!</v>
      </c>
      <c r="AE500" s="505">
        <f>20000+6539</f>
        <v>26539</v>
      </c>
      <c r="AF500" s="93">
        <v>20000</v>
      </c>
      <c r="AG500" s="378">
        <v>12698</v>
      </c>
      <c r="AH500" s="395" t="e">
        <f t="shared" ref="AH500:AH506" si="256">SUM(AI500:AT500)</f>
        <v>#REF!</v>
      </c>
      <c r="AI500" s="110" t="e">
        <f>#REF!</f>
        <v>#REF!</v>
      </c>
      <c r="AJ500" s="93" t="e">
        <f>#REF!</f>
        <v>#REF!</v>
      </c>
      <c r="AK500" s="93" t="e">
        <f>#REF!</f>
        <v>#REF!</v>
      </c>
      <c r="AL500" s="93" t="e">
        <f>#REF!</f>
        <v>#REF!</v>
      </c>
      <c r="AM500" s="93" t="e">
        <f>#REF!</f>
        <v>#REF!</v>
      </c>
      <c r="AN500" s="93" t="e">
        <f>#REF!</f>
        <v>#REF!</v>
      </c>
      <c r="AO500" s="93" t="e">
        <f>#REF!</f>
        <v>#REF!</v>
      </c>
      <c r="AP500" s="93" t="e">
        <f>#REF!</f>
        <v>#REF!</v>
      </c>
      <c r="AQ500" s="93" t="e">
        <f>#REF!</f>
        <v>#REF!</v>
      </c>
      <c r="AR500" s="93" t="e">
        <f>#REF!</f>
        <v>#REF!</v>
      </c>
      <c r="AS500" s="187" t="e">
        <f>#REF!</f>
        <v>#REF!</v>
      </c>
      <c r="AT500" s="187" t="e">
        <f>#REF!</f>
        <v>#REF!</v>
      </c>
      <c r="AU500" s="17"/>
      <c r="AV500" s="17"/>
    </row>
    <row r="501" spans="1:48">
      <c r="A501" s="519">
        <v>5105030100300200</v>
      </c>
      <c r="B501" s="95" t="s">
        <v>1222</v>
      </c>
      <c r="C501" s="52" t="s">
        <v>1664</v>
      </c>
      <c r="D501" s="525" t="e">
        <f t="shared" ref="D501:D506" si="257">E501/9*12</f>
        <v>#REF!</v>
      </c>
      <c r="E501" s="106" t="e">
        <f t="shared" si="255"/>
        <v>#REF!</v>
      </c>
      <c r="F501" s="428" t="e">
        <f t="shared" si="255"/>
        <v>#REF!</v>
      </c>
      <c r="G501" s="397" t="e">
        <f>SUM(#REF!)</f>
        <v>#REF!</v>
      </c>
      <c r="H501" s="396" t="e">
        <f>SUM(#REF!)</f>
        <v>#REF!</v>
      </c>
      <c r="I501" s="396" t="e">
        <f>SUM(#REF!)</f>
        <v>#REF!</v>
      </c>
      <c r="J501" s="396" t="e">
        <f>SUM(#REF!)</f>
        <v>#REF!</v>
      </c>
      <c r="K501" s="396" t="e">
        <f>SUM(#REF!)</f>
        <v>#REF!</v>
      </c>
      <c r="L501" s="396" t="e">
        <f>SUM(#REF!)</f>
        <v>#REF!</v>
      </c>
      <c r="M501" s="396" t="e">
        <f>SUM(#REF!)</f>
        <v>#REF!</v>
      </c>
      <c r="N501" s="396" t="e">
        <f>SUM(#REF!)</f>
        <v>#REF!</v>
      </c>
      <c r="O501" s="396" t="e">
        <f>SUM(#REF!)</f>
        <v>#REF!</v>
      </c>
      <c r="P501" s="396" t="e">
        <f>SUM(#REF!)</f>
        <v>#REF!</v>
      </c>
      <c r="Q501" s="396" t="e">
        <f>SUM(#REF!)</f>
        <v>#REF!</v>
      </c>
      <c r="R501" s="396" t="e">
        <f>SUM(#REF!)</f>
        <v>#REF!</v>
      </c>
      <c r="S501" s="396" t="e">
        <f>SUM(#REF!)</f>
        <v>#REF!</v>
      </c>
      <c r="T501" s="396" t="e">
        <f>SUM(#REF!)</f>
        <v>#REF!</v>
      </c>
      <c r="U501" s="396" t="e">
        <f>SUM(#REF!)</f>
        <v>#REF!</v>
      </c>
      <c r="V501" s="396" t="e">
        <f>SUM(#REF!)</f>
        <v>#REF!</v>
      </c>
      <c r="W501" s="396" t="e">
        <f>SUM(#REF!)</f>
        <v>#REF!</v>
      </c>
      <c r="X501" s="396" t="e">
        <f>SUM(#REF!)</f>
        <v>#REF!</v>
      </c>
      <c r="Y501" s="396" t="e">
        <f>SUM(#REF!)</f>
        <v>#REF!</v>
      </c>
      <c r="Z501" s="396" t="e">
        <f>SUM(#REF!)</f>
        <v>#REF!</v>
      </c>
      <c r="AA501" s="393" t="e">
        <f>SUM(#REF!)</f>
        <v>#REF!</v>
      </c>
      <c r="AB501" s="393" t="e">
        <f>SUM(#REF!)</f>
        <v>#REF!</v>
      </c>
      <c r="AC501" s="393" t="e">
        <f>SUM(#REF!)</f>
        <v>#REF!</v>
      </c>
      <c r="AD501" s="393" t="e">
        <f>SUM(#REF!)</f>
        <v>#REF!</v>
      </c>
      <c r="AE501" s="93">
        <f>25000-2055</f>
        <v>22945</v>
      </c>
      <c r="AF501" s="93">
        <v>25000</v>
      </c>
      <c r="AG501" s="378">
        <v>22885</v>
      </c>
      <c r="AH501" s="395" t="e">
        <f t="shared" si="256"/>
        <v>#REF!</v>
      </c>
      <c r="AI501" s="110" t="e">
        <f>#REF!</f>
        <v>#REF!</v>
      </c>
      <c r="AJ501" s="93" t="e">
        <f>#REF!</f>
        <v>#REF!</v>
      </c>
      <c r="AK501" s="93" t="e">
        <f>#REF!</f>
        <v>#REF!</v>
      </c>
      <c r="AL501" s="93" t="e">
        <f>#REF!</f>
        <v>#REF!</v>
      </c>
      <c r="AM501" s="93" t="e">
        <f>#REF!</f>
        <v>#REF!</v>
      </c>
      <c r="AN501" s="93" t="e">
        <f>#REF!</f>
        <v>#REF!</v>
      </c>
      <c r="AO501" s="93" t="e">
        <f>#REF!</f>
        <v>#REF!</v>
      </c>
      <c r="AP501" s="93" t="e">
        <f>#REF!</f>
        <v>#REF!</v>
      </c>
      <c r="AQ501" s="93" t="e">
        <f>#REF!</f>
        <v>#REF!</v>
      </c>
      <c r="AR501" s="93" t="e">
        <f>#REF!</f>
        <v>#REF!</v>
      </c>
      <c r="AS501" s="187" t="e">
        <f>#REF!</f>
        <v>#REF!</v>
      </c>
      <c r="AT501" s="187" t="e">
        <f>#REF!</f>
        <v>#REF!</v>
      </c>
      <c r="AU501" s="17"/>
      <c r="AV501" s="17"/>
    </row>
    <row r="502" spans="1:48">
      <c r="A502" s="519">
        <v>5105030100300300</v>
      </c>
      <c r="B502" s="95" t="s">
        <v>1223</v>
      </c>
      <c r="C502" s="52" t="s">
        <v>1665</v>
      </c>
      <c r="D502" s="525" t="e">
        <f t="shared" si="257"/>
        <v>#REF!</v>
      </c>
      <c r="E502" s="106" t="e">
        <f t="shared" si="255"/>
        <v>#REF!</v>
      </c>
      <c r="F502" s="428" t="e">
        <f t="shared" si="255"/>
        <v>#REF!</v>
      </c>
      <c r="G502" s="397" t="e">
        <f>SUM(#REF!)</f>
        <v>#REF!</v>
      </c>
      <c r="H502" s="396" t="e">
        <f>SUM(#REF!)</f>
        <v>#REF!</v>
      </c>
      <c r="I502" s="396" t="e">
        <f>SUM(#REF!)</f>
        <v>#REF!</v>
      </c>
      <c r="J502" s="396" t="e">
        <f>SUM(#REF!)</f>
        <v>#REF!</v>
      </c>
      <c r="K502" s="396" t="e">
        <f>SUM(#REF!)</f>
        <v>#REF!</v>
      </c>
      <c r="L502" s="396" t="e">
        <f>SUM(#REF!)</f>
        <v>#REF!</v>
      </c>
      <c r="M502" s="396" t="e">
        <f>SUM(#REF!)</f>
        <v>#REF!</v>
      </c>
      <c r="N502" s="396" t="e">
        <f>SUM(#REF!)</f>
        <v>#REF!</v>
      </c>
      <c r="O502" s="396" t="e">
        <f>SUM(#REF!)</f>
        <v>#REF!</v>
      </c>
      <c r="P502" s="396" t="e">
        <f>SUM(#REF!)</f>
        <v>#REF!</v>
      </c>
      <c r="Q502" s="396" t="e">
        <f>SUM(#REF!)</f>
        <v>#REF!</v>
      </c>
      <c r="R502" s="396" t="e">
        <f>SUM(#REF!)</f>
        <v>#REF!</v>
      </c>
      <c r="S502" s="396" t="e">
        <f>SUM(#REF!)</f>
        <v>#REF!</v>
      </c>
      <c r="T502" s="396" t="e">
        <f>SUM(#REF!)</f>
        <v>#REF!</v>
      </c>
      <c r="U502" s="396" t="e">
        <f>SUM(#REF!)</f>
        <v>#REF!</v>
      </c>
      <c r="V502" s="396" t="e">
        <f>SUM(#REF!)</f>
        <v>#REF!</v>
      </c>
      <c r="W502" s="396" t="e">
        <f>SUM(#REF!)</f>
        <v>#REF!</v>
      </c>
      <c r="X502" s="396" t="e">
        <f>SUM(#REF!)</f>
        <v>#REF!</v>
      </c>
      <c r="Y502" s="396" t="e">
        <f>SUM(#REF!)</f>
        <v>#REF!</v>
      </c>
      <c r="Z502" s="396" t="e">
        <f>SUM(#REF!)</f>
        <v>#REF!</v>
      </c>
      <c r="AA502" s="393" t="e">
        <f>SUM(#REF!)</f>
        <v>#REF!</v>
      </c>
      <c r="AB502" s="393" t="e">
        <f>SUM(#REF!)</f>
        <v>#REF!</v>
      </c>
      <c r="AC502" s="393" t="e">
        <f>SUM(#REF!)</f>
        <v>#REF!</v>
      </c>
      <c r="AD502" s="393" t="e">
        <f>SUM(#REF!)</f>
        <v>#REF!</v>
      </c>
      <c r="AE502" s="93">
        <v>2000</v>
      </c>
      <c r="AF502" s="93">
        <v>2000</v>
      </c>
      <c r="AG502" s="378">
        <v>367</v>
      </c>
      <c r="AH502" s="395" t="e">
        <f t="shared" si="256"/>
        <v>#REF!</v>
      </c>
      <c r="AI502" s="110" t="e">
        <f>#REF!</f>
        <v>#REF!</v>
      </c>
      <c r="AJ502" s="93" t="e">
        <f>#REF!</f>
        <v>#REF!</v>
      </c>
      <c r="AK502" s="93" t="e">
        <f>#REF!</f>
        <v>#REF!</v>
      </c>
      <c r="AL502" s="93" t="e">
        <f>#REF!</f>
        <v>#REF!</v>
      </c>
      <c r="AM502" s="93" t="e">
        <f>#REF!</f>
        <v>#REF!</v>
      </c>
      <c r="AN502" s="93" t="e">
        <f>#REF!</f>
        <v>#REF!</v>
      </c>
      <c r="AO502" s="93" t="e">
        <f>#REF!</f>
        <v>#REF!</v>
      </c>
      <c r="AP502" s="93" t="e">
        <f>#REF!</f>
        <v>#REF!</v>
      </c>
      <c r="AQ502" s="93" t="e">
        <f>#REF!</f>
        <v>#REF!</v>
      </c>
      <c r="AR502" s="93" t="e">
        <f>#REF!</f>
        <v>#REF!</v>
      </c>
      <c r="AS502" s="187" t="e">
        <f>#REF!</f>
        <v>#REF!</v>
      </c>
      <c r="AT502" s="187" t="e">
        <f>#REF!</f>
        <v>#REF!</v>
      </c>
      <c r="AU502" s="17"/>
      <c r="AV502" s="17"/>
    </row>
    <row r="503" spans="1:48">
      <c r="A503" s="519">
        <v>5101030210300100</v>
      </c>
      <c r="B503" s="95">
        <v>420</v>
      </c>
      <c r="C503" s="52" t="s">
        <v>1233</v>
      </c>
      <c r="D503" s="525" t="e">
        <f t="shared" si="257"/>
        <v>#REF!</v>
      </c>
      <c r="E503" s="106" t="e">
        <f t="shared" si="255"/>
        <v>#REF!</v>
      </c>
      <c r="F503" s="428" t="e">
        <f t="shared" si="255"/>
        <v>#REF!</v>
      </c>
      <c r="G503" s="397" t="e">
        <f>SUM(#REF!)</f>
        <v>#REF!</v>
      </c>
      <c r="H503" s="396" t="e">
        <f>SUM(#REF!)</f>
        <v>#REF!</v>
      </c>
      <c r="I503" s="396" t="e">
        <f>SUM(#REF!)</f>
        <v>#REF!</v>
      </c>
      <c r="J503" s="396" t="e">
        <f>SUM(#REF!)</f>
        <v>#REF!</v>
      </c>
      <c r="K503" s="396" t="e">
        <f>SUM(#REF!)</f>
        <v>#REF!</v>
      </c>
      <c r="L503" s="396" t="e">
        <f>SUM(#REF!)</f>
        <v>#REF!</v>
      </c>
      <c r="M503" s="396" t="e">
        <f>SUM(#REF!)</f>
        <v>#REF!</v>
      </c>
      <c r="N503" s="396" t="e">
        <f>SUM(#REF!)</f>
        <v>#REF!</v>
      </c>
      <c r="O503" s="396" t="e">
        <f>SUM(#REF!)</f>
        <v>#REF!</v>
      </c>
      <c r="P503" s="396" t="e">
        <f>SUM(#REF!)</f>
        <v>#REF!</v>
      </c>
      <c r="Q503" s="396" t="e">
        <f>SUM(#REF!)</f>
        <v>#REF!</v>
      </c>
      <c r="R503" s="396" t="e">
        <f>SUM(#REF!)</f>
        <v>#REF!</v>
      </c>
      <c r="S503" s="396" t="e">
        <f>SUM(#REF!)</f>
        <v>#REF!</v>
      </c>
      <c r="T503" s="396" t="e">
        <f>SUM(#REF!)</f>
        <v>#REF!</v>
      </c>
      <c r="U503" s="396" t="e">
        <f>SUM(#REF!)</f>
        <v>#REF!</v>
      </c>
      <c r="V503" s="396" t="e">
        <f>SUM(#REF!)</f>
        <v>#REF!</v>
      </c>
      <c r="W503" s="396" t="e">
        <f>SUM(#REF!)</f>
        <v>#REF!</v>
      </c>
      <c r="X503" s="396" t="e">
        <f>SUM(#REF!)</f>
        <v>#REF!</v>
      </c>
      <c r="Y503" s="396" t="e">
        <f>SUM(#REF!)</f>
        <v>#REF!</v>
      </c>
      <c r="Z503" s="396" t="e">
        <f>SUM(#REF!)</f>
        <v>#REF!</v>
      </c>
      <c r="AA503" s="393" t="e">
        <f>SUM(#REF!)</f>
        <v>#REF!</v>
      </c>
      <c r="AB503" s="393" t="e">
        <f>SUM(#REF!)</f>
        <v>#REF!</v>
      </c>
      <c r="AC503" s="393" t="e">
        <f>SUM(#REF!)</f>
        <v>#REF!</v>
      </c>
      <c r="AD503" s="393" t="e">
        <f>SUM(#REF!)</f>
        <v>#REF!</v>
      </c>
      <c r="AE503" s="93">
        <v>500000</v>
      </c>
      <c r="AF503" s="93">
        <v>500000</v>
      </c>
      <c r="AG503" s="378">
        <v>586201</v>
      </c>
      <c r="AH503" s="395" t="e">
        <f t="shared" si="256"/>
        <v>#REF!</v>
      </c>
      <c r="AI503" s="110" t="e">
        <f>#REF!</f>
        <v>#REF!</v>
      </c>
      <c r="AJ503" s="93" t="e">
        <f>#REF!</f>
        <v>#REF!</v>
      </c>
      <c r="AK503" s="93" t="e">
        <f>#REF!</f>
        <v>#REF!</v>
      </c>
      <c r="AL503" s="93" t="e">
        <f>#REF!</f>
        <v>#REF!</v>
      </c>
      <c r="AM503" s="93" t="e">
        <f>#REF!</f>
        <v>#REF!</v>
      </c>
      <c r="AN503" s="93" t="e">
        <f>#REF!</f>
        <v>#REF!</v>
      </c>
      <c r="AO503" s="93" t="e">
        <f>#REF!</f>
        <v>#REF!</v>
      </c>
      <c r="AP503" s="93" t="e">
        <f>#REF!</f>
        <v>#REF!</v>
      </c>
      <c r="AQ503" s="93" t="e">
        <f>#REF!</f>
        <v>#REF!</v>
      </c>
      <c r="AR503" s="93" t="e">
        <f>#REF!</f>
        <v>#REF!</v>
      </c>
      <c r="AS503" s="187" t="e">
        <f>#REF!</f>
        <v>#REF!</v>
      </c>
      <c r="AT503" s="187" t="e">
        <f>#REF!</f>
        <v>#REF!</v>
      </c>
      <c r="AU503" s="17"/>
      <c r="AV503" s="17"/>
    </row>
    <row r="504" spans="1:48">
      <c r="A504" s="519">
        <v>5101020110100200</v>
      </c>
      <c r="B504" s="95">
        <v>421</v>
      </c>
      <c r="C504" s="52" t="s">
        <v>1347</v>
      </c>
      <c r="D504" s="525" t="e">
        <f t="shared" si="257"/>
        <v>#REF!</v>
      </c>
      <c r="E504" s="106" t="e">
        <f t="shared" si="255"/>
        <v>#REF!</v>
      </c>
      <c r="F504" s="428" t="e">
        <f t="shared" si="255"/>
        <v>#REF!</v>
      </c>
      <c r="G504" s="397" t="e">
        <f>SUM(#REF!)</f>
        <v>#REF!</v>
      </c>
      <c r="H504" s="396" t="e">
        <f>SUM(#REF!)</f>
        <v>#REF!</v>
      </c>
      <c r="I504" s="396" t="e">
        <f>SUM(#REF!)</f>
        <v>#REF!</v>
      </c>
      <c r="J504" s="396" t="e">
        <f>SUM(#REF!)</f>
        <v>#REF!</v>
      </c>
      <c r="K504" s="396" t="e">
        <f>SUM(#REF!)</f>
        <v>#REF!</v>
      </c>
      <c r="L504" s="396" t="e">
        <f>SUM(#REF!)</f>
        <v>#REF!</v>
      </c>
      <c r="M504" s="396" t="e">
        <f>SUM(#REF!)</f>
        <v>#REF!</v>
      </c>
      <c r="N504" s="396" t="e">
        <f>SUM(#REF!)</f>
        <v>#REF!</v>
      </c>
      <c r="O504" s="396" t="e">
        <f>SUM(#REF!)</f>
        <v>#REF!</v>
      </c>
      <c r="P504" s="396" t="e">
        <f>SUM(#REF!)</f>
        <v>#REF!</v>
      </c>
      <c r="Q504" s="396" t="e">
        <f>SUM(#REF!)</f>
        <v>#REF!</v>
      </c>
      <c r="R504" s="396" t="e">
        <f>SUM(#REF!)</f>
        <v>#REF!</v>
      </c>
      <c r="S504" s="396" t="e">
        <f>SUM(#REF!)</f>
        <v>#REF!</v>
      </c>
      <c r="T504" s="396" t="e">
        <f>SUM(#REF!)</f>
        <v>#REF!</v>
      </c>
      <c r="U504" s="396" t="e">
        <f>SUM(#REF!)</f>
        <v>#REF!</v>
      </c>
      <c r="V504" s="396" t="e">
        <f>SUM(#REF!)</f>
        <v>#REF!</v>
      </c>
      <c r="W504" s="396" t="e">
        <f>SUM(#REF!)</f>
        <v>#REF!</v>
      </c>
      <c r="X504" s="396" t="e">
        <f>SUM(#REF!)</f>
        <v>#REF!</v>
      </c>
      <c r="Y504" s="396" t="e">
        <f>SUM(#REF!)</f>
        <v>#REF!</v>
      </c>
      <c r="Z504" s="396" t="e">
        <f>SUM(#REF!)</f>
        <v>#REF!</v>
      </c>
      <c r="AA504" s="393" t="e">
        <f>SUM(#REF!)</f>
        <v>#REF!</v>
      </c>
      <c r="AB504" s="393" t="e">
        <f>SUM(#REF!)</f>
        <v>#REF!</v>
      </c>
      <c r="AC504" s="393" t="e">
        <f>SUM(#REF!)</f>
        <v>#REF!</v>
      </c>
      <c r="AD504" s="393" t="e">
        <f>SUM(#REF!)</f>
        <v>#REF!</v>
      </c>
      <c r="AE504" s="93">
        <v>0</v>
      </c>
      <c r="AF504" s="93">
        <v>0</v>
      </c>
      <c r="AG504" s="378">
        <v>3</v>
      </c>
      <c r="AH504" s="395" t="e">
        <f t="shared" si="256"/>
        <v>#REF!</v>
      </c>
      <c r="AI504" s="110" t="e">
        <f>#REF!</f>
        <v>#REF!</v>
      </c>
      <c r="AJ504" s="93" t="e">
        <f>#REF!</f>
        <v>#REF!</v>
      </c>
      <c r="AK504" s="93" t="e">
        <f>#REF!</f>
        <v>#REF!</v>
      </c>
      <c r="AL504" s="93" t="e">
        <f>#REF!</f>
        <v>#REF!</v>
      </c>
      <c r="AM504" s="93" t="e">
        <f>#REF!</f>
        <v>#REF!</v>
      </c>
      <c r="AN504" s="93" t="e">
        <f>#REF!</f>
        <v>#REF!</v>
      </c>
      <c r="AO504" s="93" t="e">
        <f>#REF!</f>
        <v>#REF!</v>
      </c>
      <c r="AP504" s="93" t="e">
        <f>#REF!</f>
        <v>#REF!</v>
      </c>
      <c r="AQ504" s="93" t="e">
        <f>#REF!</f>
        <v>#REF!</v>
      </c>
      <c r="AR504" s="93" t="e">
        <f>#REF!</f>
        <v>#REF!</v>
      </c>
      <c r="AS504" s="187" t="e">
        <f>#REF!</f>
        <v>#REF!</v>
      </c>
      <c r="AT504" s="187" t="e">
        <f>#REF!</f>
        <v>#REF!</v>
      </c>
      <c r="AU504" s="17"/>
      <c r="AV504" s="17"/>
    </row>
    <row r="505" spans="1:48">
      <c r="A505" s="519">
        <v>5101020110100100</v>
      </c>
      <c r="B505" s="95">
        <v>422</v>
      </c>
      <c r="C505" s="134" t="s">
        <v>1348</v>
      </c>
      <c r="D505" s="525" t="e">
        <f t="shared" si="257"/>
        <v>#REF!</v>
      </c>
      <c r="E505" s="106" t="e">
        <f t="shared" si="255"/>
        <v>#REF!</v>
      </c>
      <c r="F505" s="428" t="e">
        <f t="shared" si="255"/>
        <v>#REF!</v>
      </c>
      <c r="G505" s="397" t="e">
        <f>SUM(#REF!)</f>
        <v>#REF!</v>
      </c>
      <c r="H505" s="396" t="e">
        <f>SUM(#REF!)</f>
        <v>#REF!</v>
      </c>
      <c r="I505" s="396" t="e">
        <f>SUM(#REF!)</f>
        <v>#REF!</v>
      </c>
      <c r="J505" s="396" t="e">
        <f>SUM(#REF!)</f>
        <v>#REF!</v>
      </c>
      <c r="K505" s="396" t="e">
        <f>SUM(#REF!)</f>
        <v>#REF!</v>
      </c>
      <c r="L505" s="396" t="e">
        <f>SUM(#REF!)</f>
        <v>#REF!</v>
      </c>
      <c r="M505" s="396" t="e">
        <f>SUM(#REF!)</f>
        <v>#REF!</v>
      </c>
      <c r="N505" s="396" t="e">
        <f>SUM(#REF!)</f>
        <v>#REF!</v>
      </c>
      <c r="O505" s="396" t="e">
        <f>SUM(#REF!)</f>
        <v>#REF!</v>
      </c>
      <c r="P505" s="396" t="e">
        <f>SUM(#REF!)</f>
        <v>#REF!</v>
      </c>
      <c r="Q505" s="396" t="e">
        <f>SUM(#REF!)</f>
        <v>#REF!</v>
      </c>
      <c r="R505" s="396" t="e">
        <f>SUM(#REF!)</f>
        <v>#REF!</v>
      </c>
      <c r="S505" s="396" t="e">
        <f>SUM(#REF!)</f>
        <v>#REF!</v>
      </c>
      <c r="T505" s="396" t="e">
        <f>SUM(#REF!)</f>
        <v>#REF!</v>
      </c>
      <c r="U505" s="396" t="e">
        <f>SUM(#REF!)</f>
        <v>#REF!</v>
      </c>
      <c r="V505" s="396" t="e">
        <f>SUM(#REF!)</f>
        <v>#REF!</v>
      </c>
      <c r="W505" s="396" t="e">
        <f>SUM(#REF!)</f>
        <v>#REF!</v>
      </c>
      <c r="X505" s="396" t="e">
        <f>SUM(#REF!)</f>
        <v>#REF!</v>
      </c>
      <c r="Y505" s="396" t="e">
        <f>SUM(#REF!)</f>
        <v>#REF!</v>
      </c>
      <c r="Z505" s="396" t="e">
        <f>SUM(#REF!)</f>
        <v>#REF!</v>
      </c>
      <c r="AA505" s="393" t="e">
        <f>SUM(#REF!)</f>
        <v>#REF!</v>
      </c>
      <c r="AB505" s="393" t="e">
        <f>SUM(#REF!)</f>
        <v>#REF!</v>
      </c>
      <c r="AC505" s="393" t="e">
        <f>SUM(#REF!)</f>
        <v>#REF!</v>
      </c>
      <c r="AD505" s="393" t="e">
        <f>SUM(#REF!)</f>
        <v>#REF!</v>
      </c>
      <c r="AE505" s="505">
        <f>600000-50000</f>
        <v>550000</v>
      </c>
      <c r="AF505" s="93">
        <v>600000</v>
      </c>
      <c r="AG505" s="378">
        <v>674215</v>
      </c>
      <c r="AH505" s="395" t="e">
        <f t="shared" si="256"/>
        <v>#REF!</v>
      </c>
      <c r="AI505" s="110" t="e">
        <f>#REF!</f>
        <v>#REF!</v>
      </c>
      <c r="AJ505" s="93" t="e">
        <f>#REF!</f>
        <v>#REF!</v>
      </c>
      <c r="AK505" s="93" t="e">
        <f>#REF!</f>
        <v>#REF!</v>
      </c>
      <c r="AL505" s="93" t="e">
        <f>#REF!</f>
        <v>#REF!</v>
      </c>
      <c r="AM505" s="93" t="e">
        <f>#REF!</f>
        <v>#REF!</v>
      </c>
      <c r="AN505" s="93" t="e">
        <f>#REF!</f>
        <v>#REF!</v>
      </c>
      <c r="AO505" s="93" t="e">
        <f>#REF!</f>
        <v>#REF!</v>
      </c>
      <c r="AP505" s="93" t="e">
        <f>#REF!</f>
        <v>#REF!</v>
      </c>
      <c r="AQ505" s="93" t="e">
        <f>#REF!</f>
        <v>#REF!</v>
      </c>
      <c r="AR505" s="93" t="e">
        <f>#REF!</f>
        <v>#REF!</v>
      </c>
      <c r="AS505" s="187" t="e">
        <f>#REF!</f>
        <v>#REF!</v>
      </c>
      <c r="AT505" s="187" t="e">
        <f>#REF!</f>
        <v>#REF!</v>
      </c>
      <c r="AU505" s="17"/>
      <c r="AV505" s="17"/>
    </row>
    <row r="506" spans="1:48">
      <c r="A506" s="516">
        <v>5101030110300100</v>
      </c>
      <c r="C506" s="134" t="s">
        <v>1460</v>
      </c>
      <c r="D506" s="525" t="e">
        <f t="shared" si="257"/>
        <v>#REF!</v>
      </c>
      <c r="E506" s="106" t="e">
        <f t="shared" si="255"/>
        <v>#REF!</v>
      </c>
      <c r="F506" s="428" t="e">
        <f t="shared" si="255"/>
        <v>#REF!</v>
      </c>
      <c r="G506" s="397" t="e">
        <f>SUM(#REF!)</f>
        <v>#REF!</v>
      </c>
      <c r="H506" s="396" t="e">
        <f>SUM(#REF!)</f>
        <v>#REF!</v>
      </c>
      <c r="I506" s="396" t="e">
        <f>SUM(#REF!)</f>
        <v>#REF!</v>
      </c>
      <c r="J506" s="396" t="e">
        <f>SUM(#REF!)</f>
        <v>#REF!</v>
      </c>
      <c r="K506" s="396" t="e">
        <f>SUM(#REF!)</f>
        <v>#REF!</v>
      </c>
      <c r="L506" s="396" t="e">
        <f>SUM(#REF!)</f>
        <v>#REF!</v>
      </c>
      <c r="M506" s="396" t="e">
        <f>SUM(#REF!)</f>
        <v>#REF!</v>
      </c>
      <c r="N506" s="396" t="e">
        <f>SUM(#REF!)</f>
        <v>#REF!</v>
      </c>
      <c r="O506" s="396" t="e">
        <f>SUM(#REF!)</f>
        <v>#REF!</v>
      </c>
      <c r="P506" s="396" t="e">
        <f>SUM(#REF!)</f>
        <v>#REF!</v>
      </c>
      <c r="Q506" s="396" t="e">
        <f>SUM(#REF!)</f>
        <v>#REF!</v>
      </c>
      <c r="R506" s="396" t="e">
        <f>SUM(#REF!)</f>
        <v>#REF!</v>
      </c>
      <c r="S506" s="396" t="e">
        <f>SUM(#REF!)</f>
        <v>#REF!</v>
      </c>
      <c r="T506" s="396" t="e">
        <f>SUM(#REF!)</f>
        <v>#REF!</v>
      </c>
      <c r="U506" s="396" t="e">
        <f>SUM(#REF!)</f>
        <v>#REF!</v>
      </c>
      <c r="V506" s="396" t="e">
        <f>SUM(#REF!)</f>
        <v>#REF!</v>
      </c>
      <c r="W506" s="396" t="e">
        <f>SUM(#REF!)</f>
        <v>#REF!</v>
      </c>
      <c r="X506" s="396" t="e">
        <f>SUM(#REF!)</f>
        <v>#REF!</v>
      </c>
      <c r="Y506" s="396" t="e">
        <f>SUM(#REF!)</f>
        <v>#REF!</v>
      </c>
      <c r="Z506" s="396" t="e">
        <f>SUM(#REF!)</f>
        <v>#REF!</v>
      </c>
      <c r="AA506" s="393" t="e">
        <f>SUM(#REF!)</f>
        <v>#REF!</v>
      </c>
      <c r="AB506" s="393" t="e">
        <f>SUM(#REF!)</f>
        <v>#REF!</v>
      </c>
      <c r="AC506" s="393" t="e">
        <f>SUM(#REF!)</f>
        <v>#REF!</v>
      </c>
      <c r="AD506" s="393" t="e">
        <f>SUM(#REF!)</f>
        <v>#REF!</v>
      </c>
      <c r="AE506" s="505">
        <f>50000+136000</f>
        <v>186000</v>
      </c>
      <c r="AF506" s="93">
        <v>0</v>
      </c>
      <c r="AG506" s="378">
        <v>0</v>
      </c>
      <c r="AH506" s="395" t="e">
        <f t="shared" si="256"/>
        <v>#REF!</v>
      </c>
      <c r="AI506" s="110"/>
      <c r="AJ506" s="93"/>
      <c r="AK506" s="93"/>
      <c r="AL506" s="93"/>
      <c r="AM506" s="93" t="e">
        <f>#REF!</f>
        <v>#REF!</v>
      </c>
      <c r="AN506" s="93" t="e">
        <f>#REF!</f>
        <v>#REF!</v>
      </c>
      <c r="AO506" s="93" t="e">
        <f>#REF!</f>
        <v>#REF!</v>
      </c>
      <c r="AP506" s="93" t="e">
        <f>#REF!</f>
        <v>#REF!</v>
      </c>
      <c r="AQ506" s="93" t="e">
        <f>#REF!</f>
        <v>#REF!</v>
      </c>
      <c r="AR506" s="93" t="e">
        <f>#REF!</f>
        <v>#REF!</v>
      </c>
      <c r="AS506" s="187" t="e">
        <f>#REF!</f>
        <v>#REF!</v>
      </c>
      <c r="AT506" s="187" t="e">
        <f>#REF!</f>
        <v>#REF!</v>
      </c>
      <c r="AU506" s="17"/>
      <c r="AV506" s="17"/>
    </row>
    <row r="507" spans="1:48">
      <c r="A507" s="471"/>
      <c r="B507" s="95">
        <v>423</v>
      </c>
      <c r="C507" s="134" t="s">
        <v>772</v>
      </c>
      <c r="D507" s="555" t="e">
        <f t="shared" ref="D507:AD507" si="258">SUM(D508:D515)</f>
        <v>#REF!</v>
      </c>
      <c r="E507" s="51" t="e">
        <f t="shared" si="258"/>
        <v>#REF!</v>
      </c>
      <c r="F507" s="436" t="e">
        <f t="shared" si="258"/>
        <v>#REF!</v>
      </c>
      <c r="G507" s="51" t="e">
        <f t="shared" si="258"/>
        <v>#REF!</v>
      </c>
      <c r="H507" s="97" t="e">
        <f t="shared" si="258"/>
        <v>#REF!</v>
      </c>
      <c r="I507" s="97" t="e">
        <f t="shared" si="258"/>
        <v>#REF!</v>
      </c>
      <c r="J507" s="97" t="e">
        <f t="shared" si="258"/>
        <v>#REF!</v>
      </c>
      <c r="K507" s="97" t="e">
        <f t="shared" si="258"/>
        <v>#REF!</v>
      </c>
      <c r="L507" s="97" t="e">
        <f t="shared" si="258"/>
        <v>#REF!</v>
      </c>
      <c r="M507" s="97" t="e">
        <f t="shared" si="258"/>
        <v>#REF!</v>
      </c>
      <c r="N507" s="97" t="e">
        <f t="shared" si="258"/>
        <v>#REF!</v>
      </c>
      <c r="O507" s="97" t="e">
        <f t="shared" si="258"/>
        <v>#REF!</v>
      </c>
      <c r="P507" s="97" t="e">
        <f t="shared" si="258"/>
        <v>#REF!</v>
      </c>
      <c r="Q507" s="97" t="e">
        <f t="shared" si="258"/>
        <v>#REF!</v>
      </c>
      <c r="R507" s="97" t="e">
        <f t="shared" si="258"/>
        <v>#REF!</v>
      </c>
      <c r="S507" s="97" t="e">
        <f t="shared" si="258"/>
        <v>#REF!</v>
      </c>
      <c r="T507" s="97" t="e">
        <f t="shared" si="258"/>
        <v>#REF!</v>
      </c>
      <c r="U507" s="97" t="e">
        <f t="shared" si="258"/>
        <v>#REF!</v>
      </c>
      <c r="V507" s="97" t="e">
        <f t="shared" si="258"/>
        <v>#REF!</v>
      </c>
      <c r="W507" s="97" t="e">
        <f t="shared" si="258"/>
        <v>#REF!</v>
      </c>
      <c r="X507" s="97" t="e">
        <f t="shared" si="258"/>
        <v>#REF!</v>
      </c>
      <c r="Y507" s="97" t="e">
        <f t="shared" si="258"/>
        <v>#REF!</v>
      </c>
      <c r="Z507" s="97" t="e">
        <f t="shared" si="258"/>
        <v>#REF!</v>
      </c>
      <c r="AA507" s="97" t="e">
        <f t="shared" si="258"/>
        <v>#REF!</v>
      </c>
      <c r="AB507" s="97" t="e">
        <f t="shared" si="258"/>
        <v>#REF!</v>
      </c>
      <c r="AC507" s="127" t="e">
        <f t="shared" si="258"/>
        <v>#REF!</v>
      </c>
      <c r="AD507" s="127" t="e">
        <f t="shared" si="258"/>
        <v>#REF!</v>
      </c>
      <c r="AE507" s="94">
        <f>SUM(AE508:AE515)</f>
        <v>346036</v>
      </c>
      <c r="AF507" s="94">
        <f t="shared" ref="AF507:AT507" si="259">SUM(AF508:AF515)</f>
        <v>509600</v>
      </c>
      <c r="AG507" s="94">
        <f t="shared" si="259"/>
        <v>381320</v>
      </c>
      <c r="AH507" s="94" t="e">
        <f t="shared" si="259"/>
        <v>#REF!</v>
      </c>
      <c r="AI507" s="94" t="e">
        <f t="shared" si="259"/>
        <v>#REF!</v>
      </c>
      <c r="AJ507" s="94" t="e">
        <f t="shared" si="259"/>
        <v>#REF!</v>
      </c>
      <c r="AK507" s="94" t="e">
        <f t="shared" si="259"/>
        <v>#REF!</v>
      </c>
      <c r="AL507" s="94" t="e">
        <f t="shared" si="259"/>
        <v>#REF!</v>
      </c>
      <c r="AM507" s="94" t="e">
        <f t="shared" si="259"/>
        <v>#REF!</v>
      </c>
      <c r="AN507" s="94" t="e">
        <f t="shared" si="259"/>
        <v>#REF!</v>
      </c>
      <c r="AO507" s="94" t="e">
        <f t="shared" si="259"/>
        <v>#REF!</v>
      </c>
      <c r="AP507" s="94" t="e">
        <f t="shared" si="259"/>
        <v>#REF!</v>
      </c>
      <c r="AQ507" s="94" t="e">
        <f t="shared" si="259"/>
        <v>#REF!</v>
      </c>
      <c r="AR507" s="94" t="e">
        <f t="shared" si="259"/>
        <v>#REF!</v>
      </c>
      <c r="AS507" s="94" t="e">
        <f t="shared" si="259"/>
        <v>#REF!</v>
      </c>
      <c r="AT507" s="94" t="e">
        <f t="shared" si="259"/>
        <v>#REF!</v>
      </c>
      <c r="AU507" s="17"/>
      <c r="AV507" s="17"/>
    </row>
    <row r="508" spans="1:48">
      <c r="A508" s="519">
        <v>5105030100100100</v>
      </c>
      <c r="B508" s="95" t="s">
        <v>1225</v>
      </c>
      <c r="C508" s="52" t="s">
        <v>1666</v>
      </c>
      <c r="D508" s="525" t="e">
        <f>E508/9*12</f>
        <v>#REF!</v>
      </c>
      <c r="E508" s="106" t="e">
        <f t="shared" ref="E508:F515" si="260">AC508+AA508+Y508+W508+U508+S508+Q508+O508+M508+K508+I508+G508</f>
        <v>#REF!</v>
      </c>
      <c r="F508" s="428" t="e">
        <f t="shared" si="260"/>
        <v>#REF!</v>
      </c>
      <c r="G508" s="397" t="e">
        <f>SUM(#REF!)</f>
        <v>#REF!</v>
      </c>
      <c r="H508" s="396" t="e">
        <f>SUM(#REF!)</f>
        <v>#REF!</v>
      </c>
      <c r="I508" s="396" t="e">
        <f>SUM(#REF!)</f>
        <v>#REF!</v>
      </c>
      <c r="J508" s="396" t="e">
        <f>SUM(#REF!)</f>
        <v>#REF!</v>
      </c>
      <c r="K508" s="396" t="e">
        <f>SUM(#REF!)</f>
        <v>#REF!</v>
      </c>
      <c r="L508" s="396" t="e">
        <f>SUM(#REF!)</f>
        <v>#REF!</v>
      </c>
      <c r="M508" s="396" t="e">
        <f>SUM(#REF!)</f>
        <v>#REF!</v>
      </c>
      <c r="N508" s="396" t="e">
        <f>SUM(#REF!)</f>
        <v>#REF!</v>
      </c>
      <c r="O508" s="396" t="e">
        <f>SUM(#REF!)</f>
        <v>#REF!</v>
      </c>
      <c r="P508" s="396" t="e">
        <f>SUM(#REF!)</f>
        <v>#REF!</v>
      </c>
      <c r="Q508" s="396" t="e">
        <f>SUM(#REF!)</f>
        <v>#REF!</v>
      </c>
      <c r="R508" s="396" t="e">
        <f>SUM(#REF!)</f>
        <v>#REF!</v>
      </c>
      <c r="S508" s="396" t="e">
        <f>SUM(#REF!)</f>
        <v>#REF!</v>
      </c>
      <c r="T508" s="396" t="e">
        <f>SUM(#REF!)</f>
        <v>#REF!</v>
      </c>
      <c r="U508" s="396" t="e">
        <f>SUM(#REF!)</f>
        <v>#REF!</v>
      </c>
      <c r="V508" s="396" t="e">
        <f>SUM(#REF!)</f>
        <v>#REF!</v>
      </c>
      <c r="W508" s="396" t="e">
        <f>SUM(#REF!)</f>
        <v>#REF!</v>
      </c>
      <c r="X508" s="396" t="e">
        <f>SUM(#REF!)</f>
        <v>#REF!</v>
      </c>
      <c r="Y508" s="396" t="e">
        <f>SUM(#REF!)</f>
        <v>#REF!</v>
      </c>
      <c r="Z508" s="396" t="e">
        <f>SUM(#REF!)</f>
        <v>#REF!</v>
      </c>
      <c r="AA508" s="393" t="e">
        <f>SUM(#REF!)</f>
        <v>#REF!</v>
      </c>
      <c r="AB508" s="393" t="e">
        <f>SUM(#REF!)</f>
        <v>#REF!</v>
      </c>
      <c r="AC508" s="393" t="e">
        <f>SUM(#REF!)</f>
        <v>#REF!</v>
      </c>
      <c r="AD508" s="393" t="e">
        <f>SUM(#REF!)</f>
        <v>#REF!</v>
      </c>
      <c r="AE508" s="505">
        <f>125800-70000</f>
        <v>55800</v>
      </c>
      <c r="AF508" s="93">
        <v>125800</v>
      </c>
      <c r="AG508" s="378">
        <v>18693</v>
      </c>
      <c r="AH508" s="395" t="e">
        <f t="shared" ref="AH508:AH515" si="261">SUM(AI508:AT508)</f>
        <v>#REF!</v>
      </c>
      <c r="AI508" s="110" t="e">
        <f>#REF!</f>
        <v>#REF!</v>
      </c>
      <c r="AJ508" s="93" t="e">
        <f>#REF!</f>
        <v>#REF!</v>
      </c>
      <c r="AK508" s="93" t="e">
        <f>#REF!</f>
        <v>#REF!</v>
      </c>
      <c r="AL508" s="93" t="e">
        <f>#REF!</f>
        <v>#REF!</v>
      </c>
      <c r="AM508" s="93" t="e">
        <f>#REF!</f>
        <v>#REF!</v>
      </c>
      <c r="AN508" s="93" t="e">
        <f>#REF!</f>
        <v>#REF!</v>
      </c>
      <c r="AO508" s="93" t="e">
        <f>#REF!</f>
        <v>#REF!</v>
      </c>
      <c r="AP508" s="93" t="e">
        <f>#REF!</f>
        <v>#REF!</v>
      </c>
      <c r="AQ508" s="93" t="e">
        <f>#REF!</f>
        <v>#REF!</v>
      </c>
      <c r="AR508" s="93" t="e">
        <f>#REF!</f>
        <v>#REF!</v>
      </c>
      <c r="AS508" s="187" t="e">
        <f>#REF!</f>
        <v>#REF!</v>
      </c>
      <c r="AT508" s="187" t="e">
        <f>#REF!</f>
        <v>#REF!</v>
      </c>
      <c r="AU508" s="17"/>
      <c r="AV508" s="17"/>
    </row>
    <row r="509" spans="1:48">
      <c r="A509" s="519">
        <v>5105030100100200</v>
      </c>
      <c r="B509" s="95" t="s">
        <v>1226</v>
      </c>
      <c r="C509" s="52" t="s">
        <v>470</v>
      </c>
      <c r="D509" s="525" t="e">
        <f t="shared" ref="D509:D515" si="262">E509/9*12</f>
        <v>#REF!</v>
      </c>
      <c r="E509" s="106" t="e">
        <f t="shared" si="260"/>
        <v>#REF!</v>
      </c>
      <c r="F509" s="428" t="e">
        <f t="shared" si="260"/>
        <v>#REF!</v>
      </c>
      <c r="G509" s="397" t="e">
        <f>SUM(#REF!)</f>
        <v>#REF!</v>
      </c>
      <c r="H509" s="396" t="e">
        <f>SUM(#REF!)</f>
        <v>#REF!</v>
      </c>
      <c r="I509" s="396" t="e">
        <f>SUM(#REF!)</f>
        <v>#REF!</v>
      </c>
      <c r="J509" s="396" t="e">
        <f>SUM(#REF!)</f>
        <v>#REF!</v>
      </c>
      <c r="K509" s="396" t="e">
        <f>SUM(#REF!)</f>
        <v>#REF!</v>
      </c>
      <c r="L509" s="396" t="e">
        <f>SUM(#REF!)</f>
        <v>#REF!</v>
      </c>
      <c r="M509" s="396" t="e">
        <f>SUM(#REF!)</f>
        <v>#REF!</v>
      </c>
      <c r="N509" s="396" t="e">
        <f>SUM(#REF!)</f>
        <v>#REF!</v>
      </c>
      <c r="O509" s="396" t="e">
        <f>SUM(#REF!)</f>
        <v>#REF!</v>
      </c>
      <c r="P509" s="396" t="e">
        <f>SUM(#REF!)</f>
        <v>#REF!</v>
      </c>
      <c r="Q509" s="396" t="e">
        <f>SUM(#REF!)</f>
        <v>#REF!</v>
      </c>
      <c r="R509" s="396" t="e">
        <f>SUM(#REF!)</f>
        <v>#REF!</v>
      </c>
      <c r="S509" s="396" t="e">
        <f>SUM(#REF!)</f>
        <v>#REF!</v>
      </c>
      <c r="T509" s="396" t="e">
        <f>SUM(#REF!)</f>
        <v>#REF!</v>
      </c>
      <c r="U509" s="396" t="e">
        <f>SUM(#REF!)</f>
        <v>#REF!</v>
      </c>
      <c r="V509" s="396" t="e">
        <f>SUM(#REF!)</f>
        <v>#REF!</v>
      </c>
      <c r="W509" s="396" t="e">
        <f>SUM(#REF!)</f>
        <v>#REF!</v>
      </c>
      <c r="X509" s="396" t="e">
        <f>SUM(#REF!)</f>
        <v>#REF!</v>
      </c>
      <c r="Y509" s="396" t="e">
        <f>SUM(#REF!)</f>
        <v>#REF!</v>
      </c>
      <c r="Z509" s="396" t="e">
        <f>SUM(#REF!)</f>
        <v>#REF!</v>
      </c>
      <c r="AA509" s="393" t="e">
        <f>SUM(#REF!)</f>
        <v>#REF!</v>
      </c>
      <c r="AB509" s="393" t="e">
        <f>SUM(#REF!)</f>
        <v>#REF!</v>
      </c>
      <c r="AC509" s="393" t="e">
        <f>SUM(#REF!)</f>
        <v>#REF!</v>
      </c>
      <c r="AD509" s="393" t="e">
        <f>SUM(#REF!)</f>
        <v>#REF!</v>
      </c>
      <c r="AE509" s="93">
        <v>4000</v>
      </c>
      <c r="AF509" s="93">
        <v>4000</v>
      </c>
      <c r="AG509" s="378">
        <v>2283</v>
      </c>
      <c r="AH509" s="395" t="e">
        <f t="shared" si="261"/>
        <v>#REF!</v>
      </c>
      <c r="AI509" s="110" t="e">
        <f>#REF!</f>
        <v>#REF!</v>
      </c>
      <c r="AJ509" s="93" t="e">
        <f>#REF!</f>
        <v>#REF!</v>
      </c>
      <c r="AK509" s="93" t="e">
        <f>#REF!</f>
        <v>#REF!</v>
      </c>
      <c r="AL509" s="93" t="e">
        <f>#REF!</f>
        <v>#REF!</v>
      </c>
      <c r="AM509" s="93" t="e">
        <f>#REF!</f>
        <v>#REF!</v>
      </c>
      <c r="AN509" s="93" t="e">
        <f>#REF!</f>
        <v>#REF!</v>
      </c>
      <c r="AO509" s="93" t="e">
        <f>#REF!</f>
        <v>#REF!</v>
      </c>
      <c r="AP509" s="93" t="e">
        <f>#REF!</f>
        <v>#REF!</v>
      </c>
      <c r="AQ509" s="93" t="e">
        <f>#REF!</f>
        <v>#REF!</v>
      </c>
      <c r="AR509" s="93" t="e">
        <f>#REF!</f>
        <v>#REF!</v>
      </c>
      <c r="AS509" s="187" t="e">
        <f>#REF!</f>
        <v>#REF!</v>
      </c>
      <c r="AT509" s="187" t="e">
        <f>#REF!</f>
        <v>#REF!</v>
      </c>
      <c r="AU509" s="17"/>
      <c r="AV509" s="17"/>
    </row>
    <row r="510" spans="1:48">
      <c r="A510" s="519">
        <v>5105030100100300</v>
      </c>
      <c r="B510" s="95" t="s">
        <v>1227</v>
      </c>
      <c r="C510" s="52" t="s">
        <v>387</v>
      </c>
      <c r="D510" s="525" t="e">
        <f t="shared" si="262"/>
        <v>#REF!</v>
      </c>
      <c r="E510" s="106" t="e">
        <f t="shared" si="260"/>
        <v>#REF!</v>
      </c>
      <c r="F510" s="428" t="e">
        <f t="shared" si="260"/>
        <v>#REF!</v>
      </c>
      <c r="G510" s="397" t="e">
        <f>SUM(#REF!)</f>
        <v>#REF!</v>
      </c>
      <c r="H510" s="396" t="e">
        <f>SUM(#REF!)</f>
        <v>#REF!</v>
      </c>
      <c r="I510" s="396" t="e">
        <f>SUM(#REF!)</f>
        <v>#REF!</v>
      </c>
      <c r="J510" s="396" t="e">
        <f>SUM(#REF!)</f>
        <v>#REF!</v>
      </c>
      <c r="K510" s="396" t="e">
        <f>SUM(#REF!)</f>
        <v>#REF!</v>
      </c>
      <c r="L510" s="396" t="e">
        <f>SUM(#REF!)</f>
        <v>#REF!</v>
      </c>
      <c r="M510" s="396" t="e">
        <f>SUM(#REF!)</f>
        <v>#REF!</v>
      </c>
      <c r="N510" s="396" t="e">
        <f>SUM(#REF!)</f>
        <v>#REF!</v>
      </c>
      <c r="O510" s="396" t="e">
        <f>SUM(#REF!)</f>
        <v>#REF!</v>
      </c>
      <c r="P510" s="396" t="e">
        <f>SUM(#REF!)</f>
        <v>#REF!</v>
      </c>
      <c r="Q510" s="396" t="e">
        <f>SUM(#REF!)</f>
        <v>#REF!</v>
      </c>
      <c r="R510" s="396" t="e">
        <f>SUM(#REF!)</f>
        <v>#REF!</v>
      </c>
      <c r="S510" s="396" t="e">
        <f>SUM(#REF!)</f>
        <v>#REF!</v>
      </c>
      <c r="T510" s="396" t="e">
        <f>SUM(#REF!)</f>
        <v>#REF!</v>
      </c>
      <c r="U510" s="396" t="e">
        <f>SUM(#REF!)</f>
        <v>#REF!</v>
      </c>
      <c r="V510" s="396" t="e">
        <f>SUM(#REF!)</f>
        <v>#REF!</v>
      </c>
      <c r="W510" s="396" t="e">
        <f>SUM(#REF!)</f>
        <v>#REF!</v>
      </c>
      <c r="X510" s="396" t="e">
        <f>SUM(#REF!)</f>
        <v>#REF!</v>
      </c>
      <c r="Y510" s="396" t="e">
        <f>SUM(#REF!)</f>
        <v>#REF!</v>
      </c>
      <c r="Z510" s="396" t="e">
        <f>SUM(#REF!)</f>
        <v>#REF!</v>
      </c>
      <c r="AA510" s="393" t="e">
        <f>SUM(#REF!)</f>
        <v>#REF!</v>
      </c>
      <c r="AB510" s="393" t="e">
        <f>SUM(#REF!)</f>
        <v>#REF!</v>
      </c>
      <c r="AC510" s="393" t="e">
        <f>SUM(#REF!)</f>
        <v>#REF!</v>
      </c>
      <c r="AD510" s="393" t="e">
        <f>SUM(#REF!)</f>
        <v>#REF!</v>
      </c>
      <c r="AE510" s="93">
        <v>15500</v>
      </c>
      <c r="AF510" s="93">
        <v>15500</v>
      </c>
      <c r="AG510" s="378">
        <v>8475</v>
      </c>
      <c r="AH510" s="395" t="e">
        <f t="shared" si="261"/>
        <v>#REF!</v>
      </c>
      <c r="AI510" s="110" t="e">
        <f>#REF!</f>
        <v>#REF!</v>
      </c>
      <c r="AJ510" s="93" t="e">
        <f>#REF!</f>
        <v>#REF!</v>
      </c>
      <c r="AK510" s="93" t="e">
        <f>#REF!</f>
        <v>#REF!</v>
      </c>
      <c r="AL510" s="93" t="e">
        <f>#REF!</f>
        <v>#REF!</v>
      </c>
      <c r="AM510" s="93" t="e">
        <f>#REF!</f>
        <v>#REF!</v>
      </c>
      <c r="AN510" s="93" t="e">
        <f>#REF!</f>
        <v>#REF!</v>
      </c>
      <c r="AO510" s="93" t="e">
        <f>#REF!</f>
        <v>#REF!</v>
      </c>
      <c r="AP510" s="93" t="e">
        <f>#REF!</f>
        <v>#REF!</v>
      </c>
      <c r="AQ510" s="93" t="e">
        <f>#REF!</f>
        <v>#REF!</v>
      </c>
      <c r="AR510" s="93" t="e">
        <f>#REF!</f>
        <v>#REF!</v>
      </c>
      <c r="AS510" s="187" t="e">
        <f>#REF!</f>
        <v>#REF!</v>
      </c>
      <c r="AT510" s="187" t="e">
        <f>#REF!</f>
        <v>#REF!</v>
      </c>
      <c r="AU510" s="17"/>
      <c r="AV510" s="17"/>
    </row>
    <row r="511" spans="1:48">
      <c r="A511" s="519">
        <v>5105030100100400</v>
      </c>
      <c r="B511" s="95" t="s">
        <v>1228</v>
      </c>
      <c r="C511" s="52" t="s">
        <v>1667</v>
      </c>
      <c r="D511" s="525" t="e">
        <f t="shared" si="262"/>
        <v>#REF!</v>
      </c>
      <c r="E511" s="106" t="e">
        <f t="shared" si="260"/>
        <v>#REF!</v>
      </c>
      <c r="F511" s="428" t="e">
        <f t="shared" si="260"/>
        <v>#REF!</v>
      </c>
      <c r="G511" s="397" t="e">
        <f>SUM(#REF!)</f>
        <v>#REF!</v>
      </c>
      <c r="H511" s="396" t="e">
        <f>SUM(#REF!)</f>
        <v>#REF!</v>
      </c>
      <c r="I511" s="396" t="e">
        <f>SUM(#REF!)</f>
        <v>#REF!</v>
      </c>
      <c r="J511" s="396" t="e">
        <f>SUM(#REF!)</f>
        <v>#REF!</v>
      </c>
      <c r="K511" s="396" t="e">
        <f>SUM(#REF!)</f>
        <v>#REF!</v>
      </c>
      <c r="L511" s="396" t="e">
        <f>SUM(#REF!)</f>
        <v>#REF!</v>
      </c>
      <c r="M511" s="396" t="e">
        <f>SUM(#REF!)</f>
        <v>#REF!</v>
      </c>
      <c r="N511" s="396" t="e">
        <f>SUM(#REF!)</f>
        <v>#REF!</v>
      </c>
      <c r="O511" s="396" t="e">
        <f>SUM(#REF!)</f>
        <v>#REF!</v>
      </c>
      <c r="P511" s="396" t="e">
        <f>SUM(#REF!)</f>
        <v>#REF!</v>
      </c>
      <c r="Q511" s="396" t="e">
        <f>SUM(#REF!)</f>
        <v>#REF!</v>
      </c>
      <c r="R511" s="396" t="e">
        <f>SUM(#REF!)</f>
        <v>#REF!</v>
      </c>
      <c r="S511" s="396" t="e">
        <f>SUM(#REF!)</f>
        <v>#REF!</v>
      </c>
      <c r="T511" s="396" t="e">
        <f>SUM(#REF!)</f>
        <v>#REF!</v>
      </c>
      <c r="U511" s="396" t="e">
        <f>SUM(#REF!)</f>
        <v>#REF!</v>
      </c>
      <c r="V511" s="396" t="e">
        <f>SUM(#REF!)</f>
        <v>#REF!</v>
      </c>
      <c r="W511" s="396" t="e">
        <f>SUM(#REF!)</f>
        <v>#REF!</v>
      </c>
      <c r="X511" s="396" t="e">
        <f>SUM(#REF!)</f>
        <v>#REF!</v>
      </c>
      <c r="Y511" s="396" t="e">
        <f>SUM(#REF!)</f>
        <v>#REF!</v>
      </c>
      <c r="Z511" s="396" t="e">
        <f>SUM(#REF!)</f>
        <v>#REF!</v>
      </c>
      <c r="AA511" s="393" t="e">
        <f>SUM(#REF!)</f>
        <v>#REF!</v>
      </c>
      <c r="AB511" s="393" t="e">
        <f>SUM(#REF!)</f>
        <v>#REF!</v>
      </c>
      <c r="AC511" s="393" t="e">
        <f>SUM(#REF!)</f>
        <v>#REF!</v>
      </c>
      <c r="AD511" s="393" t="e">
        <f>SUM(#REF!)</f>
        <v>#REF!</v>
      </c>
      <c r="AE511" s="93">
        <v>23500</v>
      </c>
      <c r="AF511" s="93">
        <v>23500</v>
      </c>
      <c r="AG511" s="378">
        <v>5508</v>
      </c>
      <c r="AH511" s="395" t="e">
        <f t="shared" si="261"/>
        <v>#REF!</v>
      </c>
      <c r="AI511" s="110" t="e">
        <f>#REF!</f>
        <v>#REF!</v>
      </c>
      <c r="AJ511" s="93" t="e">
        <f>#REF!</f>
        <v>#REF!</v>
      </c>
      <c r="AK511" s="93" t="e">
        <f>#REF!</f>
        <v>#REF!</v>
      </c>
      <c r="AL511" s="93" t="e">
        <f>#REF!</f>
        <v>#REF!</v>
      </c>
      <c r="AM511" s="93" t="e">
        <f>#REF!</f>
        <v>#REF!</v>
      </c>
      <c r="AN511" s="93" t="e">
        <f>#REF!</f>
        <v>#REF!</v>
      </c>
      <c r="AO511" s="93" t="e">
        <f>#REF!</f>
        <v>#REF!</v>
      </c>
      <c r="AP511" s="93" t="e">
        <f>#REF!</f>
        <v>#REF!</v>
      </c>
      <c r="AQ511" s="93" t="e">
        <f>#REF!</f>
        <v>#REF!</v>
      </c>
      <c r="AR511" s="93" t="e">
        <f>#REF!</f>
        <v>#REF!</v>
      </c>
      <c r="AS511" s="187" t="e">
        <f>#REF!</f>
        <v>#REF!</v>
      </c>
      <c r="AT511" s="187" t="e">
        <f>#REF!</f>
        <v>#REF!</v>
      </c>
      <c r="AU511" s="17"/>
      <c r="AV511" s="17"/>
    </row>
    <row r="512" spans="1:48">
      <c r="A512" s="519">
        <v>5105030100100500</v>
      </c>
      <c r="B512" s="95" t="s">
        <v>1229</v>
      </c>
      <c r="C512" s="52" t="s">
        <v>430</v>
      </c>
      <c r="D512" s="525" t="e">
        <f t="shared" si="262"/>
        <v>#REF!</v>
      </c>
      <c r="E512" s="106" t="e">
        <f t="shared" si="260"/>
        <v>#REF!</v>
      </c>
      <c r="F512" s="428" t="e">
        <f t="shared" si="260"/>
        <v>#REF!</v>
      </c>
      <c r="G512" s="397" t="e">
        <f>SUM(#REF!)</f>
        <v>#REF!</v>
      </c>
      <c r="H512" s="396" t="e">
        <f>SUM(#REF!)</f>
        <v>#REF!</v>
      </c>
      <c r="I512" s="396" t="e">
        <f>SUM(#REF!)</f>
        <v>#REF!</v>
      </c>
      <c r="J512" s="396" t="e">
        <f>SUM(#REF!)</f>
        <v>#REF!</v>
      </c>
      <c r="K512" s="396" t="e">
        <f>SUM(#REF!)</f>
        <v>#REF!</v>
      </c>
      <c r="L512" s="396" t="e">
        <f>SUM(#REF!)</f>
        <v>#REF!</v>
      </c>
      <c r="M512" s="396" t="e">
        <f>SUM(#REF!)</f>
        <v>#REF!</v>
      </c>
      <c r="N512" s="396" t="e">
        <f>SUM(#REF!)</f>
        <v>#REF!</v>
      </c>
      <c r="O512" s="396" t="e">
        <f>SUM(#REF!)</f>
        <v>#REF!</v>
      </c>
      <c r="P512" s="396" t="e">
        <f>SUM(#REF!)</f>
        <v>#REF!</v>
      </c>
      <c r="Q512" s="396" t="e">
        <f>SUM(#REF!)</f>
        <v>#REF!</v>
      </c>
      <c r="R512" s="396" t="e">
        <f>SUM(#REF!)</f>
        <v>#REF!</v>
      </c>
      <c r="S512" s="396" t="e">
        <f>SUM(#REF!)</f>
        <v>#REF!</v>
      </c>
      <c r="T512" s="396" t="e">
        <f>SUM(#REF!)</f>
        <v>#REF!</v>
      </c>
      <c r="U512" s="396" t="e">
        <f>SUM(#REF!)</f>
        <v>#REF!</v>
      </c>
      <c r="V512" s="396" t="e">
        <f>SUM(#REF!)</f>
        <v>#REF!</v>
      </c>
      <c r="W512" s="396" t="e">
        <f>SUM(#REF!)</f>
        <v>#REF!</v>
      </c>
      <c r="X512" s="396" t="e">
        <f>SUM(#REF!)</f>
        <v>#REF!</v>
      </c>
      <c r="Y512" s="396" t="e">
        <f>SUM(#REF!)</f>
        <v>#REF!</v>
      </c>
      <c r="Z512" s="396" t="e">
        <f>SUM(#REF!)</f>
        <v>#REF!</v>
      </c>
      <c r="AA512" s="393" t="e">
        <f>SUM(#REF!)</f>
        <v>#REF!</v>
      </c>
      <c r="AB512" s="393" t="e">
        <f>SUM(#REF!)</f>
        <v>#REF!</v>
      </c>
      <c r="AC512" s="393" t="e">
        <f>SUM(#REF!)</f>
        <v>#REF!</v>
      </c>
      <c r="AD512" s="393" t="e">
        <f>SUM(#REF!)</f>
        <v>#REF!</v>
      </c>
      <c r="AE512" s="505">
        <f>195400-98564</f>
        <v>96836</v>
      </c>
      <c r="AF512" s="93">
        <v>195400</v>
      </c>
      <c r="AG512" s="378">
        <v>158133</v>
      </c>
      <c r="AH512" s="395" t="e">
        <f t="shared" si="261"/>
        <v>#REF!</v>
      </c>
      <c r="AI512" s="110" t="e">
        <f>#REF!</f>
        <v>#REF!</v>
      </c>
      <c r="AJ512" s="93" t="e">
        <f>#REF!</f>
        <v>#REF!</v>
      </c>
      <c r="AK512" s="93" t="e">
        <f>#REF!</f>
        <v>#REF!</v>
      </c>
      <c r="AL512" s="93" t="e">
        <f>#REF!</f>
        <v>#REF!</v>
      </c>
      <c r="AM512" s="93" t="e">
        <f>#REF!</f>
        <v>#REF!</v>
      </c>
      <c r="AN512" s="93" t="e">
        <f>#REF!</f>
        <v>#REF!</v>
      </c>
      <c r="AO512" s="93" t="e">
        <f>#REF!</f>
        <v>#REF!</v>
      </c>
      <c r="AP512" s="93" t="e">
        <f>#REF!</f>
        <v>#REF!</v>
      </c>
      <c r="AQ512" s="93" t="e">
        <f>#REF!</f>
        <v>#REF!</v>
      </c>
      <c r="AR512" s="93" t="e">
        <f>#REF!</f>
        <v>#REF!</v>
      </c>
      <c r="AS512" s="187" t="e">
        <f>#REF!</f>
        <v>#REF!</v>
      </c>
      <c r="AT512" s="187" t="e">
        <f>#REF!</f>
        <v>#REF!</v>
      </c>
      <c r="AU512" s="17"/>
      <c r="AV512" s="17"/>
    </row>
    <row r="513" spans="1:48">
      <c r="A513" s="519">
        <v>5105030100100600</v>
      </c>
      <c r="B513" s="95" t="s">
        <v>1230</v>
      </c>
      <c r="C513" s="52" t="s">
        <v>1668</v>
      </c>
      <c r="D513" s="525" t="e">
        <f t="shared" si="262"/>
        <v>#REF!</v>
      </c>
      <c r="E513" s="106" t="e">
        <f t="shared" si="260"/>
        <v>#REF!</v>
      </c>
      <c r="F513" s="428" t="e">
        <f t="shared" si="260"/>
        <v>#REF!</v>
      </c>
      <c r="G513" s="397" t="e">
        <f>SUM(#REF!)</f>
        <v>#REF!</v>
      </c>
      <c r="H513" s="396" t="e">
        <f>SUM(#REF!)</f>
        <v>#REF!</v>
      </c>
      <c r="I513" s="396" t="e">
        <f>SUM(#REF!)</f>
        <v>#REF!</v>
      </c>
      <c r="J513" s="396" t="e">
        <f>SUM(#REF!)</f>
        <v>#REF!</v>
      </c>
      <c r="K513" s="396" t="e">
        <f>SUM(#REF!)</f>
        <v>#REF!</v>
      </c>
      <c r="L513" s="396" t="e">
        <f>SUM(#REF!)</f>
        <v>#REF!</v>
      </c>
      <c r="M513" s="396" t="e">
        <f>SUM(#REF!)</f>
        <v>#REF!</v>
      </c>
      <c r="N513" s="396" t="e">
        <f>SUM(#REF!)</f>
        <v>#REF!</v>
      </c>
      <c r="O513" s="396" t="e">
        <f>SUM(#REF!)</f>
        <v>#REF!</v>
      </c>
      <c r="P513" s="396" t="e">
        <f>SUM(#REF!)</f>
        <v>#REF!</v>
      </c>
      <c r="Q513" s="396" t="e">
        <f>SUM(#REF!)</f>
        <v>#REF!</v>
      </c>
      <c r="R513" s="396" t="e">
        <f>SUM(#REF!)</f>
        <v>#REF!</v>
      </c>
      <c r="S513" s="396" t="e">
        <f>SUM(#REF!)</f>
        <v>#REF!</v>
      </c>
      <c r="T513" s="396" t="e">
        <f>SUM(#REF!)</f>
        <v>#REF!</v>
      </c>
      <c r="U513" s="396" t="e">
        <f>SUM(#REF!)</f>
        <v>#REF!</v>
      </c>
      <c r="V513" s="396" t="e">
        <f>SUM(#REF!)</f>
        <v>#REF!</v>
      </c>
      <c r="W513" s="396" t="e">
        <f>SUM(#REF!)</f>
        <v>#REF!</v>
      </c>
      <c r="X513" s="396" t="e">
        <f>SUM(#REF!)</f>
        <v>#REF!</v>
      </c>
      <c r="Y513" s="396" t="e">
        <f>SUM(#REF!)</f>
        <v>#REF!</v>
      </c>
      <c r="Z513" s="396" t="e">
        <f>SUM(#REF!)</f>
        <v>#REF!</v>
      </c>
      <c r="AA513" s="393" t="e">
        <f>SUM(#REF!)</f>
        <v>#REF!</v>
      </c>
      <c r="AB513" s="393" t="e">
        <f>SUM(#REF!)</f>
        <v>#REF!</v>
      </c>
      <c r="AC513" s="393" t="e">
        <f>SUM(#REF!)</f>
        <v>#REF!</v>
      </c>
      <c r="AD513" s="393" t="e">
        <f>SUM(#REF!)</f>
        <v>#REF!</v>
      </c>
      <c r="AE513" s="505">
        <f>90900+5000</f>
        <v>95900</v>
      </c>
      <c r="AF513" s="93">
        <v>90900</v>
      </c>
      <c r="AG513" s="378">
        <v>132727</v>
      </c>
      <c r="AH513" s="395" t="e">
        <f t="shared" si="261"/>
        <v>#REF!</v>
      </c>
      <c r="AI513" s="110" t="e">
        <f>#REF!</f>
        <v>#REF!</v>
      </c>
      <c r="AJ513" s="93" t="e">
        <f>#REF!</f>
        <v>#REF!</v>
      </c>
      <c r="AK513" s="93" t="e">
        <f>#REF!</f>
        <v>#REF!</v>
      </c>
      <c r="AL513" s="93" t="e">
        <f>#REF!</f>
        <v>#REF!</v>
      </c>
      <c r="AM513" s="93" t="e">
        <f>#REF!</f>
        <v>#REF!</v>
      </c>
      <c r="AN513" s="93" t="e">
        <f>#REF!</f>
        <v>#REF!</v>
      </c>
      <c r="AO513" s="93" t="e">
        <f>#REF!</f>
        <v>#REF!</v>
      </c>
      <c r="AP513" s="93" t="e">
        <f>#REF!</f>
        <v>#REF!</v>
      </c>
      <c r="AQ513" s="93" t="e">
        <f>#REF!</f>
        <v>#REF!</v>
      </c>
      <c r="AR513" s="93" t="e">
        <f>#REF!</f>
        <v>#REF!</v>
      </c>
      <c r="AS513" s="187" t="e">
        <f>#REF!</f>
        <v>#REF!</v>
      </c>
      <c r="AT513" s="187" t="e">
        <f>#REF!</f>
        <v>#REF!</v>
      </c>
      <c r="AU513" s="17"/>
      <c r="AV513" s="17"/>
    </row>
    <row r="514" spans="1:48">
      <c r="A514" s="519">
        <v>5105030100100700</v>
      </c>
      <c r="B514" s="95" t="s">
        <v>1231</v>
      </c>
      <c r="C514" s="52" t="s">
        <v>1669</v>
      </c>
      <c r="D514" s="525" t="e">
        <f t="shared" si="262"/>
        <v>#REF!</v>
      </c>
      <c r="E514" s="106" t="e">
        <f t="shared" si="260"/>
        <v>#REF!</v>
      </c>
      <c r="F514" s="428" t="e">
        <f t="shared" si="260"/>
        <v>#REF!</v>
      </c>
      <c r="G514" s="397" t="e">
        <f>SUM(#REF!)</f>
        <v>#REF!</v>
      </c>
      <c r="H514" s="396" t="e">
        <f>SUM(#REF!)</f>
        <v>#REF!</v>
      </c>
      <c r="I514" s="396" t="e">
        <f>SUM(#REF!)</f>
        <v>#REF!</v>
      </c>
      <c r="J514" s="396" t="e">
        <f>SUM(#REF!)</f>
        <v>#REF!</v>
      </c>
      <c r="K514" s="396" t="e">
        <f>SUM(#REF!)</f>
        <v>#REF!</v>
      </c>
      <c r="L514" s="396" t="e">
        <f>SUM(#REF!)</f>
        <v>#REF!</v>
      </c>
      <c r="M514" s="396" t="e">
        <f>SUM(#REF!)</f>
        <v>#REF!</v>
      </c>
      <c r="N514" s="396" t="e">
        <f>SUM(#REF!)</f>
        <v>#REF!</v>
      </c>
      <c r="O514" s="396" t="e">
        <f>SUM(#REF!)</f>
        <v>#REF!</v>
      </c>
      <c r="P514" s="396" t="e">
        <f>SUM(#REF!)</f>
        <v>#REF!</v>
      </c>
      <c r="Q514" s="396" t="e">
        <f>SUM(#REF!)</f>
        <v>#REF!</v>
      </c>
      <c r="R514" s="396" t="e">
        <f>SUM(#REF!)</f>
        <v>#REF!</v>
      </c>
      <c r="S514" s="396" t="e">
        <f>SUM(#REF!)</f>
        <v>#REF!</v>
      </c>
      <c r="T514" s="396" t="e">
        <f>SUM(#REF!)</f>
        <v>#REF!</v>
      </c>
      <c r="U514" s="396" t="e">
        <f>SUM(#REF!)</f>
        <v>#REF!</v>
      </c>
      <c r="V514" s="396" t="e">
        <f>SUM(#REF!)</f>
        <v>#REF!</v>
      </c>
      <c r="W514" s="396" t="e">
        <f>SUM(#REF!)</f>
        <v>#REF!</v>
      </c>
      <c r="X514" s="396" t="e">
        <f>SUM(#REF!)</f>
        <v>#REF!</v>
      </c>
      <c r="Y514" s="396" t="e">
        <f>SUM(#REF!)</f>
        <v>#REF!</v>
      </c>
      <c r="Z514" s="396" t="e">
        <f>SUM(#REF!)</f>
        <v>#REF!</v>
      </c>
      <c r="AA514" s="393" t="e">
        <f>SUM(#REF!)</f>
        <v>#REF!</v>
      </c>
      <c r="AB514" s="393" t="e">
        <f>SUM(#REF!)</f>
        <v>#REF!</v>
      </c>
      <c r="AC514" s="393" t="e">
        <f>SUM(#REF!)</f>
        <v>#REF!</v>
      </c>
      <c r="AD514" s="393" t="e">
        <f>SUM(#REF!)</f>
        <v>#REF!</v>
      </c>
      <c r="AE514" s="93">
        <v>15900</v>
      </c>
      <c r="AF514" s="93">
        <v>15900</v>
      </c>
      <c r="AG514" s="378">
        <v>3891</v>
      </c>
      <c r="AH514" s="395" t="e">
        <f t="shared" si="261"/>
        <v>#REF!</v>
      </c>
      <c r="AI514" s="110" t="e">
        <f>#REF!</f>
        <v>#REF!</v>
      </c>
      <c r="AJ514" s="93" t="e">
        <f>#REF!</f>
        <v>#REF!</v>
      </c>
      <c r="AK514" s="93" t="e">
        <f>#REF!</f>
        <v>#REF!</v>
      </c>
      <c r="AL514" s="93" t="e">
        <f>#REF!</f>
        <v>#REF!</v>
      </c>
      <c r="AM514" s="93" t="e">
        <f>#REF!</f>
        <v>#REF!</v>
      </c>
      <c r="AN514" s="93" t="e">
        <f>#REF!</f>
        <v>#REF!</v>
      </c>
      <c r="AO514" s="93" t="e">
        <f>#REF!</f>
        <v>#REF!</v>
      </c>
      <c r="AP514" s="93" t="e">
        <f>#REF!</f>
        <v>#REF!</v>
      </c>
      <c r="AQ514" s="93" t="e">
        <f>#REF!</f>
        <v>#REF!</v>
      </c>
      <c r="AR514" s="93" t="e">
        <f>#REF!</f>
        <v>#REF!</v>
      </c>
      <c r="AS514" s="187" t="e">
        <f>#REF!</f>
        <v>#REF!</v>
      </c>
      <c r="AT514" s="187" t="e">
        <f>#REF!</f>
        <v>#REF!</v>
      </c>
      <c r="AU514" s="17"/>
      <c r="AV514" s="17"/>
    </row>
    <row r="515" spans="1:48">
      <c r="A515" s="519">
        <v>5105030100100800</v>
      </c>
      <c r="B515" s="95" t="s">
        <v>1232</v>
      </c>
      <c r="C515" s="52" t="s">
        <v>63</v>
      </c>
      <c r="D515" s="525" t="e">
        <f t="shared" si="262"/>
        <v>#REF!</v>
      </c>
      <c r="E515" s="106" t="e">
        <f t="shared" si="260"/>
        <v>#REF!</v>
      </c>
      <c r="F515" s="428" t="e">
        <f t="shared" si="260"/>
        <v>#REF!</v>
      </c>
      <c r="G515" s="397" t="e">
        <f>SUM(#REF!)</f>
        <v>#REF!</v>
      </c>
      <c r="H515" s="396" t="e">
        <f>SUM(#REF!)</f>
        <v>#REF!</v>
      </c>
      <c r="I515" s="396" t="e">
        <f>SUM(#REF!)</f>
        <v>#REF!</v>
      </c>
      <c r="J515" s="396" t="e">
        <f>SUM(#REF!)</f>
        <v>#REF!</v>
      </c>
      <c r="K515" s="396" t="e">
        <f>SUM(#REF!)</f>
        <v>#REF!</v>
      </c>
      <c r="L515" s="396" t="e">
        <f>SUM(#REF!)</f>
        <v>#REF!</v>
      </c>
      <c r="M515" s="396" t="e">
        <f>SUM(#REF!)</f>
        <v>#REF!</v>
      </c>
      <c r="N515" s="396" t="e">
        <f>SUM(#REF!)</f>
        <v>#REF!</v>
      </c>
      <c r="O515" s="396" t="e">
        <f>SUM(#REF!)</f>
        <v>#REF!</v>
      </c>
      <c r="P515" s="396" t="e">
        <f>SUM(#REF!)</f>
        <v>#REF!</v>
      </c>
      <c r="Q515" s="396" t="e">
        <f>SUM(#REF!)</f>
        <v>#REF!</v>
      </c>
      <c r="R515" s="396" t="e">
        <f>SUM(#REF!)</f>
        <v>#REF!</v>
      </c>
      <c r="S515" s="396" t="e">
        <f>SUM(#REF!)</f>
        <v>#REF!</v>
      </c>
      <c r="T515" s="396" t="e">
        <f>SUM(#REF!)</f>
        <v>#REF!</v>
      </c>
      <c r="U515" s="396" t="e">
        <f>SUM(#REF!)</f>
        <v>#REF!</v>
      </c>
      <c r="V515" s="396" t="e">
        <f>SUM(#REF!)</f>
        <v>#REF!</v>
      </c>
      <c r="W515" s="396" t="e">
        <f>SUM(#REF!)</f>
        <v>#REF!</v>
      </c>
      <c r="X515" s="396" t="e">
        <f>SUM(#REF!)</f>
        <v>#REF!</v>
      </c>
      <c r="Y515" s="396" t="e">
        <f>SUM(#REF!)</f>
        <v>#REF!</v>
      </c>
      <c r="Z515" s="396" t="e">
        <f>SUM(#REF!)</f>
        <v>#REF!</v>
      </c>
      <c r="AA515" s="393" t="e">
        <f>SUM(#REF!)</f>
        <v>#REF!</v>
      </c>
      <c r="AB515" s="393" t="e">
        <f>SUM(#REF!)</f>
        <v>#REF!</v>
      </c>
      <c r="AC515" s="393" t="e">
        <f>SUM(#REF!)</f>
        <v>#REF!</v>
      </c>
      <c r="AD515" s="393" t="e">
        <f>SUM(#REF!)</f>
        <v>#REF!</v>
      </c>
      <c r="AE515" s="93">
        <v>38600</v>
      </c>
      <c r="AF515" s="395">
        <v>38600</v>
      </c>
      <c r="AG515" s="378">
        <v>51610</v>
      </c>
      <c r="AH515" s="395" t="e">
        <f t="shared" si="261"/>
        <v>#REF!</v>
      </c>
      <c r="AI515" s="110" t="e">
        <f>#REF!</f>
        <v>#REF!</v>
      </c>
      <c r="AJ515" s="93" t="e">
        <f>#REF!</f>
        <v>#REF!</v>
      </c>
      <c r="AK515" s="93" t="e">
        <f>#REF!</f>
        <v>#REF!</v>
      </c>
      <c r="AL515" s="93" t="e">
        <f>#REF!</f>
        <v>#REF!</v>
      </c>
      <c r="AM515" s="93" t="e">
        <f>#REF!</f>
        <v>#REF!</v>
      </c>
      <c r="AN515" s="93" t="e">
        <f>#REF!</f>
        <v>#REF!</v>
      </c>
      <c r="AO515" s="93" t="e">
        <f>#REF!</f>
        <v>#REF!</v>
      </c>
      <c r="AP515" s="93" t="e">
        <f>#REF!</f>
        <v>#REF!</v>
      </c>
      <c r="AQ515" s="93" t="e">
        <f>#REF!</f>
        <v>#REF!</v>
      </c>
      <c r="AR515" s="93" t="e">
        <f>#REF!</f>
        <v>#REF!</v>
      </c>
      <c r="AS515" s="187" t="e">
        <f>#REF!</f>
        <v>#REF!</v>
      </c>
      <c r="AT515" s="187" t="e">
        <f>#REF!</f>
        <v>#REF!</v>
      </c>
      <c r="AU515" s="17"/>
      <c r="AV515" s="17"/>
    </row>
    <row r="516" spans="1:48">
      <c r="A516" s="471"/>
      <c r="C516" s="24"/>
      <c r="D516" s="525"/>
      <c r="E516" s="106"/>
      <c r="F516" s="428"/>
      <c r="G516" s="106"/>
      <c r="H516" s="129"/>
      <c r="I516" s="129"/>
      <c r="J516" s="129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1"/>
      <c r="AB516" s="91"/>
      <c r="AC516" s="413"/>
      <c r="AD516" s="413"/>
      <c r="AE516" s="99"/>
      <c r="AF516" s="139"/>
      <c r="AG516" s="410"/>
      <c r="AH516" s="414"/>
      <c r="AI516" s="104"/>
      <c r="AJ516" s="129"/>
      <c r="AK516" s="129"/>
      <c r="AL516" s="129"/>
      <c r="AM516" s="129"/>
      <c r="AN516" s="99"/>
      <c r="AO516" s="99"/>
      <c r="AP516" s="99"/>
      <c r="AQ516" s="99"/>
      <c r="AR516" s="99"/>
      <c r="AS516" s="183"/>
      <c r="AT516" s="183"/>
      <c r="AU516" s="17"/>
      <c r="AV516" s="17"/>
    </row>
    <row r="517" spans="1:48">
      <c r="A517" s="471"/>
      <c r="C517" s="31" t="s">
        <v>83</v>
      </c>
      <c r="D517" s="550" t="e">
        <f t="shared" ref="D517:AT517" si="263">SUM(D518+D527+D532+D533+D534+D535+D536+D541+D542)</f>
        <v>#REF!</v>
      </c>
      <c r="E517" s="88" t="e">
        <f t="shared" si="263"/>
        <v>#REF!</v>
      </c>
      <c r="F517" s="433" t="e">
        <f>SUM(F518+F527+F532+F533+F534+F535+F536+F541+F542)</f>
        <v>#REF!</v>
      </c>
      <c r="G517" s="128" t="e">
        <f t="shared" si="263"/>
        <v>#REF!</v>
      </c>
      <c r="H517" s="128" t="e">
        <f t="shared" si="263"/>
        <v>#REF!</v>
      </c>
      <c r="I517" s="128" t="e">
        <f t="shared" si="263"/>
        <v>#REF!</v>
      </c>
      <c r="J517" s="128" t="e">
        <f t="shared" si="263"/>
        <v>#REF!</v>
      </c>
      <c r="K517" s="128" t="e">
        <f t="shared" si="263"/>
        <v>#REF!</v>
      </c>
      <c r="L517" s="128" t="e">
        <f t="shared" si="263"/>
        <v>#REF!</v>
      </c>
      <c r="M517" s="128" t="e">
        <f t="shared" si="263"/>
        <v>#REF!</v>
      </c>
      <c r="N517" s="128" t="e">
        <f t="shared" si="263"/>
        <v>#REF!</v>
      </c>
      <c r="O517" s="128" t="e">
        <f t="shared" si="263"/>
        <v>#REF!</v>
      </c>
      <c r="P517" s="128" t="e">
        <f t="shared" si="263"/>
        <v>#REF!</v>
      </c>
      <c r="Q517" s="128" t="e">
        <f t="shared" si="263"/>
        <v>#REF!</v>
      </c>
      <c r="R517" s="128" t="e">
        <f t="shared" si="263"/>
        <v>#REF!</v>
      </c>
      <c r="S517" s="128" t="e">
        <f t="shared" si="263"/>
        <v>#REF!</v>
      </c>
      <c r="T517" s="128" t="e">
        <f t="shared" si="263"/>
        <v>#REF!</v>
      </c>
      <c r="U517" s="128" t="e">
        <f t="shared" si="263"/>
        <v>#REF!</v>
      </c>
      <c r="V517" s="128" t="e">
        <f t="shared" si="263"/>
        <v>#REF!</v>
      </c>
      <c r="W517" s="128" t="e">
        <f t="shared" si="263"/>
        <v>#REF!</v>
      </c>
      <c r="X517" s="128" t="e">
        <f t="shared" si="263"/>
        <v>#REF!</v>
      </c>
      <c r="Y517" s="128" t="e">
        <f t="shared" si="263"/>
        <v>#REF!</v>
      </c>
      <c r="Z517" s="128" t="e">
        <f t="shared" si="263"/>
        <v>#REF!</v>
      </c>
      <c r="AA517" s="128" t="e">
        <f t="shared" si="263"/>
        <v>#REF!</v>
      </c>
      <c r="AB517" s="128" t="e">
        <f t="shared" si="263"/>
        <v>#REF!</v>
      </c>
      <c r="AC517" s="128" t="e">
        <f t="shared" si="263"/>
        <v>#REF!</v>
      </c>
      <c r="AD517" s="128" t="e">
        <f t="shared" si="263"/>
        <v>#REF!</v>
      </c>
      <c r="AE517" s="128">
        <f t="shared" si="263"/>
        <v>73277400</v>
      </c>
      <c r="AF517" s="128">
        <f t="shared" si="263"/>
        <v>74038400</v>
      </c>
      <c r="AG517" s="128">
        <f t="shared" si="263"/>
        <v>93426801</v>
      </c>
      <c r="AH517" s="128" t="e">
        <f t="shared" si="263"/>
        <v>#REF!</v>
      </c>
      <c r="AI517" s="128" t="e">
        <f t="shared" si="263"/>
        <v>#REF!</v>
      </c>
      <c r="AJ517" s="128" t="e">
        <f t="shared" si="263"/>
        <v>#REF!</v>
      </c>
      <c r="AK517" s="128" t="e">
        <f t="shared" si="263"/>
        <v>#REF!</v>
      </c>
      <c r="AL517" s="128" t="e">
        <f t="shared" si="263"/>
        <v>#REF!</v>
      </c>
      <c r="AM517" s="128" t="e">
        <f t="shared" si="263"/>
        <v>#REF!</v>
      </c>
      <c r="AN517" s="128" t="e">
        <f t="shared" si="263"/>
        <v>#REF!</v>
      </c>
      <c r="AO517" s="128" t="e">
        <f t="shared" si="263"/>
        <v>#REF!</v>
      </c>
      <c r="AP517" s="128" t="e">
        <f t="shared" si="263"/>
        <v>#REF!</v>
      </c>
      <c r="AQ517" s="128" t="e">
        <f t="shared" si="263"/>
        <v>#REF!</v>
      </c>
      <c r="AR517" s="128" t="e">
        <f t="shared" si="263"/>
        <v>#REF!</v>
      </c>
      <c r="AS517" s="128" t="e">
        <f t="shared" si="263"/>
        <v>#REF!</v>
      </c>
      <c r="AT517" s="128" t="e">
        <f t="shared" si="263"/>
        <v>#REF!</v>
      </c>
      <c r="AU517" s="17"/>
      <c r="AV517" s="17"/>
    </row>
    <row r="518" spans="1:48">
      <c r="A518" s="471"/>
      <c r="B518" s="95">
        <v>501</v>
      </c>
      <c r="C518" s="52" t="s">
        <v>1349</v>
      </c>
      <c r="D518" s="553" t="e">
        <f>SUM(D519:D526)</f>
        <v>#REF!</v>
      </c>
      <c r="E518" s="47" t="e">
        <f>SUM(E519:E526)</f>
        <v>#REF!</v>
      </c>
      <c r="F518" s="375" t="e">
        <f>SUM(F519:F526)</f>
        <v>#REF!</v>
      </c>
      <c r="G518" s="415" t="e">
        <f>SUM(G519:G526)</f>
        <v>#REF!</v>
      </c>
      <c r="H518" s="100" t="e">
        <f t="shared" ref="H518:AD518" si="264">SUM(H519:H526)</f>
        <v>#REF!</v>
      </c>
      <c r="I518" s="100" t="e">
        <f t="shared" si="264"/>
        <v>#REF!</v>
      </c>
      <c r="J518" s="100" t="e">
        <f t="shared" si="264"/>
        <v>#REF!</v>
      </c>
      <c r="K518" s="100" t="e">
        <f t="shared" si="264"/>
        <v>#REF!</v>
      </c>
      <c r="L518" s="100" t="e">
        <f t="shared" si="264"/>
        <v>#REF!</v>
      </c>
      <c r="M518" s="100" t="e">
        <f>SUM(M519:M526)</f>
        <v>#REF!</v>
      </c>
      <c r="N518" s="100" t="e">
        <f>SUM(N519:N526)</f>
        <v>#REF!</v>
      </c>
      <c r="O518" s="100" t="e">
        <f t="shared" si="264"/>
        <v>#REF!</v>
      </c>
      <c r="P518" s="100" t="e">
        <f t="shared" si="264"/>
        <v>#REF!</v>
      </c>
      <c r="Q518" s="100" t="e">
        <f t="shared" si="264"/>
        <v>#REF!</v>
      </c>
      <c r="R518" s="100" t="e">
        <f t="shared" si="264"/>
        <v>#REF!</v>
      </c>
      <c r="S518" s="100" t="e">
        <f t="shared" si="264"/>
        <v>#REF!</v>
      </c>
      <c r="T518" s="100" t="e">
        <f t="shared" si="264"/>
        <v>#REF!</v>
      </c>
      <c r="U518" s="100" t="e">
        <f t="shared" si="264"/>
        <v>#REF!</v>
      </c>
      <c r="V518" s="100" t="e">
        <f t="shared" si="264"/>
        <v>#REF!</v>
      </c>
      <c r="W518" s="100" t="e">
        <f t="shared" si="264"/>
        <v>#REF!</v>
      </c>
      <c r="X518" s="100" t="e">
        <f t="shared" si="264"/>
        <v>#REF!</v>
      </c>
      <c r="Y518" s="100" t="e">
        <f t="shared" si="264"/>
        <v>#REF!</v>
      </c>
      <c r="Z518" s="100" t="e">
        <f t="shared" si="264"/>
        <v>#REF!</v>
      </c>
      <c r="AA518" s="100" t="e">
        <f t="shared" si="264"/>
        <v>#REF!</v>
      </c>
      <c r="AB518" s="100" t="e">
        <f t="shared" si="264"/>
        <v>#REF!</v>
      </c>
      <c r="AC518" s="100" t="e">
        <f t="shared" si="264"/>
        <v>#REF!</v>
      </c>
      <c r="AD518" s="100" t="e">
        <f t="shared" si="264"/>
        <v>#REF!</v>
      </c>
      <c r="AE518" s="96">
        <f>SUM(AE519:AE526)</f>
        <v>68763000</v>
      </c>
      <c r="AF518" s="96">
        <f t="shared" ref="AF518:AT518" si="265">SUM(AF519:AF526)</f>
        <v>69524000</v>
      </c>
      <c r="AG518" s="96">
        <f t="shared" si="265"/>
        <v>79722794</v>
      </c>
      <c r="AH518" s="96" t="e">
        <f t="shared" si="265"/>
        <v>#REF!</v>
      </c>
      <c r="AI518" s="96" t="e">
        <f t="shared" si="265"/>
        <v>#REF!</v>
      </c>
      <c r="AJ518" s="96" t="e">
        <f t="shared" si="265"/>
        <v>#REF!</v>
      </c>
      <c r="AK518" s="96" t="e">
        <f t="shared" si="265"/>
        <v>#REF!</v>
      </c>
      <c r="AL518" s="96" t="e">
        <f t="shared" si="265"/>
        <v>#REF!</v>
      </c>
      <c r="AM518" s="96" t="e">
        <f t="shared" si="265"/>
        <v>#REF!</v>
      </c>
      <c r="AN518" s="96" t="e">
        <f t="shared" si="265"/>
        <v>#REF!</v>
      </c>
      <c r="AO518" s="96" t="e">
        <f t="shared" si="265"/>
        <v>#REF!</v>
      </c>
      <c r="AP518" s="96" t="e">
        <f t="shared" si="265"/>
        <v>#REF!</v>
      </c>
      <c r="AQ518" s="96" t="e">
        <f t="shared" si="265"/>
        <v>#REF!</v>
      </c>
      <c r="AR518" s="96" t="e">
        <f t="shared" si="265"/>
        <v>#REF!</v>
      </c>
      <c r="AS518" s="96" t="e">
        <f t="shared" si="265"/>
        <v>#REF!</v>
      </c>
      <c r="AT518" s="96" t="e">
        <f t="shared" si="265"/>
        <v>#REF!</v>
      </c>
      <c r="AU518" s="17"/>
      <c r="AV518" s="17"/>
    </row>
    <row r="519" spans="1:48">
      <c r="A519" s="519">
        <v>5100013610100500</v>
      </c>
      <c r="B519" s="95" t="s">
        <v>1234</v>
      </c>
      <c r="C519" s="52" t="s">
        <v>1670</v>
      </c>
      <c r="D519" s="525" t="e">
        <f>E519/9*12</f>
        <v>#REF!</v>
      </c>
      <c r="E519" s="106" t="e">
        <f t="shared" ref="E519:F526" si="266">AC519+AA519+Y519+W519+U519+S519+Q519+O519+M519+K519+I519+G519</f>
        <v>#REF!</v>
      </c>
      <c r="F519" s="428" t="e">
        <f t="shared" si="266"/>
        <v>#REF!</v>
      </c>
      <c r="G519" s="397" t="e">
        <f>SUM(#REF!)</f>
        <v>#REF!</v>
      </c>
      <c r="H519" s="396" t="e">
        <f>SUM(#REF!)</f>
        <v>#REF!</v>
      </c>
      <c r="I519" s="396" t="e">
        <f>SUM(#REF!)</f>
        <v>#REF!</v>
      </c>
      <c r="J519" s="396" t="e">
        <f>SUM(#REF!)</f>
        <v>#REF!</v>
      </c>
      <c r="K519" s="396" t="e">
        <f>SUM(#REF!)</f>
        <v>#REF!</v>
      </c>
      <c r="L519" s="396" t="e">
        <f>SUM(#REF!)</f>
        <v>#REF!</v>
      </c>
      <c r="M519" s="396" t="e">
        <f>SUM(#REF!)</f>
        <v>#REF!</v>
      </c>
      <c r="N519" s="396" t="e">
        <f>SUM(#REF!)</f>
        <v>#REF!</v>
      </c>
      <c r="O519" s="396" t="e">
        <f>SUM(#REF!)</f>
        <v>#REF!</v>
      </c>
      <c r="P519" s="396" t="e">
        <f>SUM(#REF!)</f>
        <v>#REF!</v>
      </c>
      <c r="Q519" s="396" t="e">
        <f>SUM(#REF!)</f>
        <v>#REF!</v>
      </c>
      <c r="R519" s="396" t="e">
        <f>SUM(#REF!)</f>
        <v>#REF!</v>
      </c>
      <c r="S519" s="396" t="e">
        <f>SUM(#REF!)</f>
        <v>#REF!</v>
      </c>
      <c r="T519" s="396" t="e">
        <f>SUM(#REF!)</f>
        <v>#REF!</v>
      </c>
      <c r="U519" s="396" t="e">
        <f>SUM(#REF!)</f>
        <v>#REF!</v>
      </c>
      <c r="V519" s="396" t="e">
        <f>SUM(#REF!)</f>
        <v>#REF!</v>
      </c>
      <c r="W519" s="396" t="e">
        <f>SUM(#REF!)</f>
        <v>#REF!</v>
      </c>
      <c r="X519" s="396" t="e">
        <f>SUM(#REF!)</f>
        <v>#REF!</v>
      </c>
      <c r="Y519" s="396" t="e">
        <f>SUM(#REF!)</f>
        <v>#REF!</v>
      </c>
      <c r="Z519" s="396" t="e">
        <f>SUM(#REF!)</f>
        <v>#REF!</v>
      </c>
      <c r="AA519" s="393" t="e">
        <f>SUM(#REF!)</f>
        <v>#REF!</v>
      </c>
      <c r="AB519" s="393" t="e">
        <f>SUM(#REF!)</f>
        <v>#REF!</v>
      </c>
      <c r="AC519" s="393" t="e">
        <f>SUM(#REF!)</f>
        <v>#REF!</v>
      </c>
      <c r="AD519" s="393" t="e">
        <f>SUM(#REF!)</f>
        <v>#REF!</v>
      </c>
      <c r="AE519" s="505">
        <f>66000000-761000+4446500-4446500</f>
        <v>65239000</v>
      </c>
      <c r="AF519" s="110">
        <v>66000000</v>
      </c>
      <c r="AG519" s="378">
        <v>74296742</v>
      </c>
      <c r="AH519" s="395" t="e">
        <f t="shared" ref="AH519:AH524" si="267">SUM(AI519:AT519)</f>
        <v>#REF!</v>
      </c>
      <c r="AI519" s="110" t="e">
        <f>#REF!</f>
        <v>#REF!</v>
      </c>
      <c r="AJ519" s="93" t="e">
        <f>#REF!</f>
        <v>#REF!</v>
      </c>
      <c r="AK519" s="93" t="e">
        <f>#REF!</f>
        <v>#REF!</v>
      </c>
      <c r="AL519" s="93" t="e">
        <f>#REF!</f>
        <v>#REF!</v>
      </c>
      <c r="AM519" s="93" t="e">
        <f>#REF!</f>
        <v>#REF!</v>
      </c>
      <c r="AN519" s="93" t="e">
        <f>#REF!</f>
        <v>#REF!</v>
      </c>
      <c r="AO519" s="93" t="e">
        <f>#REF!</f>
        <v>#REF!</v>
      </c>
      <c r="AP519" s="93" t="e">
        <f>#REF!</f>
        <v>#REF!</v>
      </c>
      <c r="AQ519" s="93" t="e">
        <f>#REF!</f>
        <v>#REF!</v>
      </c>
      <c r="AR519" s="93" t="e">
        <f>#REF!</f>
        <v>#REF!</v>
      </c>
      <c r="AS519" s="187" t="e">
        <f>#REF!</f>
        <v>#REF!</v>
      </c>
      <c r="AT519" s="187" t="e">
        <f>#REF!</f>
        <v>#REF!</v>
      </c>
      <c r="AU519" s="17"/>
      <c r="AV519" s="17"/>
    </row>
    <row r="520" spans="1:48">
      <c r="A520" s="471"/>
      <c r="B520" s="95" t="s">
        <v>1240</v>
      </c>
      <c r="C520" s="52" t="s">
        <v>1671</v>
      </c>
      <c r="D520" s="525" t="e">
        <f t="shared" ref="D520:D526" si="268">E520/9*12</f>
        <v>#REF!</v>
      </c>
      <c r="E520" s="106" t="e">
        <f t="shared" si="266"/>
        <v>#REF!</v>
      </c>
      <c r="F520" s="428" t="e">
        <f t="shared" si="266"/>
        <v>#REF!</v>
      </c>
      <c r="G520" s="397" t="e">
        <f>SUM(#REF!)</f>
        <v>#REF!</v>
      </c>
      <c r="H520" s="396" t="e">
        <f>SUM(#REF!)</f>
        <v>#REF!</v>
      </c>
      <c r="I520" s="396" t="e">
        <f>SUM(#REF!)</f>
        <v>#REF!</v>
      </c>
      <c r="J520" s="396" t="e">
        <f>SUM(#REF!)</f>
        <v>#REF!</v>
      </c>
      <c r="K520" s="396" t="e">
        <f>SUM(#REF!)</f>
        <v>#REF!</v>
      </c>
      <c r="L520" s="396" t="e">
        <f>SUM(#REF!)</f>
        <v>#REF!</v>
      </c>
      <c r="M520" s="396" t="e">
        <f>SUM(#REF!)</f>
        <v>#REF!</v>
      </c>
      <c r="N520" s="396" t="e">
        <f>SUM(#REF!)</f>
        <v>#REF!</v>
      </c>
      <c r="O520" s="396" t="e">
        <f>SUM(#REF!)</f>
        <v>#REF!</v>
      </c>
      <c r="P520" s="396" t="e">
        <f>SUM(#REF!)</f>
        <v>#REF!</v>
      </c>
      <c r="Q520" s="396" t="e">
        <f>SUM(#REF!)</f>
        <v>#REF!</v>
      </c>
      <c r="R520" s="396" t="e">
        <f>SUM(#REF!)</f>
        <v>#REF!</v>
      </c>
      <c r="S520" s="396" t="e">
        <f>SUM(#REF!)</f>
        <v>#REF!</v>
      </c>
      <c r="T520" s="396" t="e">
        <f>SUM(#REF!)</f>
        <v>#REF!</v>
      </c>
      <c r="U520" s="396" t="e">
        <f>SUM(#REF!)</f>
        <v>#REF!</v>
      </c>
      <c r="V520" s="396" t="e">
        <f>SUM(#REF!)</f>
        <v>#REF!</v>
      </c>
      <c r="W520" s="396" t="e">
        <f>SUM(#REF!)</f>
        <v>#REF!</v>
      </c>
      <c r="X520" s="396" t="e">
        <f>SUM(#REF!)</f>
        <v>#REF!</v>
      </c>
      <c r="Y520" s="396" t="e">
        <f>SUM(#REF!)</f>
        <v>#REF!</v>
      </c>
      <c r="Z520" s="396" t="e">
        <f>SUM(#REF!)</f>
        <v>#REF!</v>
      </c>
      <c r="AA520" s="393" t="e">
        <f>SUM(#REF!)</f>
        <v>#REF!</v>
      </c>
      <c r="AB520" s="393" t="e">
        <f>SUM(#REF!)</f>
        <v>#REF!</v>
      </c>
      <c r="AC520" s="393" t="e">
        <f>SUM(#REF!)</f>
        <v>#REF!</v>
      </c>
      <c r="AD520" s="393" t="e">
        <f>SUM(#REF!)</f>
        <v>#REF!</v>
      </c>
      <c r="AE520" s="93">
        <v>3296500</v>
      </c>
      <c r="AF520" s="110">
        <v>3296500</v>
      </c>
      <c r="AG520" s="378">
        <v>4078490</v>
      </c>
      <c r="AH520" s="395" t="e">
        <f t="shared" si="267"/>
        <v>#REF!</v>
      </c>
      <c r="AI520" s="110" t="e">
        <f>#REF!</f>
        <v>#REF!</v>
      </c>
      <c r="AJ520" s="93" t="e">
        <f>#REF!</f>
        <v>#REF!</v>
      </c>
      <c r="AK520" s="93" t="e">
        <f>#REF!</f>
        <v>#REF!</v>
      </c>
      <c r="AL520" s="93" t="e">
        <f>#REF!</f>
        <v>#REF!</v>
      </c>
      <c r="AM520" s="93" t="e">
        <f>#REF!</f>
        <v>#REF!</v>
      </c>
      <c r="AN520" s="93" t="e">
        <f>#REF!</f>
        <v>#REF!</v>
      </c>
      <c r="AO520" s="93" t="e">
        <f>#REF!</f>
        <v>#REF!</v>
      </c>
      <c r="AP520" s="93" t="e">
        <f>#REF!</f>
        <v>#REF!</v>
      </c>
      <c r="AQ520" s="93" t="e">
        <f>#REF!</f>
        <v>#REF!</v>
      </c>
      <c r="AR520" s="93" t="e">
        <f>#REF!</f>
        <v>#REF!</v>
      </c>
      <c r="AS520" s="187" t="e">
        <f>#REF!</f>
        <v>#REF!</v>
      </c>
      <c r="AT520" s="187" t="e">
        <f>#REF!</f>
        <v>#REF!</v>
      </c>
      <c r="AU520" s="17"/>
      <c r="AV520" s="17"/>
    </row>
    <row r="521" spans="1:48">
      <c r="A521" s="519"/>
      <c r="B521" s="95" t="s">
        <v>1235</v>
      </c>
      <c r="C521" s="52" t="s">
        <v>1672</v>
      </c>
      <c r="D521" s="525" t="e">
        <f t="shared" si="268"/>
        <v>#REF!</v>
      </c>
      <c r="E521" s="106" t="e">
        <f t="shared" si="266"/>
        <v>#REF!</v>
      </c>
      <c r="F521" s="428" t="e">
        <f t="shared" si="266"/>
        <v>#REF!</v>
      </c>
      <c r="G521" s="397" t="e">
        <f>SUM(#REF!)</f>
        <v>#REF!</v>
      </c>
      <c r="H521" s="396" t="e">
        <f>SUM(#REF!)</f>
        <v>#REF!</v>
      </c>
      <c r="I521" s="396" t="e">
        <f>SUM(#REF!)</f>
        <v>#REF!</v>
      </c>
      <c r="J521" s="396" t="e">
        <f>SUM(#REF!)</f>
        <v>#REF!</v>
      </c>
      <c r="K521" s="396" t="e">
        <f>SUM(#REF!)</f>
        <v>#REF!</v>
      </c>
      <c r="L521" s="396" t="e">
        <f>SUM(#REF!)</f>
        <v>#REF!</v>
      </c>
      <c r="M521" s="396" t="e">
        <f>SUM(#REF!)</f>
        <v>#REF!</v>
      </c>
      <c r="N521" s="396" t="e">
        <f>SUM(#REF!)</f>
        <v>#REF!</v>
      </c>
      <c r="O521" s="396" t="e">
        <f>SUM(#REF!)</f>
        <v>#REF!</v>
      </c>
      <c r="P521" s="396" t="e">
        <f>SUM(#REF!)</f>
        <v>#REF!</v>
      </c>
      <c r="Q521" s="396" t="e">
        <f>SUM(#REF!)</f>
        <v>#REF!</v>
      </c>
      <c r="R521" s="396" t="e">
        <f>SUM(#REF!)</f>
        <v>#REF!</v>
      </c>
      <c r="S521" s="396" t="e">
        <f>SUM(#REF!)</f>
        <v>#REF!</v>
      </c>
      <c r="T521" s="396" t="e">
        <f>SUM(#REF!)</f>
        <v>#REF!</v>
      </c>
      <c r="U521" s="396" t="e">
        <f>SUM(#REF!)</f>
        <v>#REF!</v>
      </c>
      <c r="V521" s="396" t="e">
        <f>SUM(#REF!)</f>
        <v>#REF!</v>
      </c>
      <c r="W521" s="396" t="e">
        <f>SUM(#REF!)</f>
        <v>#REF!</v>
      </c>
      <c r="X521" s="396" t="e">
        <f>SUM(#REF!)</f>
        <v>#REF!</v>
      </c>
      <c r="Y521" s="396" t="e">
        <f>SUM(#REF!)</f>
        <v>#REF!</v>
      </c>
      <c r="Z521" s="396" t="e">
        <f>SUM(#REF!)</f>
        <v>#REF!</v>
      </c>
      <c r="AA521" s="393" t="e">
        <f>SUM(#REF!)</f>
        <v>#REF!</v>
      </c>
      <c r="AB521" s="393" t="e">
        <f>SUM(#REF!)</f>
        <v>#REF!</v>
      </c>
      <c r="AC521" s="393" t="e">
        <f>SUM(#REF!)</f>
        <v>#REF!</v>
      </c>
      <c r="AD521" s="393" t="e">
        <f>SUM(#REF!)</f>
        <v>#REF!</v>
      </c>
      <c r="AE521" s="93">
        <v>0</v>
      </c>
      <c r="AF521" s="110">
        <v>0</v>
      </c>
      <c r="AG521" s="378">
        <v>0</v>
      </c>
      <c r="AH521" s="395" t="e">
        <f t="shared" si="267"/>
        <v>#REF!</v>
      </c>
      <c r="AI521" s="110" t="e">
        <f>#REF!</f>
        <v>#REF!</v>
      </c>
      <c r="AJ521" s="93" t="e">
        <f>#REF!</f>
        <v>#REF!</v>
      </c>
      <c r="AK521" s="93" t="e">
        <f>#REF!</f>
        <v>#REF!</v>
      </c>
      <c r="AL521" s="93" t="e">
        <f>#REF!</f>
        <v>#REF!</v>
      </c>
      <c r="AM521" s="93" t="e">
        <f>#REF!</f>
        <v>#REF!</v>
      </c>
      <c r="AN521" s="93" t="e">
        <f>#REF!</f>
        <v>#REF!</v>
      </c>
      <c r="AO521" s="93" t="e">
        <f>#REF!</f>
        <v>#REF!</v>
      </c>
      <c r="AP521" s="93" t="e">
        <f>#REF!</f>
        <v>#REF!</v>
      </c>
      <c r="AQ521" s="93" t="e">
        <f>#REF!</f>
        <v>#REF!</v>
      </c>
      <c r="AR521" s="93" t="e">
        <f>#REF!</f>
        <v>#REF!</v>
      </c>
      <c r="AS521" s="187" t="e">
        <f>#REF!</f>
        <v>#REF!</v>
      </c>
      <c r="AT521" s="187" t="e">
        <f>#REF!</f>
        <v>#REF!</v>
      </c>
      <c r="AU521" s="17"/>
      <c r="AV521" s="17"/>
    </row>
    <row r="522" spans="1:48">
      <c r="A522" s="519">
        <v>5100013610100400</v>
      </c>
      <c r="B522" s="95" t="s">
        <v>1239</v>
      </c>
      <c r="C522" s="52" t="s">
        <v>1673</v>
      </c>
      <c r="D522" s="525" t="e">
        <f t="shared" si="268"/>
        <v>#REF!</v>
      </c>
      <c r="E522" s="106" t="e">
        <f t="shared" si="266"/>
        <v>#REF!</v>
      </c>
      <c r="F522" s="428" t="e">
        <f t="shared" si="266"/>
        <v>#REF!</v>
      </c>
      <c r="G522" s="397" t="e">
        <f>SUM(#REF!)</f>
        <v>#REF!</v>
      </c>
      <c r="H522" s="396" t="e">
        <f>SUM(#REF!)</f>
        <v>#REF!</v>
      </c>
      <c r="I522" s="396" t="e">
        <f>SUM(#REF!)</f>
        <v>#REF!</v>
      </c>
      <c r="J522" s="396" t="e">
        <f>SUM(#REF!)</f>
        <v>#REF!</v>
      </c>
      <c r="K522" s="396" t="e">
        <f>SUM(#REF!)</f>
        <v>#REF!</v>
      </c>
      <c r="L522" s="396" t="e">
        <f>SUM(#REF!)</f>
        <v>#REF!</v>
      </c>
      <c r="M522" s="396" t="e">
        <f>SUM(#REF!)</f>
        <v>#REF!</v>
      </c>
      <c r="N522" s="396" t="e">
        <f>SUM(#REF!)</f>
        <v>#REF!</v>
      </c>
      <c r="O522" s="396" t="e">
        <f>SUM(#REF!)</f>
        <v>#REF!</v>
      </c>
      <c r="P522" s="396" t="e">
        <f>SUM(#REF!)</f>
        <v>#REF!</v>
      </c>
      <c r="Q522" s="396" t="e">
        <f>SUM(#REF!)</f>
        <v>#REF!</v>
      </c>
      <c r="R522" s="396" t="e">
        <f>SUM(#REF!)</f>
        <v>#REF!</v>
      </c>
      <c r="S522" s="396" t="e">
        <f>SUM(#REF!)</f>
        <v>#REF!</v>
      </c>
      <c r="T522" s="396" t="e">
        <f>SUM(#REF!)</f>
        <v>#REF!</v>
      </c>
      <c r="U522" s="396" t="e">
        <f>SUM(#REF!)</f>
        <v>#REF!</v>
      </c>
      <c r="V522" s="396" t="e">
        <f>SUM(#REF!)</f>
        <v>#REF!</v>
      </c>
      <c r="W522" s="396" t="e">
        <f>SUM(#REF!)</f>
        <v>#REF!</v>
      </c>
      <c r="X522" s="396" t="e">
        <f>SUM(#REF!)</f>
        <v>#REF!</v>
      </c>
      <c r="Y522" s="396" t="e">
        <f>SUM(#REF!)</f>
        <v>#REF!</v>
      </c>
      <c r="Z522" s="396" t="e">
        <f>SUM(#REF!)</f>
        <v>#REF!</v>
      </c>
      <c r="AA522" s="393" t="e">
        <f>SUM(#REF!)</f>
        <v>#REF!</v>
      </c>
      <c r="AB522" s="393" t="e">
        <f>SUM(#REF!)</f>
        <v>#REF!</v>
      </c>
      <c r="AC522" s="393" t="e">
        <f>SUM(#REF!)</f>
        <v>#REF!</v>
      </c>
      <c r="AD522" s="393" t="e">
        <f>SUM(#REF!)</f>
        <v>#REF!</v>
      </c>
      <c r="AE522" s="129">
        <v>21600</v>
      </c>
      <c r="AF522" s="104">
        <v>21600</v>
      </c>
      <c r="AG522" s="416">
        <v>17049</v>
      </c>
      <c r="AH522" s="395" t="e">
        <f t="shared" si="267"/>
        <v>#REF!</v>
      </c>
      <c r="AI522" s="110" t="e">
        <f>#REF!</f>
        <v>#REF!</v>
      </c>
      <c r="AJ522" s="93" t="e">
        <f>#REF!</f>
        <v>#REF!</v>
      </c>
      <c r="AK522" s="93" t="e">
        <f>#REF!</f>
        <v>#REF!</v>
      </c>
      <c r="AL522" s="93" t="e">
        <f>#REF!</f>
        <v>#REF!</v>
      </c>
      <c r="AM522" s="93" t="e">
        <f>#REF!</f>
        <v>#REF!</v>
      </c>
      <c r="AN522" s="93" t="e">
        <f>#REF!</f>
        <v>#REF!</v>
      </c>
      <c r="AO522" s="93" t="e">
        <f>#REF!</f>
        <v>#REF!</v>
      </c>
      <c r="AP522" s="93" t="e">
        <f>#REF!</f>
        <v>#REF!</v>
      </c>
      <c r="AQ522" s="93" t="e">
        <f>#REF!</f>
        <v>#REF!</v>
      </c>
      <c r="AR522" s="93" t="e">
        <f>#REF!</f>
        <v>#REF!</v>
      </c>
      <c r="AS522" s="187" t="e">
        <f>#REF!</f>
        <v>#REF!</v>
      </c>
      <c r="AT522" s="187" t="e">
        <f>#REF!</f>
        <v>#REF!</v>
      </c>
      <c r="AU522" s="17"/>
      <c r="AV522" s="17"/>
    </row>
    <row r="523" spans="1:48">
      <c r="A523" s="519">
        <v>5100013610100200</v>
      </c>
      <c r="B523" s="95" t="s">
        <v>1236</v>
      </c>
      <c r="C523" s="52" t="s">
        <v>1674</v>
      </c>
      <c r="D523" s="525" t="e">
        <f t="shared" si="268"/>
        <v>#REF!</v>
      </c>
      <c r="E523" s="106" t="e">
        <f t="shared" si="266"/>
        <v>#REF!</v>
      </c>
      <c r="F523" s="428" t="e">
        <f t="shared" si="266"/>
        <v>#REF!</v>
      </c>
      <c r="G523" s="397" t="e">
        <f>SUM(#REF!)</f>
        <v>#REF!</v>
      </c>
      <c r="H523" s="396" t="e">
        <f>SUM(#REF!)</f>
        <v>#REF!</v>
      </c>
      <c r="I523" s="396" t="e">
        <f>SUM(#REF!)</f>
        <v>#REF!</v>
      </c>
      <c r="J523" s="396" t="e">
        <f>SUM(#REF!)</f>
        <v>#REF!</v>
      </c>
      <c r="K523" s="396" t="e">
        <f>SUM(#REF!)</f>
        <v>#REF!</v>
      </c>
      <c r="L523" s="396" t="e">
        <f>SUM(#REF!)</f>
        <v>#REF!</v>
      </c>
      <c r="M523" s="396" t="e">
        <f>SUM(#REF!)</f>
        <v>#REF!</v>
      </c>
      <c r="N523" s="396" t="e">
        <f>SUM(#REF!)</f>
        <v>#REF!</v>
      </c>
      <c r="O523" s="396" t="e">
        <f>SUM(#REF!)</f>
        <v>#REF!</v>
      </c>
      <c r="P523" s="396" t="e">
        <f>SUM(#REF!)</f>
        <v>#REF!</v>
      </c>
      <c r="Q523" s="396" t="e">
        <f>SUM(#REF!)</f>
        <v>#REF!</v>
      </c>
      <c r="R523" s="396" t="e">
        <f>SUM(#REF!)</f>
        <v>#REF!</v>
      </c>
      <c r="S523" s="396" t="e">
        <f>SUM(#REF!)</f>
        <v>#REF!</v>
      </c>
      <c r="T523" s="396" t="e">
        <f>SUM(#REF!)</f>
        <v>#REF!</v>
      </c>
      <c r="U523" s="396" t="e">
        <f>SUM(#REF!)</f>
        <v>#REF!</v>
      </c>
      <c r="V523" s="396" t="e">
        <f>SUM(#REF!)</f>
        <v>#REF!</v>
      </c>
      <c r="W523" s="396" t="e">
        <f>SUM(#REF!)</f>
        <v>#REF!</v>
      </c>
      <c r="X523" s="396" t="e">
        <f>SUM(#REF!)</f>
        <v>#REF!</v>
      </c>
      <c r="Y523" s="396" t="e">
        <f>SUM(#REF!)</f>
        <v>#REF!</v>
      </c>
      <c r="Z523" s="396" t="e">
        <f>SUM(#REF!)</f>
        <v>#REF!</v>
      </c>
      <c r="AA523" s="393" t="e">
        <f>SUM(#REF!)</f>
        <v>#REF!</v>
      </c>
      <c r="AB523" s="393" t="e">
        <f>SUM(#REF!)</f>
        <v>#REF!</v>
      </c>
      <c r="AC523" s="393" t="e">
        <f>SUM(#REF!)</f>
        <v>#REF!</v>
      </c>
      <c r="AD523" s="393" t="e">
        <f>SUM(#REF!)</f>
        <v>#REF!</v>
      </c>
      <c r="AE523" s="93">
        <v>110000</v>
      </c>
      <c r="AF523" s="110">
        <v>110000</v>
      </c>
      <c r="AG523" s="378">
        <v>170712</v>
      </c>
      <c r="AH523" s="395" t="e">
        <f t="shared" si="267"/>
        <v>#REF!</v>
      </c>
      <c r="AI523" s="110" t="e">
        <f>#REF!</f>
        <v>#REF!</v>
      </c>
      <c r="AJ523" s="93" t="e">
        <f>#REF!</f>
        <v>#REF!</v>
      </c>
      <c r="AK523" s="93" t="e">
        <f>#REF!</f>
        <v>#REF!</v>
      </c>
      <c r="AL523" s="93" t="e">
        <f>#REF!</f>
        <v>#REF!</v>
      </c>
      <c r="AM523" s="93" t="e">
        <f>#REF!</f>
        <v>#REF!</v>
      </c>
      <c r="AN523" s="93" t="e">
        <f>#REF!</f>
        <v>#REF!</v>
      </c>
      <c r="AO523" s="93" t="e">
        <f>#REF!</f>
        <v>#REF!</v>
      </c>
      <c r="AP523" s="93" t="e">
        <f>#REF!</f>
        <v>#REF!</v>
      </c>
      <c r="AQ523" s="93" t="e">
        <f>#REF!</f>
        <v>#REF!</v>
      </c>
      <c r="AR523" s="93" t="e">
        <f>#REF!</f>
        <v>#REF!</v>
      </c>
      <c r="AS523" s="187" t="e">
        <f>#REF!</f>
        <v>#REF!</v>
      </c>
      <c r="AT523" s="187" t="e">
        <f>#REF!</f>
        <v>#REF!</v>
      </c>
      <c r="AU523" s="17"/>
      <c r="AV523" s="17"/>
    </row>
    <row r="524" spans="1:48" ht="15" customHeight="1">
      <c r="A524" s="519">
        <v>5100013210800100</v>
      </c>
      <c r="B524" s="95" t="s">
        <v>1250</v>
      </c>
      <c r="C524" s="52" t="s">
        <v>1675</v>
      </c>
      <c r="D524" s="525" t="e">
        <f t="shared" si="268"/>
        <v>#REF!</v>
      </c>
      <c r="E524" s="106" t="e">
        <f t="shared" si="266"/>
        <v>#REF!</v>
      </c>
      <c r="F524" s="428" t="e">
        <f t="shared" si="266"/>
        <v>#REF!</v>
      </c>
      <c r="G524" s="397" t="e">
        <f>SUM(#REF!)</f>
        <v>#REF!</v>
      </c>
      <c r="H524" s="396" t="e">
        <f>SUM(#REF!)</f>
        <v>#REF!</v>
      </c>
      <c r="I524" s="396" t="e">
        <f>SUM(#REF!)</f>
        <v>#REF!</v>
      </c>
      <c r="J524" s="396" t="e">
        <f>SUM(#REF!)</f>
        <v>#REF!</v>
      </c>
      <c r="K524" s="396" t="e">
        <f>SUM(#REF!)</f>
        <v>#REF!</v>
      </c>
      <c r="L524" s="396" t="e">
        <f>SUM(#REF!)</f>
        <v>#REF!</v>
      </c>
      <c r="M524" s="396" t="e">
        <f>SUM(#REF!)</f>
        <v>#REF!</v>
      </c>
      <c r="N524" s="396" t="e">
        <f>SUM(#REF!)</f>
        <v>#REF!</v>
      </c>
      <c r="O524" s="396" t="e">
        <f>SUM(#REF!)</f>
        <v>#REF!</v>
      </c>
      <c r="P524" s="396" t="e">
        <f>SUM(#REF!)</f>
        <v>#REF!</v>
      </c>
      <c r="Q524" s="396" t="e">
        <f>SUM(#REF!)</f>
        <v>#REF!</v>
      </c>
      <c r="R524" s="396" t="e">
        <f>SUM(#REF!)</f>
        <v>#REF!</v>
      </c>
      <c r="S524" s="396" t="e">
        <f>SUM(#REF!)</f>
        <v>#REF!</v>
      </c>
      <c r="T524" s="396" t="e">
        <f>SUM(#REF!)</f>
        <v>#REF!</v>
      </c>
      <c r="U524" s="396" t="e">
        <f>SUM(#REF!)</f>
        <v>#REF!</v>
      </c>
      <c r="V524" s="396" t="e">
        <f>SUM(#REF!)</f>
        <v>#REF!</v>
      </c>
      <c r="W524" s="396" t="e">
        <f>SUM(#REF!)</f>
        <v>#REF!</v>
      </c>
      <c r="X524" s="396" t="e">
        <f>SUM(#REF!)</f>
        <v>#REF!</v>
      </c>
      <c r="Y524" s="396" t="e">
        <f>SUM(#REF!)</f>
        <v>#REF!</v>
      </c>
      <c r="Z524" s="396" t="e">
        <f>SUM(#REF!)</f>
        <v>#REF!</v>
      </c>
      <c r="AA524" s="393" t="e">
        <f>SUM(#REF!)</f>
        <v>#REF!</v>
      </c>
      <c r="AB524" s="393" t="e">
        <f>SUM(#REF!)</f>
        <v>#REF!</v>
      </c>
      <c r="AC524" s="393" t="e">
        <f>SUM(#REF!)</f>
        <v>#REF!</v>
      </c>
      <c r="AD524" s="393" t="e">
        <f>SUM(#REF!)</f>
        <v>#REF!</v>
      </c>
      <c r="AE524" s="93">
        <v>45900</v>
      </c>
      <c r="AF524" s="110">
        <v>45900</v>
      </c>
      <c r="AG524" s="378">
        <v>38465</v>
      </c>
      <c r="AH524" s="395" t="e">
        <f t="shared" si="267"/>
        <v>#REF!</v>
      </c>
      <c r="AI524" s="110" t="e">
        <f>#REF!</f>
        <v>#REF!</v>
      </c>
      <c r="AJ524" s="93" t="e">
        <f>#REF!</f>
        <v>#REF!</v>
      </c>
      <c r="AK524" s="93" t="e">
        <f>#REF!</f>
        <v>#REF!</v>
      </c>
      <c r="AL524" s="93" t="e">
        <f>#REF!</f>
        <v>#REF!</v>
      </c>
      <c r="AM524" s="93" t="e">
        <f>#REF!</f>
        <v>#REF!</v>
      </c>
      <c r="AN524" s="93" t="e">
        <f>#REF!</f>
        <v>#REF!</v>
      </c>
      <c r="AO524" s="93" t="e">
        <f>#REF!</f>
        <v>#REF!</v>
      </c>
      <c r="AP524" s="93" t="e">
        <f>#REF!</f>
        <v>#REF!</v>
      </c>
      <c r="AQ524" s="93" t="e">
        <f>#REF!</f>
        <v>#REF!</v>
      </c>
      <c r="AR524" s="93" t="e">
        <f>#REF!</f>
        <v>#REF!</v>
      </c>
      <c r="AS524" s="187" t="e">
        <f>#REF!</f>
        <v>#REF!</v>
      </c>
      <c r="AT524" s="187" t="e">
        <f>#REF!</f>
        <v>#REF!</v>
      </c>
      <c r="AU524" s="17"/>
      <c r="AV524" s="17"/>
    </row>
    <row r="525" spans="1:48">
      <c r="A525" s="519">
        <v>5100013610100300</v>
      </c>
      <c r="B525" s="95" t="s">
        <v>1237</v>
      </c>
      <c r="C525" s="52" t="s">
        <v>1676</v>
      </c>
      <c r="D525" s="525" t="e">
        <f t="shared" si="268"/>
        <v>#REF!</v>
      </c>
      <c r="E525" s="106" t="e">
        <f t="shared" si="266"/>
        <v>#REF!</v>
      </c>
      <c r="F525" s="428" t="e">
        <f t="shared" si="266"/>
        <v>#REF!</v>
      </c>
      <c r="G525" s="397" t="e">
        <f>SUM(#REF!)</f>
        <v>#REF!</v>
      </c>
      <c r="H525" s="396" t="e">
        <f>SUM(#REF!)</f>
        <v>#REF!</v>
      </c>
      <c r="I525" s="396" t="e">
        <f>SUM(#REF!)</f>
        <v>#REF!</v>
      </c>
      <c r="J525" s="396" t="e">
        <f>SUM(#REF!)</f>
        <v>#REF!</v>
      </c>
      <c r="K525" s="396" t="e">
        <f>SUM(#REF!)</f>
        <v>#REF!</v>
      </c>
      <c r="L525" s="396" t="e">
        <f>SUM(#REF!)</f>
        <v>#REF!</v>
      </c>
      <c r="M525" s="396" t="e">
        <f>SUM(#REF!)</f>
        <v>#REF!</v>
      </c>
      <c r="N525" s="396" t="e">
        <f>SUM(#REF!)</f>
        <v>#REF!</v>
      </c>
      <c r="O525" s="396" t="e">
        <f>SUM(#REF!)</f>
        <v>#REF!</v>
      </c>
      <c r="P525" s="396" t="e">
        <f>SUM(#REF!)</f>
        <v>#REF!</v>
      </c>
      <c r="Q525" s="396" t="e">
        <f>SUM(#REF!)</f>
        <v>#REF!</v>
      </c>
      <c r="R525" s="396" t="e">
        <f>SUM(#REF!)</f>
        <v>#REF!</v>
      </c>
      <c r="S525" s="396" t="e">
        <f>SUM(#REF!)</f>
        <v>#REF!</v>
      </c>
      <c r="T525" s="396" t="e">
        <f>SUM(#REF!)</f>
        <v>#REF!</v>
      </c>
      <c r="U525" s="396" t="e">
        <f>SUM(#REF!)</f>
        <v>#REF!</v>
      </c>
      <c r="V525" s="396" t="e">
        <f>SUM(#REF!)</f>
        <v>#REF!</v>
      </c>
      <c r="W525" s="396" t="e">
        <f>SUM(#REF!)</f>
        <v>#REF!</v>
      </c>
      <c r="X525" s="396" t="e">
        <f>SUM(#REF!)</f>
        <v>#REF!</v>
      </c>
      <c r="Y525" s="396" t="e">
        <f>SUM(#REF!)</f>
        <v>#REF!</v>
      </c>
      <c r="Z525" s="396" t="e">
        <f>SUM(#REF!)</f>
        <v>#REF!</v>
      </c>
      <c r="AA525" s="393" t="e">
        <f>SUM(#REF!)</f>
        <v>#REF!</v>
      </c>
      <c r="AB525" s="393" t="e">
        <f>SUM(#REF!)</f>
        <v>#REF!</v>
      </c>
      <c r="AC525" s="393" t="e">
        <f>SUM(#REF!)</f>
        <v>#REF!</v>
      </c>
      <c r="AD525" s="393" t="e">
        <f>SUM(#REF!)</f>
        <v>#REF!</v>
      </c>
      <c r="AE525" s="93">
        <v>50000</v>
      </c>
      <c r="AF525" s="110">
        <v>50000</v>
      </c>
      <c r="AG525" s="378">
        <v>168211</v>
      </c>
      <c r="AH525" s="395" t="e">
        <f>SUM(AI525:AT525)</f>
        <v>#REF!</v>
      </c>
      <c r="AI525" s="110" t="e">
        <f>#REF!</f>
        <v>#REF!</v>
      </c>
      <c r="AJ525" s="93" t="e">
        <f>#REF!</f>
        <v>#REF!</v>
      </c>
      <c r="AK525" s="93" t="e">
        <f>#REF!</f>
        <v>#REF!</v>
      </c>
      <c r="AL525" s="93" t="e">
        <f>#REF!</f>
        <v>#REF!</v>
      </c>
      <c r="AM525" s="93" t="e">
        <f>#REF!</f>
        <v>#REF!</v>
      </c>
      <c r="AN525" s="93" t="e">
        <f>#REF!</f>
        <v>#REF!</v>
      </c>
      <c r="AO525" s="93" t="e">
        <f>#REF!</f>
        <v>#REF!</v>
      </c>
      <c r="AP525" s="93" t="e">
        <f>#REF!</f>
        <v>#REF!</v>
      </c>
      <c r="AQ525" s="93" t="e">
        <f>#REF!</f>
        <v>#REF!</v>
      </c>
      <c r="AR525" s="93" t="e">
        <f>#REF!</f>
        <v>#REF!</v>
      </c>
      <c r="AS525" s="187" t="e">
        <f>#REF!</f>
        <v>#REF!</v>
      </c>
      <c r="AT525" s="187" t="e">
        <f>#REF!</f>
        <v>#REF!</v>
      </c>
      <c r="AU525" s="17"/>
      <c r="AV525" s="17"/>
    </row>
    <row r="526" spans="1:48">
      <c r="A526" s="519"/>
      <c r="B526" s="95" t="s">
        <v>1238</v>
      </c>
      <c r="C526" s="52" t="s">
        <v>1677</v>
      </c>
      <c r="D526" s="525" t="e">
        <f t="shared" si="268"/>
        <v>#REF!</v>
      </c>
      <c r="E526" s="106" t="e">
        <f t="shared" si="266"/>
        <v>#REF!</v>
      </c>
      <c r="F526" s="428" t="e">
        <f t="shared" si="266"/>
        <v>#REF!</v>
      </c>
      <c r="G526" s="397" t="e">
        <f>SUM(#REF!)</f>
        <v>#REF!</v>
      </c>
      <c r="H526" s="396" t="e">
        <f>SUM(#REF!)</f>
        <v>#REF!</v>
      </c>
      <c r="I526" s="396" t="e">
        <f>SUM(#REF!)</f>
        <v>#REF!</v>
      </c>
      <c r="J526" s="396" t="e">
        <f>SUM(#REF!)</f>
        <v>#REF!</v>
      </c>
      <c r="K526" s="396" t="e">
        <f>SUM(#REF!)</f>
        <v>#REF!</v>
      </c>
      <c r="L526" s="396" t="e">
        <f>SUM(#REF!)</f>
        <v>#REF!</v>
      </c>
      <c r="M526" s="396" t="e">
        <f>SUM(#REF!)</f>
        <v>#REF!</v>
      </c>
      <c r="N526" s="396" t="e">
        <f>SUM(#REF!)</f>
        <v>#REF!</v>
      </c>
      <c r="O526" s="396" t="e">
        <f>SUM(#REF!)</f>
        <v>#REF!</v>
      </c>
      <c r="P526" s="396" t="e">
        <f>SUM(#REF!)</f>
        <v>#REF!</v>
      </c>
      <c r="Q526" s="396" t="e">
        <f>SUM(#REF!)</f>
        <v>#REF!</v>
      </c>
      <c r="R526" s="396" t="e">
        <f>SUM(#REF!)</f>
        <v>#REF!</v>
      </c>
      <c r="S526" s="396" t="e">
        <f>SUM(#REF!)</f>
        <v>#REF!</v>
      </c>
      <c r="T526" s="396" t="e">
        <f>SUM(#REF!)</f>
        <v>#REF!</v>
      </c>
      <c r="U526" s="396" t="e">
        <f>SUM(#REF!)</f>
        <v>#REF!</v>
      </c>
      <c r="V526" s="396" t="e">
        <f>SUM(#REF!)</f>
        <v>#REF!</v>
      </c>
      <c r="W526" s="396" t="e">
        <f>SUM(#REF!)</f>
        <v>#REF!</v>
      </c>
      <c r="X526" s="396" t="e">
        <f>SUM(#REF!)</f>
        <v>#REF!</v>
      </c>
      <c r="Y526" s="396" t="e">
        <f>SUM(#REF!)</f>
        <v>#REF!</v>
      </c>
      <c r="Z526" s="396" t="e">
        <f>SUM(#REF!)</f>
        <v>#REF!</v>
      </c>
      <c r="AA526" s="393" t="e">
        <f>SUM(#REF!)</f>
        <v>#REF!</v>
      </c>
      <c r="AB526" s="393" t="e">
        <f>SUM(#REF!)</f>
        <v>#REF!</v>
      </c>
      <c r="AC526" s="393" t="e">
        <f>SUM(#REF!)</f>
        <v>#REF!</v>
      </c>
      <c r="AD526" s="393" t="e">
        <f>SUM(#REF!)</f>
        <v>#REF!</v>
      </c>
      <c r="AE526" s="93">
        <v>0</v>
      </c>
      <c r="AF526" s="110">
        <v>0</v>
      </c>
      <c r="AG526" s="378">
        <v>953125</v>
      </c>
      <c r="AH526" s="395" t="e">
        <f>SUM(AI526:AT526)</f>
        <v>#REF!</v>
      </c>
      <c r="AI526" s="110" t="e">
        <f>#REF!</f>
        <v>#REF!</v>
      </c>
      <c r="AJ526" s="93" t="e">
        <f>#REF!</f>
        <v>#REF!</v>
      </c>
      <c r="AK526" s="93" t="e">
        <f>#REF!</f>
        <v>#REF!</v>
      </c>
      <c r="AL526" s="93" t="e">
        <f>#REF!</f>
        <v>#REF!</v>
      </c>
      <c r="AM526" s="93" t="e">
        <f>#REF!</f>
        <v>#REF!</v>
      </c>
      <c r="AN526" s="93" t="e">
        <f>#REF!</f>
        <v>#REF!</v>
      </c>
      <c r="AO526" s="93" t="e">
        <f>#REF!</f>
        <v>#REF!</v>
      </c>
      <c r="AP526" s="93" t="e">
        <f>#REF!</f>
        <v>#REF!</v>
      </c>
      <c r="AQ526" s="93" t="e">
        <f>#REF!</f>
        <v>#REF!</v>
      </c>
      <c r="AR526" s="93" t="e">
        <f>#REF!</f>
        <v>#REF!</v>
      </c>
      <c r="AS526" s="187" t="e">
        <f>#REF!</f>
        <v>#REF!</v>
      </c>
      <c r="AT526" s="187" t="e">
        <f>#REF!</f>
        <v>#REF!</v>
      </c>
      <c r="AU526" s="17"/>
      <c r="AV526" s="17"/>
    </row>
    <row r="527" spans="1:48">
      <c r="A527" s="519"/>
      <c r="B527" s="95">
        <v>502</v>
      </c>
      <c r="C527" s="52" t="s">
        <v>1350</v>
      </c>
      <c r="D527" s="526" t="e">
        <f t="shared" ref="D527:AD527" si="269">SUM(D528:D531)</f>
        <v>#REF!</v>
      </c>
      <c r="E527" s="429" t="e">
        <f t="shared" si="269"/>
        <v>#REF!</v>
      </c>
      <c r="F527" s="430" t="e">
        <f t="shared" si="269"/>
        <v>#REF!</v>
      </c>
      <c r="G527" s="89" t="e">
        <f t="shared" ref="G527:L527" si="270">SUM(G528:G531)</f>
        <v>#REF!</v>
      </c>
      <c r="H527" s="100" t="e">
        <f t="shared" si="270"/>
        <v>#REF!</v>
      </c>
      <c r="I527" s="100" t="e">
        <f t="shared" si="270"/>
        <v>#REF!</v>
      </c>
      <c r="J527" s="100" t="e">
        <f t="shared" si="270"/>
        <v>#REF!</v>
      </c>
      <c r="K527" s="100" t="e">
        <f t="shared" si="270"/>
        <v>#REF!</v>
      </c>
      <c r="L527" s="100" t="e">
        <f t="shared" si="270"/>
        <v>#REF!</v>
      </c>
      <c r="M527" s="100" t="e">
        <f t="shared" si="269"/>
        <v>#REF!</v>
      </c>
      <c r="N527" s="100" t="e">
        <f t="shared" si="269"/>
        <v>#REF!</v>
      </c>
      <c r="O527" s="100" t="e">
        <f t="shared" si="269"/>
        <v>#REF!</v>
      </c>
      <c r="P527" s="100" t="e">
        <f t="shared" si="269"/>
        <v>#REF!</v>
      </c>
      <c r="Q527" s="100" t="e">
        <f t="shared" si="269"/>
        <v>#REF!</v>
      </c>
      <c r="R527" s="100" t="e">
        <f t="shared" si="269"/>
        <v>#REF!</v>
      </c>
      <c r="S527" s="100" t="e">
        <f t="shared" si="269"/>
        <v>#REF!</v>
      </c>
      <c r="T527" s="100" t="e">
        <f t="shared" si="269"/>
        <v>#REF!</v>
      </c>
      <c r="U527" s="100" t="e">
        <f t="shared" si="269"/>
        <v>#REF!</v>
      </c>
      <c r="V527" s="100" t="e">
        <f t="shared" si="269"/>
        <v>#REF!</v>
      </c>
      <c r="W527" s="100" t="e">
        <f t="shared" si="269"/>
        <v>#REF!</v>
      </c>
      <c r="X527" s="100" t="e">
        <f t="shared" si="269"/>
        <v>#REF!</v>
      </c>
      <c r="Y527" s="100" t="e">
        <f t="shared" si="269"/>
        <v>#REF!</v>
      </c>
      <c r="Z527" s="100" t="e">
        <f t="shared" si="269"/>
        <v>#REF!</v>
      </c>
      <c r="AA527" s="100" t="e">
        <f t="shared" si="269"/>
        <v>#REF!</v>
      </c>
      <c r="AB527" s="100" t="e">
        <f t="shared" si="269"/>
        <v>#REF!</v>
      </c>
      <c r="AC527" s="100" t="e">
        <f t="shared" si="269"/>
        <v>#REF!</v>
      </c>
      <c r="AD527" s="100" t="e">
        <f t="shared" si="269"/>
        <v>#REF!</v>
      </c>
      <c r="AE527" s="94">
        <f>SUM(AE528:AE531)</f>
        <v>1210000</v>
      </c>
      <c r="AF527" s="94">
        <f t="shared" ref="AF527:AT527" si="271">SUM(AF528:AF531)</f>
        <v>1210000</v>
      </c>
      <c r="AG527" s="94">
        <f t="shared" si="271"/>
        <v>1400783</v>
      </c>
      <c r="AH527" s="94" t="e">
        <f t="shared" si="271"/>
        <v>#REF!</v>
      </c>
      <c r="AI527" s="94" t="e">
        <f t="shared" si="271"/>
        <v>#REF!</v>
      </c>
      <c r="AJ527" s="94" t="e">
        <f t="shared" si="271"/>
        <v>#REF!</v>
      </c>
      <c r="AK527" s="94" t="e">
        <f t="shared" si="271"/>
        <v>#REF!</v>
      </c>
      <c r="AL527" s="94" t="e">
        <f t="shared" si="271"/>
        <v>#REF!</v>
      </c>
      <c r="AM527" s="94" t="e">
        <f t="shared" si="271"/>
        <v>#REF!</v>
      </c>
      <c r="AN527" s="94" t="e">
        <f t="shared" si="271"/>
        <v>#REF!</v>
      </c>
      <c r="AO527" s="94" t="e">
        <f t="shared" si="271"/>
        <v>#REF!</v>
      </c>
      <c r="AP527" s="94" t="e">
        <f t="shared" si="271"/>
        <v>#REF!</v>
      </c>
      <c r="AQ527" s="94" t="e">
        <f t="shared" si="271"/>
        <v>#REF!</v>
      </c>
      <c r="AR527" s="94" t="e">
        <f t="shared" si="271"/>
        <v>#REF!</v>
      </c>
      <c r="AS527" s="94" t="e">
        <f t="shared" si="271"/>
        <v>#REF!</v>
      </c>
      <c r="AT527" s="94" t="e">
        <f t="shared" si="271"/>
        <v>#REF!</v>
      </c>
      <c r="AU527" s="17"/>
      <c r="AV527" s="17"/>
    </row>
    <row r="528" spans="1:48">
      <c r="A528" s="519"/>
      <c r="B528" s="95" t="s">
        <v>1241</v>
      </c>
      <c r="C528" s="52" t="s">
        <v>1670</v>
      </c>
      <c r="D528" s="525" t="e">
        <f>E528/9*12</f>
        <v>#REF!</v>
      </c>
      <c r="E528" s="106" t="e">
        <f t="shared" ref="E528:E542" si="272">AC528+AA528+Y528+W528+U528+S528+Q528+O528+M528+K528+I528+G528</f>
        <v>#REF!</v>
      </c>
      <c r="F528" s="428" t="e">
        <f t="shared" ref="F528:F542" si="273">AD528+AB528+Z528+X528+V528+T528+R528+P528+N528+L528+J528+H528</f>
        <v>#REF!</v>
      </c>
      <c r="G528" s="397" t="e">
        <f>SUM(#REF!)</f>
        <v>#REF!</v>
      </c>
      <c r="H528" s="396" t="e">
        <f>SUM(#REF!)</f>
        <v>#REF!</v>
      </c>
      <c r="I528" s="396" t="e">
        <f>SUM(#REF!)</f>
        <v>#REF!</v>
      </c>
      <c r="J528" s="396" t="e">
        <f>SUM(#REF!)</f>
        <v>#REF!</v>
      </c>
      <c r="K528" s="396" t="e">
        <f>SUM(#REF!)</f>
        <v>#REF!</v>
      </c>
      <c r="L528" s="396" t="e">
        <f>SUM(#REF!)</f>
        <v>#REF!</v>
      </c>
      <c r="M528" s="396" t="e">
        <f>SUM(#REF!)</f>
        <v>#REF!</v>
      </c>
      <c r="N528" s="396" t="e">
        <f>SUM(#REF!)</f>
        <v>#REF!</v>
      </c>
      <c r="O528" s="396" t="e">
        <f>SUM(#REF!)</f>
        <v>#REF!</v>
      </c>
      <c r="P528" s="396" t="e">
        <f>SUM(#REF!)</f>
        <v>#REF!</v>
      </c>
      <c r="Q528" s="396" t="e">
        <f>SUM(#REF!)</f>
        <v>#REF!</v>
      </c>
      <c r="R528" s="396" t="e">
        <f>SUM(#REF!)</f>
        <v>#REF!</v>
      </c>
      <c r="S528" s="396" t="e">
        <f>SUM(#REF!)</f>
        <v>#REF!</v>
      </c>
      <c r="T528" s="396" t="e">
        <f>SUM(#REF!)</f>
        <v>#REF!</v>
      </c>
      <c r="U528" s="396" t="e">
        <f>SUM(#REF!)</f>
        <v>#REF!</v>
      </c>
      <c r="V528" s="396" t="e">
        <f>SUM(#REF!)</f>
        <v>#REF!</v>
      </c>
      <c r="W528" s="396" t="e">
        <f>SUM(#REF!)</f>
        <v>#REF!</v>
      </c>
      <c r="X528" s="396" t="e">
        <f>SUM(#REF!)</f>
        <v>#REF!</v>
      </c>
      <c r="Y528" s="396" t="e">
        <f>SUM(#REF!)</f>
        <v>#REF!</v>
      </c>
      <c r="Z528" s="396" t="e">
        <f>SUM(#REF!)</f>
        <v>#REF!</v>
      </c>
      <c r="AA528" s="393" t="e">
        <f>SUM(#REF!)</f>
        <v>#REF!</v>
      </c>
      <c r="AB528" s="393" t="e">
        <f>SUM(#REF!)</f>
        <v>#REF!</v>
      </c>
      <c r="AC528" s="393" t="e">
        <f>SUM(#REF!)</f>
        <v>#REF!</v>
      </c>
      <c r="AD528" s="393" t="e">
        <f>SUM(#REF!)</f>
        <v>#REF!</v>
      </c>
      <c r="AE528" s="93">
        <v>1150000</v>
      </c>
      <c r="AF528" s="110">
        <v>1150000</v>
      </c>
      <c r="AG528" s="378">
        <v>1348143</v>
      </c>
      <c r="AH528" s="395" t="e">
        <f t="shared" ref="AH528:AH542" si="274">SUM(AI528:AT528)</f>
        <v>#REF!</v>
      </c>
      <c r="AI528" s="110" t="e">
        <f>#REF!</f>
        <v>#REF!</v>
      </c>
      <c r="AJ528" s="93" t="e">
        <f>#REF!</f>
        <v>#REF!</v>
      </c>
      <c r="AK528" s="93" t="e">
        <f>#REF!</f>
        <v>#REF!</v>
      </c>
      <c r="AL528" s="93" t="e">
        <f>#REF!</f>
        <v>#REF!</v>
      </c>
      <c r="AM528" s="93" t="e">
        <f>#REF!</f>
        <v>#REF!</v>
      </c>
      <c r="AN528" s="93" t="e">
        <f>#REF!</f>
        <v>#REF!</v>
      </c>
      <c r="AO528" s="93" t="e">
        <f>#REF!</f>
        <v>#REF!</v>
      </c>
      <c r="AP528" s="93" t="e">
        <f>#REF!</f>
        <v>#REF!</v>
      </c>
      <c r="AQ528" s="93" t="e">
        <f>#REF!</f>
        <v>#REF!</v>
      </c>
      <c r="AR528" s="93" t="e">
        <f>#REF!</f>
        <v>#REF!</v>
      </c>
      <c r="AS528" s="187" t="e">
        <f>#REF!</f>
        <v>#REF!</v>
      </c>
      <c r="AT528" s="187" t="e">
        <f>#REF!</f>
        <v>#REF!</v>
      </c>
      <c r="AU528" s="17"/>
      <c r="AV528" s="17"/>
    </row>
    <row r="529" spans="1:48">
      <c r="A529" s="519">
        <v>5100013220100100</v>
      </c>
      <c r="B529" s="95" t="s">
        <v>1242</v>
      </c>
      <c r="C529" s="52" t="s">
        <v>1433</v>
      </c>
      <c r="D529" s="525" t="e">
        <f t="shared" ref="D529:D535" si="275">E529/9*12</f>
        <v>#REF!</v>
      </c>
      <c r="E529" s="106" t="e">
        <f t="shared" si="272"/>
        <v>#REF!</v>
      </c>
      <c r="F529" s="428" t="e">
        <f t="shared" si="273"/>
        <v>#REF!</v>
      </c>
      <c r="G529" s="397" t="e">
        <f>SUM(#REF!)</f>
        <v>#REF!</v>
      </c>
      <c r="H529" s="396" t="e">
        <f>SUM(#REF!)</f>
        <v>#REF!</v>
      </c>
      <c r="I529" s="396" t="e">
        <f>SUM(#REF!)</f>
        <v>#REF!</v>
      </c>
      <c r="J529" s="396" t="e">
        <f>SUM(#REF!)</f>
        <v>#REF!</v>
      </c>
      <c r="K529" s="396" t="e">
        <f>SUM(#REF!)</f>
        <v>#REF!</v>
      </c>
      <c r="L529" s="396" t="e">
        <f>SUM(#REF!)</f>
        <v>#REF!</v>
      </c>
      <c r="M529" s="396" t="e">
        <f>SUM(#REF!)</f>
        <v>#REF!</v>
      </c>
      <c r="N529" s="396" t="e">
        <f>SUM(#REF!)</f>
        <v>#REF!</v>
      </c>
      <c r="O529" s="396" t="e">
        <f>SUM(#REF!)</f>
        <v>#REF!</v>
      </c>
      <c r="P529" s="396" t="e">
        <f>SUM(#REF!)</f>
        <v>#REF!</v>
      </c>
      <c r="Q529" s="396" t="e">
        <f>SUM(#REF!)</f>
        <v>#REF!</v>
      </c>
      <c r="R529" s="396" t="e">
        <f>SUM(#REF!)</f>
        <v>#REF!</v>
      </c>
      <c r="S529" s="396" t="e">
        <f>SUM(#REF!)</f>
        <v>#REF!</v>
      </c>
      <c r="T529" s="396" t="e">
        <f>SUM(#REF!)</f>
        <v>#REF!</v>
      </c>
      <c r="U529" s="396" t="e">
        <f>SUM(#REF!)</f>
        <v>#REF!</v>
      </c>
      <c r="V529" s="396" t="e">
        <f>SUM(#REF!)</f>
        <v>#REF!</v>
      </c>
      <c r="W529" s="396" t="e">
        <f>SUM(#REF!)</f>
        <v>#REF!</v>
      </c>
      <c r="X529" s="396" t="e">
        <f>SUM(#REF!)</f>
        <v>#REF!</v>
      </c>
      <c r="Y529" s="396" t="e">
        <f>SUM(#REF!)</f>
        <v>#REF!</v>
      </c>
      <c r="Z529" s="396" t="e">
        <f>SUM(#REF!)</f>
        <v>#REF!</v>
      </c>
      <c r="AA529" s="393" t="e">
        <f>SUM(#REF!)</f>
        <v>#REF!</v>
      </c>
      <c r="AB529" s="393" t="e">
        <f>SUM(#REF!)</f>
        <v>#REF!</v>
      </c>
      <c r="AC529" s="393" t="e">
        <f>SUM(#REF!)</f>
        <v>#REF!</v>
      </c>
      <c r="AD529" s="393" t="e">
        <f>SUM(#REF!)</f>
        <v>#REF!</v>
      </c>
      <c r="AE529" s="93">
        <v>60000</v>
      </c>
      <c r="AF529" s="110">
        <v>60000</v>
      </c>
      <c r="AG529" s="378">
        <v>52640</v>
      </c>
      <c r="AH529" s="395" t="e">
        <f t="shared" si="274"/>
        <v>#REF!</v>
      </c>
      <c r="AI529" s="110" t="e">
        <f>#REF!</f>
        <v>#REF!</v>
      </c>
      <c r="AJ529" s="93" t="e">
        <f>#REF!</f>
        <v>#REF!</v>
      </c>
      <c r="AK529" s="93" t="e">
        <f>#REF!</f>
        <v>#REF!</v>
      </c>
      <c r="AL529" s="93" t="e">
        <f>#REF!</f>
        <v>#REF!</v>
      </c>
      <c r="AM529" s="93" t="e">
        <f>#REF!</f>
        <v>#REF!</v>
      </c>
      <c r="AN529" s="93" t="e">
        <f>#REF!</f>
        <v>#REF!</v>
      </c>
      <c r="AO529" s="93" t="e">
        <f>#REF!</f>
        <v>#REF!</v>
      </c>
      <c r="AP529" s="93" t="e">
        <f>#REF!</f>
        <v>#REF!</v>
      </c>
      <c r="AQ529" s="93" t="e">
        <f>#REF!</f>
        <v>#REF!</v>
      </c>
      <c r="AR529" s="93" t="e">
        <f>#REF!</f>
        <v>#REF!</v>
      </c>
      <c r="AS529" s="187" t="e">
        <f>#REF!</f>
        <v>#REF!</v>
      </c>
      <c r="AT529" s="187" t="e">
        <f>#REF!</f>
        <v>#REF!</v>
      </c>
      <c r="AU529" s="17"/>
      <c r="AV529" s="17"/>
    </row>
    <row r="530" spans="1:48">
      <c r="A530" s="519">
        <v>5100013520100100</v>
      </c>
      <c r="B530" s="95" t="s">
        <v>1249</v>
      </c>
      <c r="C530" s="52" t="s">
        <v>1678</v>
      </c>
      <c r="D530" s="525" t="e">
        <f t="shared" si="275"/>
        <v>#REF!</v>
      </c>
      <c r="E530" s="106" t="e">
        <f t="shared" si="272"/>
        <v>#REF!</v>
      </c>
      <c r="F530" s="428" t="e">
        <f t="shared" si="273"/>
        <v>#REF!</v>
      </c>
      <c r="G530" s="397" t="e">
        <f>SUM(#REF!)</f>
        <v>#REF!</v>
      </c>
      <c r="H530" s="396" t="e">
        <f>SUM(#REF!)</f>
        <v>#REF!</v>
      </c>
      <c r="I530" s="396" t="e">
        <f>SUM(#REF!)</f>
        <v>#REF!</v>
      </c>
      <c r="J530" s="396" t="e">
        <f>SUM(#REF!)</f>
        <v>#REF!</v>
      </c>
      <c r="K530" s="396" t="e">
        <f>SUM(#REF!)</f>
        <v>#REF!</v>
      </c>
      <c r="L530" s="396" t="e">
        <f>SUM(#REF!)</f>
        <v>#REF!</v>
      </c>
      <c r="M530" s="396" t="e">
        <f>SUM(#REF!)</f>
        <v>#REF!</v>
      </c>
      <c r="N530" s="396" t="e">
        <f>SUM(#REF!)</f>
        <v>#REF!</v>
      </c>
      <c r="O530" s="396" t="e">
        <f>SUM(#REF!)</f>
        <v>#REF!</v>
      </c>
      <c r="P530" s="396" t="e">
        <f>SUM(#REF!)</f>
        <v>#REF!</v>
      </c>
      <c r="Q530" s="396" t="e">
        <f>SUM(#REF!)</f>
        <v>#REF!</v>
      </c>
      <c r="R530" s="396" t="e">
        <f>SUM(#REF!)</f>
        <v>#REF!</v>
      </c>
      <c r="S530" s="396" t="e">
        <f>SUM(#REF!)</f>
        <v>#REF!</v>
      </c>
      <c r="T530" s="396" t="e">
        <f>SUM(#REF!)</f>
        <v>#REF!</v>
      </c>
      <c r="U530" s="396" t="e">
        <f>SUM(#REF!)</f>
        <v>#REF!</v>
      </c>
      <c r="V530" s="396" t="e">
        <f>SUM(#REF!)</f>
        <v>#REF!</v>
      </c>
      <c r="W530" s="396" t="e">
        <f>SUM(#REF!)</f>
        <v>#REF!</v>
      </c>
      <c r="X530" s="396" t="e">
        <f>SUM(#REF!)</f>
        <v>#REF!</v>
      </c>
      <c r="Y530" s="396" t="e">
        <f>SUM(#REF!)</f>
        <v>#REF!</v>
      </c>
      <c r="Z530" s="396" t="e">
        <f>SUM(#REF!)</f>
        <v>#REF!</v>
      </c>
      <c r="AA530" s="396" t="e">
        <f>SUM(#REF!)</f>
        <v>#REF!</v>
      </c>
      <c r="AB530" s="393" t="e">
        <f>SUM(#REF!)</f>
        <v>#REF!</v>
      </c>
      <c r="AC530" s="393" t="e">
        <f>SUM(#REF!)</f>
        <v>#REF!</v>
      </c>
      <c r="AD530" s="393" t="e">
        <f>SUM(#REF!)</f>
        <v>#REF!</v>
      </c>
      <c r="AE530" s="93">
        <v>0</v>
      </c>
      <c r="AF530" s="110">
        <v>0</v>
      </c>
      <c r="AG530" s="378">
        <v>0</v>
      </c>
      <c r="AH530" s="395" t="e">
        <f t="shared" si="274"/>
        <v>#REF!</v>
      </c>
      <c r="AI530" s="110" t="e">
        <f>#REF!</f>
        <v>#REF!</v>
      </c>
      <c r="AJ530" s="93" t="e">
        <f>#REF!</f>
        <v>#REF!</v>
      </c>
      <c r="AK530" s="93" t="e">
        <f>#REF!</f>
        <v>#REF!</v>
      </c>
      <c r="AL530" s="93" t="e">
        <f>#REF!</f>
        <v>#REF!</v>
      </c>
      <c r="AM530" s="93" t="e">
        <f>#REF!</f>
        <v>#REF!</v>
      </c>
      <c r="AN530" s="93" t="e">
        <f>#REF!</f>
        <v>#REF!</v>
      </c>
      <c r="AO530" s="93" t="e">
        <f>#REF!</f>
        <v>#REF!</v>
      </c>
      <c r="AP530" s="93" t="e">
        <f>#REF!</f>
        <v>#REF!</v>
      </c>
      <c r="AQ530" s="93" t="e">
        <f>#REF!</f>
        <v>#REF!</v>
      </c>
      <c r="AR530" s="93" t="e">
        <f>#REF!</f>
        <v>#REF!</v>
      </c>
      <c r="AS530" s="187" t="e">
        <f>#REF!</f>
        <v>#REF!</v>
      </c>
      <c r="AT530" s="187" t="e">
        <f>#REF!</f>
        <v>#REF!</v>
      </c>
      <c r="AU530" s="17"/>
      <c r="AV530" s="17"/>
    </row>
    <row r="531" spans="1:48">
      <c r="A531" s="519"/>
      <c r="B531" s="95" t="s">
        <v>1243</v>
      </c>
      <c r="C531" s="52" t="s">
        <v>1679</v>
      </c>
      <c r="D531" s="525" t="e">
        <f t="shared" si="275"/>
        <v>#REF!</v>
      </c>
      <c r="E531" s="106" t="e">
        <f t="shared" si="272"/>
        <v>#REF!</v>
      </c>
      <c r="F531" s="428" t="e">
        <f t="shared" si="273"/>
        <v>#REF!</v>
      </c>
      <c r="G531" s="397" t="e">
        <f>SUM(#REF!)</f>
        <v>#REF!</v>
      </c>
      <c r="H531" s="396" t="e">
        <f>SUM(#REF!)</f>
        <v>#REF!</v>
      </c>
      <c r="I531" s="396" t="e">
        <f>SUM(#REF!)</f>
        <v>#REF!</v>
      </c>
      <c r="J531" s="396" t="e">
        <f>SUM(#REF!)</f>
        <v>#REF!</v>
      </c>
      <c r="K531" s="396" t="e">
        <f>SUM(#REF!)</f>
        <v>#REF!</v>
      </c>
      <c r="L531" s="396" t="e">
        <f>SUM(#REF!)</f>
        <v>#REF!</v>
      </c>
      <c r="M531" s="396" t="e">
        <f>SUM(#REF!)</f>
        <v>#REF!</v>
      </c>
      <c r="N531" s="396" t="e">
        <f>SUM(#REF!)</f>
        <v>#REF!</v>
      </c>
      <c r="O531" s="396" t="e">
        <f>SUM(#REF!)</f>
        <v>#REF!</v>
      </c>
      <c r="P531" s="396" t="e">
        <f>SUM(#REF!)</f>
        <v>#REF!</v>
      </c>
      <c r="Q531" s="396" t="e">
        <f>SUM(#REF!)</f>
        <v>#REF!</v>
      </c>
      <c r="R531" s="396" t="e">
        <f>SUM(#REF!)</f>
        <v>#REF!</v>
      </c>
      <c r="S531" s="396" t="e">
        <f>SUM(#REF!)</f>
        <v>#REF!</v>
      </c>
      <c r="T531" s="396" t="e">
        <f>SUM(#REF!)</f>
        <v>#REF!</v>
      </c>
      <c r="U531" s="396" t="e">
        <f>SUM(#REF!)</f>
        <v>#REF!</v>
      </c>
      <c r="V531" s="396" t="e">
        <f>SUM(#REF!)</f>
        <v>#REF!</v>
      </c>
      <c r="W531" s="396" t="e">
        <f>SUM(#REF!)</f>
        <v>#REF!</v>
      </c>
      <c r="X531" s="396" t="e">
        <f>SUM(#REF!)</f>
        <v>#REF!</v>
      </c>
      <c r="Y531" s="396" t="e">
        <f>SUM(#REF!)</f>
        <v>#REF!</v>
      </c>
      <c r="Z531" s="396" t="e">
        <f>SUM(#REF!)</f>
        <v>#REF!</v>
      </c>
      <c r="AA531" s="393" t="e">
        <f>SUM(#REF!)</f>
        <v>#REF!</v>
      </c>
      <c r="AB531" s="393" t="e">
        <f>SUM(#REF!)</f>
        <v>#REF!</v>
      </c>
      <c r="AC531" s="393" t="e">
        <f>SUM(#REF!)</f>
        <v>#REF!</v>
      </c>
      <c r="AD531" s="393" t="e">
        <f>SUM(#REF!)</f>
        <v>#REF!</v>
      </c>
      <c r="AE531" s="93">
        <v>0</v>
      </c>
      <c r="AF531" s="110">
        <v>0</v>
      </c>
      <c r="AG531" s="378">
        <v>0</v>
      </c>
      <c r="AH531" s="395" t="e">
        <f t="shared" si="274"/>
        <v>#REF!</v>
      </c>
      <c r="AI531" s="110" t="e">
        <f>#REF!</f>
        <v>#REF!</v>
      </c>
      <c r="AJ531" s="93" t="e">
        <f>#REF!</f>
        <v>#REF!</v>
      </c>
      <c r="AK531" s="93" t="e">
        <f>#REF!</f>
        <v>#REF!</v>
      </c>
      <c r="AL531" s="93" t="e">
        <f>#REF!</f>
        <v>#REF!</v>
      </c>
      <c r="AM531" s="93" t="e">
        <f>#REF!</f>
        <v>#REF!</v>
      </c>
      <c r="AN531" s="93" t="e">
        <f>#REF!</f>
        <v>#REF!</v>
      </c>
      <c r="AO531" s="93" t="e">
        <f>#REF!</f>
        <v>#REF!</v>
      </c>
      <c r="AP531" s="93" t="e">
        <f>#REF!</f>
        <v>#REF!</v>
      </c>
      <c r="AQ531" s="93" t="e">
        <f>#REF!</f>
        <v>#REF!</v>
      </c>
      <c r="AR531" s="93" t="e">
        <f>#REF!</f>
        <v>#REF!</v>
      </c>
      <c r="AS531" s="187" t="e">
        <f>#REF!</f>
        <v>#REF!</v>
      </c>
      <c r="AT531" s="187" t="e">
        <f>#REF!</f>
        <v>#REF!</v>
      </c>
      <c r="AU531" s="17"/>
      <c r="AV531" s="17"/>
    </row>
    <row r="532" spans="1:48">
      <c r="A532" s="519"/>
      <c r="B532" s="95">
        <v>503</v>
      </c>
      <c r="C532" s="52" t="s">
        <v>728</v>
      </c>
      <c r="D532" s="525" t="e">
        <f t="shared" si="275"/>
        <v>#REF!</v>
      </c>
      <c r="E532" s="106" t="e">
        <f t="shared" si="272"/>
        <v>#REF!</v>
      </c>
      <c r="F532" s="428" t="e">
        <f t="shared" si="273"/>
        <v>#REF!</v>
      </c>
      <c r="G532" s="397" t="e">
        <f>SUM(#REF!)</f>
        <v>#REF!</v>
      </c>
      <c r="H532" s="396" t="e">
        <f>SUM(#REF!)</f>
        <v>#REF!</v>
      </c>
      <c r="I532" s="396" t="e">
        <f>SUM(#REF!)</f>
        <v>#REF!</v>
      </c>
      <c r="J532" s="396" t="e">
        <f>SUM(#REF!)</f>
        <v>#REF!</v>
      </c>
      <c r="K532" s="396" t="e">
        <f>SUM(#REF!)</f>
        <v>#REF!</v>
      </c>
      <c r="L532" s="396" t="e">
        <f>SUM(#REF!)</f>
        <v>#REF!</v>
      </c>
      <c r="M532" s="396" t="e">
        <f>SUM(#REF!)</f>
        <v>#REF!</v>
      </c>
      <c r="N532" s="396" t="e">
        <f>SUM(#REF!)</f>
        <v>#REF!</v>
      </c>
      <c r="O532" s="396" t="e">
        <f>SUM(#REF!)</f>
        <v>#REF!</v>
      </c>
      <c r="P532" s="396" t="e">
        <f>SUM(#REF!)</f>
        <v>#REF!</v>
      </c>
      <c r="Q532" s="396" t="e">
        <f>SUM(#REF!)</f>
        <v>#REF!</v>
      </c>
      <c r="R532" s="396" t="e">
        <f>SUM(#REF!)</f>
        <v>#REF!</v>
      </c>
      <c r="S532" s="396" t="e">
        <f>SUM(#REF!)</f>
        <v>#REF!</v>
      </c>
      <c r="T532" s="396" t="e">
        <f>SUM(#REF!)</f>
        <v>#REF!</v>
      </c>
      <c r="U532" s="396" t="e">
        <f>SUM(#REF!)</f>
        <v>#REF!</v>
      </c>
      <c r="V532" s="396" t="e">
        <f>SUM(#REF!)</f>
        <v>#REF!</v>
      </c>
      <c r="W532" s="396" t="e">
        <f>SUM(#REF!)</f>
        <v>#REF!</v>
      </c>
      <c r="X532" s="396" t="e">
        <f>SUM(#REF!)</f>
        <v>#REF!</v>
      </c>
      <c r="Y532" s="396" t="e">
        <f>SUM(#REF!)</f>
        <v>#REF!</v>
      </c>
      <c r="Z532" s="396" t="e">
        <f>SUM(#REF!)</f>
        <v>#REF!</v>
      </c>
      <c r="AA532" s="393" t="e">
        <f>SUM(#REF!)</f>
        <v>#REF!</v>
      </c>
      <c r="AB532" s="393" t="e">
        <f>SUM(#REF!)</f>
        <v>#REF!</v>
      </c>
      <c r="AC532" s="393" t="e">
        <f>SUM(#REF!)</f>
        <v>#REF!</v>
      </c>
      <c r="AD532" s="393" t="e">
        <f>SUM(#REF!)</f>
        <v>#REF!</v>
      </c>
      <c r="AE532" s="93">
        <v>0</v>
      </c>
      <c r="AF532" s="110">
        <v>0</v>
      </c>
      <c r="AG532" s="378">
        <v>0</v>
      </c>
      <c r="AH532" s="395" t="e">
        <f t="shared" si="274"/>
        <v>#REF!</v>
      </c>
      <c r="AI532" s="110" t="e">
        <f>#REF!</f>
        <v>#REF!</v>
      </c>
      <c r="AJ532" s="93" t="e">
        <f>#REF!</f>
        <v>#REF!</v>
      </c>
      <c r="AK532" s="93" t="e">
        <f>#REF!</f>
        <v>#REF!</v>
      </c>
      <c r="AL532" s="93" t="e">
        <f>#REF!</f>
        <v>#REF!</v>
      </c>
      <c r="AM532" s="93" t="e">
        <f>#REF!</f>
        <v>#REF!</v>
      </c>
      <c r="AN532" s="93" t="e">
        <f>#REF!</f>
        <v>#REF!</v>
      </c>
      <c r="AO532" s="93" t="e">
        <f>#REF!</f>
        <v>#REF!</v>
      </c>
      <c r="AP532" s="93" t="e">
        <f>#REF!</f>
        <v>#REF!</v>
      </c>
      <c r="AQ532" s="93" t="e">
        <f>#REF!</f>
        <v>#REF!</v>
      </c>
      <c r="AR532" s="93" t="e">
        <f>#REF!</f>
        <v>#REF!</v>
      </c>
      <c r="AS532" s="187" t="e">
        <f>#REF!</f>
        <v>#REF!</v>
      </c>
      <c r="AT532" s="187" t="e">
        <f>#REF!</f>
        <v>#REF!</v>
      </c>
      <c r="AU532" s="17"/>
      <c r="AV532" s="17"/>
    </row>
    <row r="533" spans="1:48">
      <c r="A533" s="519">
        <v>5100014610100200</v>
      </c>
      <c r="B533" s="95">
        <v>504</v>
      </c>
      <c r="C533" s="52" t="s">
        <v>1351</v>
      </c>
      <c r="D533" s="525" t="e">
        <f t="shared" si="275"/>
        <v>#REF!</v>
      </c>
      <c r="E533" s="106" t="e">
        <f t="shared" si="272"/>
        <v>#REF!</v>
      </c>
      <c r="F533" s="428" t="e">
        <f t="shared" si="273"/>
        <v>#REF!</v>
      </c>
      <c r="G533" s="397" t="e">
        <f>SUM(#REF!)</f>
        <v>#REF!</v>
      </c>
      <c r="H533" s="396" t="e">
        <f>SUM(#REF!)</f>
        <v>#REF!</v>
      </c>
      <c r="I533" s="396" t="e">
        <f>SUM(#REF!)</f>
        <v>#REF!</v>
      </c>
      <c r="J533" s="396" t="e">
        <f>SUM(#REF!)</f>
        <v>#REF!</v>
      </c>
      <c r="K533" s="396" t="e">
        <f>SUM(#REF!)</f>
        <v>#REF!</v>
      </c>
      <c r="L533" s="396" t="e">
        <f>SUM(#REF!)</f>
        <v>#REF!</v>
      </c>
      <c r="M533" s="396" t="e">
        <f>SUM(#REF!)</f>
        <v>#REF!</v>
      </c>
      <c r="N533" s="396" t="e">
        <f>SUM(#REF!)</f>
        <v>#REF!</v>
      </c>
      <c r="O533" s="396" t="e">
        <f>SUM(#REF!)</f>
        <v>#REF!</v>
      </c>
      <c r="P533" s="396" t="e">
        <f>SUM(#REF!)</f>
        <v>#REF!</v>
      </c>
      <c r="Q533" s="396" t="e">
        <f>SUM(#REF!)</f>
        <v>#REF!</v>
      </c>
      <c r="R533" s="396" t="e">
        <f>SUM(#REF!)</f>
        <v>#REF!</v>
      </c>
      <c r="S533" s="396" t="e">
        <f>SUM(#REF!)</f>
        <v>#REF!</v>
      </c>
      <c r="T533" s="396" t="e">
        <f>SUM(#REF!)</f>
        <v>#REF!</v>
      </c>
      <c r="U533" s="396" t="e">
        <f>SUM(#REF!)</f>
        <v>#REF!</v>
      </c>
      <c r="V533" s="396" t="e">
        <f>SUM(#REF!)</f>
        <v>#REF!</v>
      </c>
      <c r="W533" s="396" t="e">
        <f>SUM(#REF!)</f>
        <v>#REF!</v>
      </c>
      <c r="X533" s="439" t="e">
        <f>SUM(#REF!)</f>
        <v>#REF!</v>
      </c>
      <c r="Y533" s="396" t="e">
        <f>SUM(#REF!)</f>
        <v>#REF!</v>
      </c>
      <c r="Z533" s="396" t="e">
        <f>SUM(#REF!)</f>
        <v>#REF!</v>
      </c>
      <c r="AA533" s="393" t="e">
        <f>SUM(#REF!)</f>
        <v>#REF!</v>
      </c>
      <c r="AB533" s="393" t="e">
        <f>SUM(#REF!)</f>
        <v>#REF!</v>
      </c>
      <c r="AC533" s="393" t="e">
        <f>SUM(#REF!)</f>
        <v>#REF!</v>
      </c>
      <c r="AD533" s="393" t="e">
        <f>SUM(#REF!)</f>
        <v>#REF!</v>
      </c>
      <c r="AE533" s="93">
        <v>308400</v>
      </c>
      <c r="AF533" s="110">
        <v>308400</v>
      </c>
      <c r="AG533" s="378">
        <v>339317</v>
      </c>
      <c r="AH533" s="395" t="e">
        <f>SUM(AI533:AT533)</f>
        <v>#REF!</v>
      </c>
      <c r="AI533" s="110" t="e">
        <f>#REF!</f>
        <v>#REF!</v>
      </c>
      <c r="AJ533" s="93" t="e">
        <f>#REF!</f>
        <v>#REF!</v>
      </c>
      <c r="AK533" s="93" t="e">
        <f>#REF!</f>
        <v>#REF!</v>
      </c>
      <c r="AL533" s="93" t="e">
        <f>#REF!</f>
        <v>#REF!</v>
      </c>
      <c r="AM533" s="93" t="e">
        <f>#REF!</f>
        <v>#REF!</v>
      </c>
      <c r="AN533" s="93" t="e">
        <f>#REF!</f>
        <v>#REF!</v>
      </c>
      <c r="AO533" s="93" t="e">
        <f>#REF!</f>
        <v>#REF!</v>
      </c>
      <c r="AP533" s="93" t="e">
        <f>#REF!</f>
        <v>#REF!</v>
      </c>
      <c r="AQ533" s="93" t="e">
        <f>#REF!</f>
        <v>#REF!</v>
      </c>
      <c r="AR533" s="93" t="e">
        <f>#REF!</f>
        <v>#REF!</v>
      </c>
      <c r="AS533" s="187" t="e">
        <f>#REF!</f>
        <v>#REF!</v>
      </c>
      <c r="AT533" s="187" t="e">
        <f>#REF!</f>
        <v>#REF!</v>
      </c>
      <c r="AU533" s="17"/>
      <c r="AV533" s="17"/>
    </row>
    <row r="534" spans="1:48">
      <c r="A534" s="519"/>
      <c r="B534" s="95">
        <v>505</v>
      </c>
      <c r="C534" s="52" t="s">
        <v>1352</v>
      </c>
      <c r="D534" s="525" t="e">
        <f t="shared" si="275"/>
        <v>#REF!</v>
      </c>
      <c r="E534" s="106" t="e">
        <f t="shared" si="272"/>
        <v>#REF!</v>
      </c>
      <c r="F534" s="428" t="e">
        <f t="shared" si="273"/>
        <v>#REF!</v>
      </c>
      <c r="G534" s="397" t="e">
        <f>SUM(#REF!)</f>
        <v>#REF!</v>
      </c>
      <c r="H534" s="396" t="e">
        <f>SUM(#REF!)</f>
        <v>#REF!</v>
      </c>
      <c r="I534" s="396" t="e">
        <f>SUM(#REF!)</f>
        <v>#REF!</v>
      </c>
      <c r="J534" s="439" t="e">
        <f>SUM(#REF!)</f>
        <v>#REF!</v>
      </c>
      <c r="K534" s="396" t="e">
        <f>SUM(#REF!)</f>
        <v>#REF!</v>
      </c>
      <c r="L534" s="396" t="e">
        <f>SUM(#REF!)</f>
        <v>#REF!</v>
      </c>
      <c r="M534" s="396" t="e">
        <f>SUM(#REF!)</f>
        <v>#REF!</v>
      </c>
      <c r="N534" s="396" t="e">
        <f>SUM(#REF!)</f>
        <v>#REF!</v>
      </c>
      <c r="O534" s="396" t="e">
        <f>SUM(#REF!)</f>
        <v>#REF!</v>
      </c>
      <c r="P534" s="396" t="e">
        <f>SUM(#REF!)</f>
        <v>#REF!</v>
      </c>
      <c r="Q534" s="396" t="e">
        <f>SUM(#REF!)</f>
        <v>#REF!</v>
      </c>
      <c r="R534" s="396" t="e">
        <f>SUM(#REF!)</f>
        <v>#REF!</v>
      </c>
      <c r="S534" s="396" t="e">
        <f>SUM(#REF!)</f>
        <v>#REF!</v>
      </c>
      <c r="T534" s="396" t="e">
        <f>SUM(#REF!)</f>
        <v>#REF!</v>
      </c>
      <c r="U534" s="396" t="e">
        <f>SUM(#REF!)</f>
        <v>#REF!</v>
      </c>
      <c r="V534" s="396" t="e">
        <f>SUM(#REF!)</f>
        <v>#REF!</v>
      </c>
      <c r="W534" s="439" t="e">
        <f>SUM(#REF!)</f>
        <v>#REF!</v>
      </c>
      <c r="X534" s="439" t="e">
        <f>SUM(#REF!)</f>
        <v>#REF!</v>
      </c>
      <c r="Y534" s="396" t="e">
        <f>SUM(#REF!)</f>
        <v>#REF!</v>
      </c>
      <c r="Z534" s="396" t="e">
        <f>SUM(#REF!)</f>
        <v>#REF!</v>
      </c>
      <c r="AA534" s="393" t="e">
        <f>SUM(#REF!)</f>
        <v>#REF!</v>
      </c>
      <c r="AB534" s="393" t="e">
        <f>SUM(#REF!)</f>
        <v>#REF!</v>
      </c>
      <c r="AC534" s="393" t="e">
        <f>SUM(#REF!)</f>
        <v>#REF!</v>
      </c>
      <c r="AD534" s="443" t="e">
        <f>SUM(#REF!)</f>
        <v>#REF!</v>
      </c>
      <c r="AE534" s="93">
        <v>0</v>
      </c>
      <c r="AF534" s="110">
        <v>0</v>
      </c>
      <c r="AG534" s="378">
        <v>0</v>
      </c>
      <c r="AH534" s="395" t="e">
        <f t="shared" si="274"/>
        <v>#REF!</v>
      </c>
      <c r="AI534" s="110" t="e">
        <f>#REF!</f>
        <v>#REF!</v>
      </c>
      <c r="AJ534" s="93" t="e">
        <f>#REF!</f>
        <v>#REF!</v>
      </c>
      <c r="AK534" s="93" t="e">
        <f>#REF!</f>
        <v>#REF!</v>
      </c>
      <c r="AL534" s="93" t="e">
        <f>#REF!</f>
        <v>#REF!</v>
      </c>
      <c r="AM534" s="93" t="e">
        <f>#REF!</f>
        <v>#REF!</v>
      </c>
      <c r="AN534" s="93" t="e">
        <f>#REF!</f>
        <v>#REF!</v>
      </c>
      <c r="AO534" s="93" t="e">
        <f>#REF!</f>
        <v>#REF!</v>
      </c>
      <c r="AP534" s="93" t="e">
        <f>#REF!</f>
        <v>#REF!</v>
      </c>
      <c r="AQ534" s="93" t="e">
        <f>#REF!</f>
        <v>#REF!</v>
      </c>
      <c r="AR534" s="93" t="e">
        <f>#REF!</f>
        <v>#REF!</v>
      </c>
      <c r="AS534" s="187" t="e">
        <f>#REF!</f>
        <v>#REF!</v>
      </c>
      <c r="AT534" s="187" t="e">
        <f>#REF!</f>
        <v>#REF!</v>
      </c>
      <c r="AU534" s="17"/>
      <c r="AV534" s="17"/>
    </row>
    <row r="535" spans="1:48">
      <c r="A535" s="519">
        <v>5105050110100100</v>
      </c>
      <c r="B535" s="95">
        <v>506</v>
      </c>
      <c r="C535" s="52" t="s">
        <v>1251</v>
      </c>
      <c r="D535" s="525" t="e">
        <f t="shared" si="275"/>
        <v>#REF!</v>
      </c>
      <c r="E535" s="428" t="e">
        <f t="shared" si="272"/>
        <v>#REF!</v>
      </c>
      <c r="F535" s="428" t="e">
        <f t="shared" si="273"/>
        <v>#REF!</v>
      </c>
      <c r="G535" s="439" t="e">
        <f>SUM(#REF!)</f>
        <v>#REF!</v>
      </c>
      <c r="H535" s="439" t="e">
        <f>SUM(#REF!)</f>
        <v>#REF!</v>
      </c>
      <c r="I535" s="439" t="e">
        <f>SUM(#REF!)</f>
        <v>#REF!</v>
      </c>
      <c r="J535" s="439" t="e">
        <f>SUM(#REF!)</f>
        <v>#REF!</v>
      </c>
      <c r="K535" s="439" t="e">
        <f>SUM(#REF!)</f>
        <v>#REF!</v>
      </c>
      <c r="L535" s="396" t="e">
        <f>SUM(#REF!)</f>
        <v>#REF!</v>
      </c>
      <c r="M535" s="396" t="e">
        <f>SUM(#REF!)</f>
        <v>#REF!</v>
      </c>
      <c r="N535" s="396" t="e">
        <f>SUM(#REF!)</f>
        <v>#REF!</v>
      </c>
      <c r="O535" s="396" t="e">
        <f>SUM(#REF!)</f>
        <v>#REF!</v>
      </c>
      <c r="P535" s="396" t="e">
        <f>SUM(#REF!)</f>
        <v>#REF!</v>
      </c>
      <c r="Q535" s="396" t="e">
        <f>SUM(#REF!)</f>
        <v>#REF!</v>
      </c>
      <c r="R535" s="439" t="e">
        <f>SUM(#REF!)</f>
        <v>#REF!</v>
      </c>
      <c r="S535" s="439" t="e">
        <f>SUM(#REF!)</f>
        <v>#REF!</v>
      </c>
      <c r="T535" s="439" t="e">
        <f>SUM(#REF!)</f>
        <v>#REF!</v>
      </c>
      <c r="U535" s="396" t="e">
        <f>SUM(#REF!)</f>
        <v>#REF!</v>
      </c>
      <c r="V535" s="439" t="e">
        <f>SUM(#REF!)</f>
        <v>#REF!</v>
      </c>
      <c r="W535" s="439" t="e">
        <f>SUM(#REF!)</f>
        <v>#REF!</v>
      </c>
      <c r="X535" s="439" t="e">
        <f>SUM(#REF!)</f>
        <v>#REF!</v>
      </c>
      <c r="Y535" s="396" t="e">
        <f>SUM(#REF!)</f>
        <v>#REF!</v>
      </c>
      <c r="Z535" s="396" t="e">
        <f>SUM(#REF!)</f>
        <v>#REF!</v>
      </c>
      <c r="AA535" s="396" t="e">
        <f>SUM(#REF!)</f>
        <v>#REF!</v>
      </c>
      <c r="AB535" s="393" t="e">
        <f>SUM(#REF!)</f>
        <v>#REF!</v>
      </c>
      <c r="AC535" s="393" t="e">
        <f>SUM(#REF!)</f>
        <v>#REF!</v>
      </c>
      <c r="AD535" s="443" t="e">
        <f>SUM(#REF!)</f>
        <v>#REF!</v>
      </c>
      <c r="AE535" s="93">
        <v>50000</v>
      </c>
      <c r="AF535" s="110">
        <v>50000</v>
      </c>
      <c r="AG535" s="378">
        <v>1946662</v>
      </c>
      <c r="AH535" s="395" t="e">
        <f>SUM(AI535:AT535)</f>
        <v>#REF!</v>
      </c>
      <c r="AI535" s="110" t="e">
        <f>#REF!</f>
        <v>#REF!</v>
      </c>
      <c r="AJ535" s="93" t="e">
        <f>#REF!</f>
        <v>#REF!</v>
      </c>
      <c r="AK535" s="93" t="e">
        <f>#REF!</f>
        <v>#REF!</v>
      </c>
      <c r="AL535" s="93" t="e">
        <f>#REF!</f>
        <v>#REF!</v>
      </c>
      <c r="AM535" s="93" t="e">
        <f>#REF!</f>
        <v>#REF!</v>
      </c>
      <c r="AN535" s="93" t="e">
        <f>#REF!</f>
        <v>#REF!</v>
      </c>
      <c r="AO535" s="93" t="e">
        <f>#REF!</f>
        <v>#REF!</v>
      </c>
      <c r="AP535" s="93" t="e">
        <f>#REF!</f>
        <v>#REF!</v>
      </c>
      <c r="AQ535" s="93" t="e">
        <f>#REF!</f>
        <v>#REF!</v>
      </c>
      <c r="AR535" s="93" t="e">
        <f>#REF!</f>
        <v>#REF!</v>
      </c>
      <c r="AS535" s="187" t="e">
        <f>#REF!</f>
        <v>#REF!</v>
      </c>
      <c r="AT535" s="187" t="e">
        <f>#REF!</f>
        <v>#REF!</v>
      </c>
      <c r="AU535" s="17"/>
      <c r="AV535" s="17"/>
    </row>
    <row r="536" spans="1:48">
      <c r="A536" s="519"/>
      <c r="B536" s="95">
        <v>507</v>
      </c>
      <c r="C536" s="52" t="s">
        <v>1252</v>
      </c>
      <c r="D536" s="556" t="e">
        <f t="shared" ref="D536:AD536" si="276">SUM(D537:D540)</f>
        <v>#REF!</v>
      </c>
      <c r="E536" s="430" t="e">
        <f t="shared" si="276"/>
        <v>#REF!</v>
      </c>
      <c r="F536" s="430" t="e">
        <f t="shared" si="276"/>
        <v>#REF!</v>
      </c>
      <c r="G536" s="412" t="e">
        <f t="shared" si="276"/>
        <v>#REF!</v>
      </c>
      <c r="H536" s="412" t="e">
        <f t="shared" si="276"/>
        <v>#REF!</v>
      </c>
      <c r="I536" s="412" t="e">
        <f t="shared" si="276"/>
        <v>#REF!</v>
      </c>
      <c r="J536" s="412" t="e">
        <f t="shared" si="276"/>
        <v>#REF!</v>
      </c>
      <c r="K536" s="418" t="e">
        <f t="shared" si="276"/>
        <v>#REF!</v>
      </c>
      <c r="L536" s="125" t="e">
        <f t="shared" si="276"/>
        <v>#REF!</v>
      </c>
      <c r="M536" s="125" t="e">
        <f t="shared" si="276"/>
        <v>#REF!</v>
      </c>
      <c r="N536" s="125" t="e">
        <f t="shared" si="276"/>
        <v>#REF!</v>
      </c>
      <c r="O536" s="125" t="e">
        <f t="shared" si="276"/>
        <v>#REF!</v>
      </c>
      <c r="P536" s="418" t="e">
        <f t="shared" si="276"/>
        <v>#REF!</v>
      </c>
      <c r="Q536" s="418" t="e">
        <f t="shared" si="276"/>
        <v>#REF!</v>
      </c>
      <c r="R536" s="418" t="e">
        <f t="shared" si="276"/>
        <v>#REF!</v>
      </c>
      <c r="S536" s="418" t="e">
        <f t="shared" si="276"/>
        <v>#REF!</v>
      </c>
      <c r="T536" s="418" t="e">
        <f t="shared" si="276"/>
        <v>#REF!</v>
      </c>
      <c r="U536" s="418" t="e">
        <f t="shared" si="276"/>
        <v>#REF!</v>
      </c>
      <c r="V536" s="418" t="e">
        <f t="shared" si="276"/>
        <v>#REF!</v>
      </c>
      <c r="W536" s="418" t="e">
        <f t="shared" si="276"/>
        <v>#REF!</v>
      </c>
      <c r="X536" s="418" t="e">
        <f t="shared" si="276"/>
        <v>#REF!</v>
      </c>
      <c r="Y536" s="125" t="e">
        <f t="shared" si="276"/>
        <v>#REF!</v>
      </c>
      <c r="Z536" s="125" t="e">
        <f t="shared" si="276"/>
        <v>#REF!</v>
      </c>
      <c r="AA536" s="125" t="e">
        <f t="shared" si="276"/>
        <v>#REF!</v>
      </c>
      <c r="AB536" s="125" t="e">
        <f t="shared" si="276"/>
        <v>#REF!</v>
      </c>
      <c r="AC536" s="125" t="e">
        <f t="shared" si="276"/>
        <v>#REF!</v>
      </c>
      <c r="AD536" s="125" t="e">
        <f t="shared" si="276"/>
        <v>#REF!</v>
      </c>
      <c r="AE536" s="94">
        <f>SUM(AE537:AE540)</f>
        <v>30000</v>
      </c>
      <c r="AF536" s="94">
        <f t="shared" ref="AF536:AT536" si="277">SUM(AF537:AF540)</f>
        <v>30000</v>
      </c>
      <c r="AG536" s="94">
        <f t="shared" si="277"/>
        <v>27573</v>
      </c>
      <c r="AH536" s="94" t="e">
        <f t="shared" si="277"/>
        <v>#REF!</v>
      </c>
      <c r="AI536" s="94" t="e">
        <f t="shared" si="277"/>
        <v>#REF!</v>
      </c>
      <c r="AJ536" s="94" t="e">
        <f t="shared" si="277"/>
        <v>#REF!</v>
      </c>
      <c r="AK536" s="94" t="e">
        <f t="shared" si="277"/>
        <v>#REF!</v>
      </c>
      <c r="AL536" s="94" t="e">
        <f t="shared" si="277"/>
        <v>#REF!</v>
      </c>
      <c r="AM536" s="94" t="e">
        <f t="shared" si="277"/>
        <v>#REF!</v>
      </c>
      <c r="AN536" s="94" t="e">
        <f t="shared" si="277"/>
        <v>#REF!</v>
      </c>
      <c r="AO536" s="94" t="e">
        <f t="shared" si="277"/>
        <v>#REF!</v>
      </c>
      <c r="AP536" s="94" t="e">
        <f t="shared" si="277"/>
        <v>#REF!</v>
      </c>
      <c r="AQ536" s="94" t="e">
        <f t="shared" si="277"/>
        <v>#REF!</v>
      </c>
      <c r="AR536" s="94" t="e">
        <f t="shared" si="277"/>
        <v>#REF!</v>
      </c>
      <c r="AS536" s="94" t="e">
        <f t="shared" si="277"/>
        <v>#REF!</v>
      </c>
      <c r="AT536" s="94" t="e">
        <f t="shared" si="277"/>
        <v>#REF!</v>
      </c>
      <c r="AU536" s="17"/>
      <c r="AV536" s="17"/>
    </row>
    <row r="537" spans="1:48">
      <c r="A537" s="519"/>
      <c r="B537" s="95" t="s">
        <v>1244</v>
      </c>
      <c r="C537" s="52" t="s">
        <v>1680</v>
      </c>
      <c r="D537" s="525" t="e">
        <f t="shared" ref="D537:D542" si="278">E537/9*12</f>
        <v>#REF!</v>
      </c>
      <c r="E537" s="428" t="e">
        <f t="shared" si="272"/>
        <v>#REF!</v>
      </c>
      <c r="F537" s="428" t="e">
        <f>AD537+AB537+Z537+X537+V537+T537+R537+P537+N537+L537+J537+H537</f>
        <v>#REF!</v>
      </c>
      <c r="G537" s="439" t="e">
        <f>SUM(#REF!)</f>
        <v>#REF!</v>
      </c>
      <c r="H537" s="439" t="e">
        <f>SUM(#REF!)</f>
        <v>#REF!</v>
      </c>
      <c r="I537" s="439" t="e">
        <f>SUM(#REF!)</f>
        <v>#REF!</v>
      </c>
      <c r="J537" s="439" t="e">
        <f>SUM(#REF!)</f>
        <v>#REF!</v>
      </c>
      <c r="K537" s="439" t="e">
        <f>SUM(#REF!)</f>
        <v>#REF!</v>
      </c>
      <c r="L537" s="396" t="e">
        <f>SUM(#REF!)</f>
        <v>#REF!</v>
      </c>
      <c r="M537" s="396" t="e">
        <f>SUM(#REF!)</f>
        <v>#REF!</v>
      </c>
      <c r="N537" s="396" t="e">
        <f>SUM(#REF!)</f>
        <v>#REF!</v>
      </c>
      <c r="O537" s="396" t="e">
        <f>SUM(#REF!)</f>
        <v>#REF!</v>
      </c>
      <c r="P537" s="439" t="e">
        <f>SUM(#REF!)</f>
        <v>#REF!</v>
      </c>
      <c r="Q537" s="439" t="e">
        <f>SUM(#REF!)</f>
        <v>#REF!</v>
      </c>
      <c r="R537" s="439" t="e">
        <f>SUM(#REF!)</f>
        <v>#REF!</v>
      </c>
      <c r="S537" s="439" t="e">
        <f>SUM(#REF!)</f>
        <v>#REF!</v>
      </c>
      <c r="T537" s="439" t="e">
        <f>SUM(#REF!)</f>
        <v>#REF!</v>
      </c>
      <c r="U537" s="439" t="e">
        <f>SUM(#REF!)</f>
        <v>#REF!</v>
      </c>
      <c r="V537" s="439" t="e">
        <f>SUM(#REF!)</f>
        <v>#REF!</v>
      </c>
      <c r="W537" s="439" t="e">
        <f>SUM(#REF!)</f>
        <v>#REF!</v>
      </c>
      <c r="X537" s="439" t="e">
        <f>SUM(#REF!)</f>
        <v>#REF!</v>
      </c>
      <c r="Y537" s="396" t="e">
        <f>SUM(#REF!)</f>
        <v>#REF!</v>
      </c>
      <c r="Z537" s="396" t="e">
        <f>SUM(#REF!)</f>
        <v>#REF!</v>
      </c>
      <c r="AA537" s="393" t="e">
        <f>SUM(#REF!)</f>
        <v>#REF!</v>
      </c>
      <c r="AB537" s="393" t="e">
        <f>SUM(#REF!)</f>
        <v>#REF!</v>
      </c>
      <c r="AC537" s="393" t="e">
        <f>SUM(#REF!)</f>
        <v>#REF!</v>
      </c>
      <c r="AD537" s="393" t="e">
        <f>SUM(#REF!)</f>
        <v>#REF!</v>
      </c>
      <c r="AE537" s="93">
        <v>0</v>
      </c>
      <c r="AF537" s="93">
        <v>0</v>
      </c>
      <c r="AG537" s="468">
        <v>0</v>
      </c>
      <c r="AH537" s="395" t="e">
        <f>SUM(AI537:AT537)</f>
        <v>#REF!</v>
      </c>
      <c r="AI537" s="93" t="e">
        <f>#REF!</f>
        <v>#REF!</v>
      </c>
      <c r="AJ537" s="93" t="e">
        <f>#REF!</f>
        <v>#REF!</v>
      </c>
      <c r="AK537" s="93" t="e">
        <f>#REF!</f>
        <v>#REF!</v>
      </c>
      <c r="AL537" s="395" t="e">
        <f>#REF!</f>
        <v>#REF!</v>
      </c>
      <c r="AM537" s="93" t="e">
        <f>#REF!</f>
        <v>#REF!</v>
      </c>
      <c r="AN537" s="93" t="e">
        <f>#REF!</f>
        <v>#REF!</v>
      </c>
      <c r="AO537" s="93" t="e">
        <f>#REF!</f>
        <v>#REF!</v>
      </c>
      <c r="AP537" s="93" t="e">
        <f>#REF!</f>
        <v>#REF!</v>
      </c>
      <c r="AQ537" s="93" t="e">
        <f>#REF!</f>
        <v>#REF!</v>
      </c>
      <c r="AR537" s="93" t="e">
        <f>#REF!</f>
        <v>#REF!</v>
      </c>
      <c r="AS537" s="110" t="e">
        <f>#REF!</f>
        <v>#REF!</v>
      </c>
      <c r="AT537" s="187" t="e">
        <f>#REF!</f>
        <v>#REF!</v>
      </c>
      <c r="AU537" s="17"/>
      <c r="AV537" s="17"/>
    </row>
    <row r="538" spans="1:48">
      <c r="A538" s="519"/>
      <c r="B538" s="95" t="s">
        <v>1245</v>
      </c>
      <c r="C538" s="24" t="s">
        <v>1681</v>
      </c>
      <c r="D538" s="525" t="e">
        <f t="shared" si="278"/>
        <v>#REF!</v>
      </c>
      <c r="E538" s="428" t="e">
        <f t="shared" si="272"/>
        <v>#REF!</v>
      </c>
      <c r="F538" s="428" t="e">
        <f t="shared" si="273"/>
        <v>#REF!</v>
      </c>
      <c r="G538" s="439" t="e">
        <f>SUM(#REF!)</f>
        <v>#REF!</v>
      </c>
      <c r="H538" s="439" t="e">
        <f>SUM(#REF!)</f>
        <v>#REF!</v>
      </c>
      <c r="I538" s="439" t="e">
        <f>SUM(#REF!)</f>
        <v>#REF!</v>
      </c>
      <c r="J538" s="439" t="e">
        <f>SUM(#REF!)</f>
        <v>#REF!</v>
      </c>
      <c r="K538" s="439" t="e">
        <f>SUM(#REF!)</f>
        <v>#REF!</v>
      </c>
      <c r="L538" s="396" t="e">
        <f>SUM(#REF!)</f>
        <v>#REF!</v>
      </c>
      <c r="M538" s="396" t="e">
        <f>SUM(#REF!)</f>
        <v>#REF!</v>
      </c>
      <c r="N538" s="396" t="e">
        <f>SUM(#REF!)</f>
        <v>#REF!</v>
      </c>
      <c r="O538" s="396" t="e">
        <f>SUM(#REF!)</f>
        <v>#REF!</v>
      </c>
      <c r="P538" s="439" t="e">
        <f>SUM(#REF!)</f>
        <v>#REF!</v>
      </c>
      <c r="Q538" s="439" t="e">
        <f>SUM(#REF!)</f>
        <v>#REF!</v>
      </c>
      <c r="R538" s="439" t="e">
        <f>SUM(#REF!)</f>
        <v>#REF!</v>
      </c>
      <c r="S538" s="439" t="e">
        <f>SUM(#REF!)</f>
        <v>#REF!</v>
      </c>
      <c r="T538" s="439" t="e">
        <f>SUM(#REF!)</f>
        <v>#REF!</v>
      </c>
      <c r="U538" s="439" t="e">
        <f>SUM(#REF!)</f>
        <v>#REF!</v>
      </c>
      <c r="V538" s="439" t="e">
        <f>SUM(#REF!)</f>
        <v>#REF!</v>
      </c>
      <c r="W538" s="439" t="e">
        <f>SUM(#REF!)</f>
        <v>#REF!</v>
      </c>
      <c r="X538" s="439" t="e">
        <f>SUM(#REF!)</f>
        <v>#REF!</v>
      </c>
      <c r="Y538" s="396" t="e">
        <f>SUM(#REF!)</f>
        <v>#REF!</v>
      </c>
      <c r="Z538" s="396" t="e">
        <f>SUM(#REF!)</f>
        <v>#REF!</v>
      </c>
      <c r="AA538" s="393" t="e">
        <f>SUM(#REF!)</f>
        <v>#REF!</v>
      </c>
      <c r="AB538" s="393" t="e">
        <f>SUM(#REF!)</f>
        <v>#REF!</v>
      </c>
      <c r="AC538" s="393" t="e">
        <f>SUM(#REF!)</f>
        <v>#REF!</v>
      </c>
      <c r="AD538" s="443" t="e">
        <f>SUM(#REF!)</f>
        <v>#REF!</v>
      </c>
      <c r="AE538" s="93">
        <v>0</v>
      </c>
      <c r="AF538" s="93">
        <v>0</v>
      </c>
      <c r="AG538" s="378"/>
      <c r="AH538" s="395" t="e">
        <f>SUM(AI538:AT538)</f>
        <v>#REF!</v>
      </c>
      <c r="AI538" s="93" t="e">
        <f>#REF!</f>
        <v>#REF!</v>
      </c>
      <c r="AJ538" s="93" t="e">
        <f>#REF!</f>
        <v>#REF!</v>
      </c>
      <c r="AK538" s="93" t="e">
        <f>#REF!</f>
        <v>#REF!</v>
      </c>
      <c r="AL538" s="395" t="e">
        <f>#REF!</f>
        <v>#REF!</v>
      </c>
      <c r="AM538" s="93" t="e">
        <f>#REF!</f>
        <v>#REF!</v>
      </c>
      <c r="AN538" s="93" t="e">
        <f>#REF!</f>
        <v>#REF!</v>
      </c>
      <c r="AO538" s="93" t="e">
        <f>#REF!</f>
        <v>#REF!</v>
      </c>
      <c r="AP538" s="93" t="e">
        <f>#REF!</f>
        <v>#REF!</v>
      </c>
      <c r="AQ538" s="93" t="e">
        <f>#REF!</f>
        <v>#REF!</v>
      </c>
      <c r="AR538" s="93" t="e">
        <f>#REF!</f>
        <v>#REF!</v>
      </c>
      <c r="AS538" s="110" t="e">
        <f>#REF!</f>
        <v>#REF!</v>
      </c>
      <c r="AT538" s="187" t="e">
        <f>#REF!</f>
        <v>#REF!</v>
      </c>
      <c r="AU538" s="17"/>
      <c r="AV538" s="17"/>
    </row>
    <row r="539" spans="1:48">
      <c r="A539" s="519"/>
      <c r="B539" s="95" t="s">
        <v>1246</v>
      </c>
      <c r="C539" s="24" t="s">
        <v>1682</v>
      </c>
      <c r="D539" s="525" t="e">
        <f t="shared" si="278"/>
        <v>#REF!</v>
      </c>
      <c r="E539" s="428" t="e">
        <f t="shared" si="272"/>
        <v>#REF!</v>
      </c>
      <c r="F539" s="428" t="e">
        <f t="shared" si="273"/>
        <v>#REF!</v>
      </c>
      <c r="G539" s="439" t="e">
        <f>SUM(#REF!)</f>
        <v>#REF!</v>
      </c>
      <c r="H539" s="439" t="e">
        <f>SUM(#REF!)</f>
        <v>#REF!</v>
      </c>
      <c r="I539" s="439" t="e">
        <f>SUM(#REF!)</f>
        <v>#REF!</v>
      </c>
      <c r="J539" s="439" t="e">
        <f>SUM(#REF!)</f>
        <v>#REF!</v>
      </c>
      <c r="K539" s="439" t="e">
        <f>SUM(#REF!)</f>
        <v>#REF!</v>
      </c>
      <c r="L539" s="396" t="e">
        <f>SUM(#REF!)</f>
        <v>#REF!</v>
      </c>
      <c r="M539" s="396" t="e">
        <f>SUM(#REF!)</f>
        <v>#REF!</v>
      </c>
      <c r="N539" s="396" t="e">
        <f>SUM(#REF!)</f>
        <v>#REF!</v>
      </c>
      <c r="O539" s="396" t="e">
        <f>SUM(#REF!)</f>
        <v>#REF!</v>
      </c>
      <c r="P539" s="439" t="e">
        <f>SUM(#REF!)</f>
        <v>#REF!</v>
      </c>
      <c r="Q539" s="439" t="e">
        <f>SUM(#REF!)</f>
        <v>#REF!</v>
      </c>
      <c r="R539" s="439" t="e">
        <f>SUM(#REF!)</f>
        <v>#REF!</v>
      </c>
      <c r="S539" s="439" t="e">
        <f>SUM(#REF!)</f>
        <v>#REF!</v>
      </c>
      <c r="T539" s="439" t="e">
        <f>SUM(#REF!)</f>
        <v>#REF!</v>
      </c>
      <c r="U539" s="439" t="e">
        <f>SUM(#REF!)</f>
        <v>#REF!</v>
      </c>
      <c r="V539" s="439" t="e">
        <f>SUM(#REF!)</f>
        <v>#REF!</v>
      </c>
      <c r="W539" s="439" t="e">
        <f>SUM(#REF!)</f>
        <v>#REF!</v>
      </c>
      <c r="X539" s="439" t="e">
        <f>SUM(#REF!)</f>
        <v>#REF!</v>
      </c>
      <c r="Y539" s="396" t="e">
        <f>SUM(#REF!)</f>
        <v>#REF!</v>
      </c>
      <c r="Z539" s="396" t="e">
        <f>SUM(#REF!)</f>
        <v>#REF!</v>
      </c>
      <c r="AA539" s="393" t="e">
        <f>SUM(#REF!)</f>
        <v>#REF!</v>
      </c>
      <c r="AB539" s="393" t="e">
        <f>SUM(#REF!)</f>
        <v>#REF!</v>
      </c>
      <c r="AC539" s="393" t="e">
        <f>SUM(#REF!)</f>
        <v>#REF!</v>
      </c>
      <c r="AD539" s="443" t="e">
        <f>SUM(#REF!)</f>
        <v>#REF!</v>
      </c>
      <c r="AE539" s="93">
        <v>0</v>
      </c>
      <c r="AF539" s="110">
        <v>0</v>
      </c>
      <c r="AG539" s="378"/>
      <c r="AH539" s="395" t="e">
        <f>SUM(AI539:AT539)</f>
        <v>#REF!</v>
      </c>
      <c r="AI539" s="93" t="e">
        <f>#REF!</f>
        <v>#REF!</v>
      </c>
      <c r="AJ539" s="93" t="e">
        <f>#REF!</f>
        <v>#REF!</v>
      </c>
      <c r="AK539" s="93" t="e">
        <f>#REF!</f>
        <v>#REF!</v>
      </c>
      <c r="AL539" s="395" t="e">
        <f>#REF!</f>
        <v>#REF!</v>
      </c>
      <c r="AM539" s="93" t="e">
        <f>#REF!</f>
        <v>#REF!</v>
      </c>
      <c r="AN539" s="93" t="e">
        <f>#REF!</f>
        <v>#REF!</v>
      </c>
      <c r="AO539" s="93" t="e">
        <f>#REF!</f>
        <v>#REF!</v>
      </c>
      <c r="AP539" s="93" t="e">
        <f>#REF!</f>
        <v>#REF!</v>
      </c>
      <c r="AQ539" s="93" t="e">
        <f>#REF!</f>
        <v>#REF!</v>
      </c>
      <c r="AR539" s="395" t="e">
        <f>#REF!</f>
        <v>#REF!</v>
      </c>
      <c r="AS539" s="110" t="e">
        <f>#REF!</f>
        <v>#REF!</v>
      </c>
      <c r="AT539" s="187" t="e">
        <f>#REF!</f>
        <v>#REF!</v>
      </c>
      <c r="AU539" s="17"/>
      <c r="AV539" s="17"/>
    </row>
    <row r="540" spans="1:48">
      <c r="A540" s="519">
        <v>5100014110100400</v>
      </c>
      <c r="B540" s="95" t="s">
        <v>1247</v>
      </c>
      <c r="C540" s="24" t="s">
        <v>1683</v>
      </c>
      <c r="D540" s="525" t="e">
        <f t="shared" si="278"/>
        <v>#REF!</v>
      </c>
      <c r="E540" s="428" t="e">
        <f t="shared" si="272"/>
        <v>#REF!</v>
      </c>
      <c r="F540" s="428" t="e">
        <f t="shared" si="273"/>
        <v>#REF!</v>
      </c>
      <c r="G540" s="439" t="e">
        <f>SUM(#REF!)</f>
        <v>#REF!</v>
      </c>
      <c r="H540" s="439" t="e">
        <f>SUM(#REF!)</f>
        <v>#REF!</v>
      </c>
      <c r="I540" s="439" t="e">
        <f>SUM(#REF!)</f>
        <v>#REF!</v>
      </c>
      <c r="J540" s="439" t="e">
        <f>SUM(#REF!)</f>
        <v>#REF!</v>
      </c>
      <c r="K540" s="439" t="e">
        <f>SUM(#REF!)</f>
        <v>#REF!</v>
      </c>
      <c r="L540" s="396" t="e">
        <f>SUM(#REF!)</f>
        <v>#REF!</v>
      </c>
      <c r="M540" s="396" t="e">
        <f>SUM(#REF!)</f>
        <v>#REF!</v>
      </c>
      <c r="N540" s="396" t="e">
        <f>SUM(#REF!)</f>
        <v>#REF!</v>
      </c>
      <c r="O540" s="396" t="e">
        <f>SUM(#REF!)</f>
        <v>#REF!</v>
      </c>
      <c r="P540" s="439" t="e">
        <f>SUM(#REF!)</f>
        <v>#REF!</v>
      </c>
      <c r="Q540" s="439" t="e">
        <f>SUM(#REF!)</f>
        <v>#REF!</v>
      </c>
      <c r="R540" s="439" t="e">
        <f>SUM(#REF!)</f>
        <v>#REF!</v>
      </c>
      <c r="S540" s="439" t="e">
        <f>SUM(#REF!)</f>
        <v>#REF!</v>
      </c>
      <c r="T540" s="439" t="e">
        <f>SUM(#REF!)</f>
        <v>#REF!</v>
      </c>
      <c r="U540" s="439" t="e">
        <f>SUM(#REF!)</f>
        <v>#REF!</v>
      </c>
      <c r="V540" s="439" t="e">
        <f>SUM(#REF!)</f>
        <v>#REF!</v>
      </c>
      <c r="W540" s="439" t="e">
        <f>SUM(#REF!)</f>
        <v>#REF!</v>
      </c>
      <c r="X540" s="439" t="e">
        <f>SUM(#REF!)</f>
        <v>#REF!</v>
      </c>
      <c r="Y540" s="396" t="e">
        <f>SUM(#REF!)</f>
        <v>#REF!</v>
      </c>
      <c r="Z540" s="396" t="e">
        <f>SUM(#REF!)</f>
        <v>#REF!</v>
      </c>
      <c r="AA540" s="393" t="e">
        <f>SUM(#REF!)</f>
        <v>#REF!</v>
      </c>
      <c r="AB540" s="393" t="e">
        <f>SUM(#REF!)</f>
        <v>#REF!</v>
      </c>
      <c r="AC540" s="393" t="e">
        <f>SUM(#REF!)</f>
        <v>#REF!</v>
      </c>
      <c r="AD540" s="443" t="e">
        <f>SUM(#REF!)</f>
        <v>#REF!</v>
      </c>
      <c r="AE540" s="93">
        <v>30000</v>
      </c>
      <c r="AF540" s="110">
        <v>30000</v>
      </c>
      <c r="AG540" s="378">
        <v>27573</v>
      </c>
      <c r="AH540" s="395" t="e">
        <f>SUM(AI540:AT540)</f>
        <v>#REF!</v>
      </c>
      <c r="AI540" s="93" t="e">
        <f>#REF!</f>
        <v>#REF!</v>
      </c>
      <c r="AJ540" s="93" t="e">
        <f>#REF!</f>
        <v>#REF!</v>
      </c>
      <c r="AK540" s="93" t="e">
        <f>#REF!</f>
        <v>#REF!</v>
      </c>
      <c r="AL540" s="395" t="e">
        <f>#REF!</f>
        <v>#REF!</v>
      </c>
      <c r="AM540" s="93" t="e">
        <f>#REF!</f>
        <v>#REF!</v>
      </c>
      <c r="AN540" s="93" t="e">
        <f>#REF!</f>
        <v>#REF!</v>
      </c>
      <c r="AO540" s="93" t="e">
        <f>#REF!</f>
        <v>#REF!</v>
      </c>
      <c r="AP540" s="93" t="e">
        <f>#REF!</f>
        <v>#REF!</v>
      </c>
      <c r="AQ540" s="93" t="e">
        <f>#REF!</f>
        <v>#REF!</v>
      </c>
      <c r="AR540" s="395" t="e">
        <f>#REF!</f>
        <v>#REF!</v>
      </c>
      <c r="AS540" s="110" t="e">
        <f>#REF!</f>
        <v>#REF!</v>
      </c>
      <c r="AT540" s="187" t="e">
        <f>#REF!</f>
        <v>#REF!</v>
      </c>
      <c r="AU540" s="17"/>
      <c r="AV540" s="17"/>
    </row>
    <row r="541" spans="1:48">
      <c r="A541" s="519" t="s">
        <v>950</v>
      </c>
      <c r="B541" s="95">
        <v>508</v>
      </c>
      <c r="C541" s="24" t="s">
        <v>958</v>
      </c>
      <c r="D541" s="525" t="e">
        <f t="shared" si="278"/>
        <v>#REF!</v>
      </c>
      <c r="E541" s="428" t="e">
        <f t="shared" si="272"/>
        <v>#REF!</v>
      </c>
      <c r="F541" s="428" t="e">
        <f t="shared" si="273"/>
        <v>#REF!</v>
      </c>
      <c r="G541" s="439" t="e">
        <f>SUM(#REF!)</f>
        <v>#REF!</v>
      </c>
      <c r="H541" s="439" t="e">
        <f>SUM(#REF!)</f>
        <v>#REF!</v>
      </c>
      <c r="I541" s="439" t="e">
        <f>SUM(#REF!)</f>
        <v>#REF!</v>
      </c>
      <c r="J541" s="439" t="e">
        <f>SUM(#REF!)</f>
        <v>#REF!</v>
      </c>
      <c r="K541" s="439" t="e">
        <f>SUM(#REF!)</f>
        <v>#REF!</v>
      </c>
      <c r="L541" s="396" t="e">
        <f>SUM(#REF!)</f>
        <v>#REF!</v>
      </c>
      <c r="M541" s="396" t="e">
        <f>SUM(#REF!)</f>
        <v>#REF!</v>
      </c>
      <c r="N541" s="396" t="e">
        <f>SUM(#REF!)</f>
        <v>#REF!</v>
      </c>
      <c r="O541" s="396" t="e">
        <f>SUM(#REF!)</f>
        <v>#REF!</v>
      </c>
      <c r="P541" s="439" t="e">
        <f>SUM(#REF!)</f>
        <v>#REF!</v>
      </c>
      <c r="Q541" s="439" t="e">
        <f>SUM(#REF!)</f>
        <v>#REF!</v>
      </c>
      <c r="R541" s="439" t="e">
        <f>SUM(#REF!)</f>
        <v>#REF!</v>
      </c>
      <c r="S541" s="439" t="e">
        <f>SUM(#REF!)</f>
        <v>#REF!</v>
      </c>
      <c r="T541" s="439" t="e">
        <f>SUM(#REF!)</f>
        <v>#REF!</v>
      </c>
      <c r="U541" s="439" t="e">
        <f>SUM(#REF!)</f>
        <v>#REF!</v>
      </c>
      <c r="V541" s="439" t="e">
        <f>SUM(#REF!)</f>
        <v>#REF!</v>
      </c>
      <c r="W541" s="439" t="e">
        <f>SUM(#REF!)</f>
        <v>#REF!</v>
      </c>
      <c r="X541" s="439" t="e">
        <f>SUM(#REF!)</f>
        <v>#REF!</v>
      </c>
      <c r="Y541" s="396" t="e">
        <f>SUM(#REF!)</f>
        <v>#REF!</v>
      </c>
      <c r="Z541" s="396" t="e">
        <f>SUM(#REF!)</f>
        <v>#REF!</v>
      </c>
      <c r="AA541" s="393" t="e">
        <f>SUM(#REF!)</f>
        <v>#REF!</v>
      </c>
      <c r="AB541" s="393" t="e">
        <f>SUM(#REF!)</f>
        <v>#REF!</v>
      </c>
      <c r="AC541" s="393" t="e">
        <f>SUM(#REF!)</f>
        <v>#REF!</v>
      </c>
      <c r="AD541" s="443" t="e">
        <f>SUM(#REF!)</f>
        <v>#REF!</v>
      </c>
      <c r="AE541" s="93">
        <v>0</v>
      </c>
      <c r="AF541" s="110">
        <v>0</v>
      </c>
      <c r="AG541" s="378">
        <v>0</v>
      </c>
      <c r="AH541" s="395" t="e">
        <f t="shared" si="274"/>
        <v>#REF!</v>
      </c>
      <c r="AI541" s="395" t="e">
        <f>#REF!</f>
        <v>#REF!</v>
      </c>
      <c r="AJ541" s="395" t="e">
        <f>#REF!</f>
        <v>#REF!</v>
      </c>
      <c r="AK541" s="93" t="e">
        <f>#REF!</f>
        <v>#REF!</v>
      </c>
      <c r="AL541" s="93" t="e">
        <f>#REF!</f>
        <v>#REF!</v>
      </c>
      <c r="AM541" s="93" t="e">
        <f>#REF!</f>
        <v>#REF!</v>
      </c>
      <c r="AN541" s="93" t="e">
        <f>#REF!</f>
        <v>#REF!</v>
      </c>
      <c r="AO541" s="93" t="e">
        <f>#REF!</f>
        <v>#REF!</v>
      </c>
      <c r="AP541" s="93" t="e">
        <f>#REF!</f>
        <v>#REF!</v>
      </c>
      <c r="AQ541" s="93" t="e">
        <f>#REF!</f>
        <v>#REF!</v>
      </c>
      <c r="AR541" s="395" t="e">
        <f>#REF!</f>
        <v>#REF!</v>
      </c>
      <c r="AS541" s="187" t="e">
        <f>#REF!</f>
        <v>#REF!</v>
      </c>
      <c r="AT541" s="187" t="e">
        <f>#REF!</f>
        <v>#REF!</v>
      </c>
      <c r="AU541" s="17"/>
      <c r="AV541" s="17"/>
    </row>
    <row r="542" spans="1:48">
      <c r="A542" s="519">
        <v>5100014610100400</v>
      </c>
      <c r="B542" s="95">
        <v>513</v>
      </c>
      <c r="C542" s="24" t="s">
        <v>1248</v>
      </c>
      <c r="D542" s="525" t="e">
        <f t="shared" si="278"/>
        <v>#REF!</v>
      </c>
      <c r="E542" s="428" t="e">
        <f t="shared" si="272"/>
        <v>#REF!</v>
      </c>
      <c r="F542" s="428" t="e">
        <f t="shared" si="273"/>
        <v>#REF!</v>
      </c>
      <c r="G542" s="439" t="e">
        <f>SUM(#REF!)</f>
        <v>#REF!</v>
      </c>
      <c r="H542" s="439" t="e">
        <f>SUM(#REF!)</f>
        <v>#REF!</v>
      </c>
      <c r="I542" s="439" t="e">
        <f>SUM(#REF!)</f>
        <v>#REF!</v>
      </c>
      <c r="J542" s="439" t="e">
        <f>SUM(#REF!)</f>
        <v>#REF!</v>
      </c>
      <c r="K542" s="439" t="e">
        <f>SUM(#REF!)</f>
        <v>#REF!</v>
      </c>
      <c r="L542" s="439" t="e">
        <f>SUM(#REF!)</f>
        <v>#REF!</v>
      </c>
      <c r="M542" s="396" t="e">
        <f>SUM(#REF!)</f>
        <v>#REF!</v>
      </c>
      <c r="N542" s="439" t="e">
        <f>SUM(#REF!)</f>
        <v>#REF!</v>
      </c>
      <c r="O542" s="396" t="e">
        <f>SUM(#REF!)</f>
        <v>#REF!</v>
      </c>
      <c r="P542" s="439" t="e">
        <f>SUM(#REF!)</f>
        <v>#REF!</v>
      </c>
      <c r="Q542" s="439" t="e">
        <f>SUM(#REF!)</f>
        <v>#REF!</v>
      </c>
      <c r="R542" s="439" t="e">
        <f>SUM(#REF!)</f>
        <v>#REF!</v>
      </c>
      <c r="S542" s="439" t="e">
        <f>SUM(#REF!)</f>
        <v>#REF!</v>
      </c>
      <c r="T542" s="439" t="e">
        <f>SUM(#REF!)</f>
        <v>#REF!</v>
      </c>
      <c r="U542" s="439" t="e">
        <f>SUM(#REF!)</f>
        <v>#REF!</v>
      </c>
      <c r="V542" s="439" t="e">
        <f>SUM(#REF!)</f>
        <v>#REF!</v>
      </c>
      <c r="W542" s="439" t="e">
        <f>SUM(#REF!)</f>
        <v>#REF!</v>
      </c>
      <c r="X542" s="439" t="e">
        <f>SUM(#REF!)</f>
        <v>#REF!</v>
      </c>
      <c r="Y542" s="396" t="e">
        <f>SUM(#REF!)</f>
        <v>#REF!</v>
      </c>
      <c r="Z542" s="396" t="e">
        <f>SUM(#REF!)</f>
        <v>#REF!</v>
      </c>
      <c r="AA542" s="393" t="e">
        <f>SUM(#REF!)</f>
        <v>#REF!</v>
      </c>
      <c r="AB542" s="393" t="e">
        <f>SUM(#REF!)</f>
        <v>#REF!</v>
      </c>
      <c r="AC542" s="393" t="e">
        <f>SUM(#REF!)</f>
        <v>#REF!</v>
      </c>
      <c r="AD542" s="393" t="e">
        <f>SUM(#REF!)</f>
        <v>#REF!</v>
      </c>
      <c r="AE542" s="93">
        <v>2916000</v>
      </c>
      <c r="AF542" s="110">
        <v>2916000</v>
      </c>
      <c r="AG542" s="378">
        <v>9989672</v>
      </c>
      <c r="AH542" s="395" t="e">
        <f t="shared" si="274"/>
        <v>#REF!</v>
      </c>
      <c r="AI542" s="395" t="e">
        <f>#REF!</f>
        <v>#REF!</v>
      </c>
      <c r="AJ542" s="395" t="e">
        <f>#REF!</f>
        <v>#REF!</v>
      </c>
      <c r="AK542" s="395" t="e">
        <f>#REF!</f>
        <v>#REF!</v>
      </c>
      <c r="AL542" s="93" t="e">
        <f>#REF!</f>
        <v>#REF!</v>
      </c>
      <c r="AM542" s="395" t="e">
        <f>#REF!</f>
        <v>#REF!</v>
      </c>
      <c r="AN542" s="93" t="e">
        <f>#REF!</f>
        <v>#REF!</v>
      </c>
      <c r="AO542" s="395" t="e">
        <f>#REF!</f>
        <v>#REF!</v>
      </c>
      <c r="AP542" s="93" t="e">
        <f>#REF!</f>
        <v>#REF!</v>
      </c>
      <c r="AQ542" s="395" t="e">
        <f>#REF!</f>
        <v>#REF!</v>
      </c>
      <c r="AR542" s="93" t="e">
        <f>#REF!</f>
        <v>#REF!</v>
      </c>
      <c r="AS542" s="110" t="e">
        <f>#REF!</f>
        <v>#REF!</v>
      </c>
      <c r="AT542" s="187" t="e">
        <f>#REF!</f>
        <v>#REF!</v>
      </c>
      <c r="AU542" s="17"/>
      <c r="AV542" s="17"/>
    </row>
    <row r="543" spans="1:48">
      <c r="A543" s="471"/>
      <c r="C543" s="24"/>
      <c r="D543" s="525"/>
      <c r="E543" s="428"/>
      <c r="F543" s="428"/>
      <c r="G543" s="440"/>
      <c r="H543" s="440"/>
      <c r="I543" s="440"/>
      <c r="J543" s="440"/>
      <c r="K543" s="395"/>
      <c r="L543" s="395"/>
      <c r="M543" s="395"/>
      <c r="N543" s="395"/>
      <c r="O543" s="395"/>
      <c r="P543" s="395"/>
      <c r="Q543" s="395"/>
      <c r="R543" s="395"/>
      <c r="S543" s="395"/>
      <c r="T543" s="395"/>
      <c r="U543" s="395"/>
      <c r="V543" s="395"/>
      <c r="W543" s="395"/>
      <c r="X543" s="395"/>
      <c r="Y543" s="93"/>
      <c r="Z543" s="93"/>
      <c r="AA543" s="91"/>
      <c r="AB543" s="91"/>
      <c r="AC543" s="413"/>
      <c r="AD543" s="413"/>
      <c r="AE543" s="99"/>
      <c r="AF543" s="139"/>
      <c r="AG543" s="410"/>
      <c r="AH543" s="414"/>
      <c r="AI543" s="440"/>
      <c r="AJ543" s="440"/>
      <c r="AK543" s="440"/>
      <c r="AL543" s="129"/>
      <c r="AM543" s="129"/>
      <c r="AN543" s="99"/>
      <c r="AO543" s="99"/>
      <c r="AP543" s="414"/>
      <c r="AQ543" s="414"/>
      <c r="AR543" s="99"/>
      <c r="AS543" s="139"/>
      <c r="AT543" s="183"/>
      <c r="AU543" s="17"/>
      <c r="AV543" s="17"/>
    </row>
    <row r="544" spans="1:48">
      <c r="A544" s="471"/>
      <c r="C544" s="31" t="s">
        <v>271</v>
      </c>
      <c r="D544" s="524" t="e">
        <f t="shared" ref="D544:AT544" si="279">SUM(D545+D547+D548+D559+D560+D561+D565+D568+D569+D573+D574+D580+D581+D582+D583+D584+D594)</f>
        <v>#REF!</v>
      </c>
      <c r="E544" s="433" t="e">
        <f t="shared" si="279"/>
        <v>#REF!</v>
      </c>
      <c r="F544" s="433" t="e">
        <f t="shared" si="279"/>
        <v>#REF!</v>
      </c>
      <c r="G544" s="404" t="e">
        <f>SUM(G545+G547+G548+G559+G560+G561+G565+G568+G569+G573+G574+G580+G581+G582+G583+G584+G594)</f>
        <v>#REF!</v>
      </c>
      <c r="H544" s="404" t="e">
        <f>SUM(H545+H547+H548+H559+H560+H561+H565+H568+H569+H573+H574+H580+H581+H582+H583+H584+H594)</f>
        <v>#REF!</v>
      </c>
      <c r="I544" s="404" t="e">
        <f t="shared" si="279"/>
        <v>#REF!</v>
      </c>
      <c r="J544" s="404" t="e">
        <f t="shared" si="279"/>
        <v>#REF!</v>
      </c>
      <c r="K544" s="404" t="e">
        <f t="shared" si="279"/>
        <v>#REF!</v>
      </c>
      <c r="L544" s="404" t="e">
        <f t="shared" si="279"/>
        <v>#REF!</v>
      </c>
      <c r="M544" s="404" t="e">
        <f t="shared" si="279"/>
        <v>#REF!</v>
      </c>
      <c r="N544" s="404" t="e">
        <f t="shared" si="279"/>
        <v>#REF!</v>
      </c>
      <c r="O544" s="404" t="e">
        <f t="shared" si="279"/>
        <v>#REF!</v>
      </c>
      <c r="P544" s="404" t="e">
        <f t="shared" si="279"/>
        <v>#REF!</v>
      </c>
      <c r="Q544" s="404" t="e">
        <f t="shared" si="279"/>
        <v>#REF!</v>
      </c>
      <c r="R544" s="404" t="e">
        <f t="shared" si="279"/>
        <v>#REF!</v>
      </c>
      <c r="S544" s="404" t="e">
        <f t="shared" si="279"/>
        <v>#REF!</v>
      </c>
      <c r="T544" s="404" t="e">
        <f t="shared" si="279"/>
        <v>#REF!</v>
      </c>
      <c r="U544" s="404" t="e">
        <f t="shared" si="279"/>
        <v>#REF!</v>
      </c>
      <c r="V544" s="404" t="e">
        <f t="shared" si="279"/>
        <v>#REF!</v>
      </c>
      <c r="W544" s="404" t="e">
        <f t="shared" si="279"/>
        <v>#REF!</v>
      </c>
      <c r="X544" s="404" t="e">
        <f t="shared" si="279"/>
        <v>#REF!</v>
      </c>
      <c r="Y544" s="404" t="e">
        <f t="shared" si="279"/>
        <v>#REF!</v>
      </c>
      <c r="Z544" s="404" t="e">
        <f t="shared" si="279"/>
        <v>#REF!</v>
      </c>
      <c r="AA544" s="404" t="e">
        <f t="shared" si="279"/>
        <v>#REF!</v>
      </c>
      <c r="AB544" s="404" t="e">
        <f t="shared" si="279"/>
        <v>#REF!</v>
      </c>
      <c r="AC544" s="404" t="e">
        <f t="shared" si="279"/>
        <v>#REF!</v>
      </c>
      <c r="AD544" s="404" t="e">
        <f t="shared" si="279"/>
        <v>#REF!</v>
      </c>
      <c r="AE544" s="404">
        <f t="shared" si="279"/>
        <v>12899000</v>
      </c>
      <c r="AF544" s="404">
        <f t="shared" si="279"/>
        <v>12899000</v>
      </c>
      <c r="AG544" s="404">
        <f t="shared" si="279"/>
        <v>12093371</v>
      </c>
      <c r="AH544" s="404" t="e">
        <f t="shared" si="279"/>
        <v>#REF!</v>
      </c>
      <c r="AI544" s="404" t="e">
        <f t="shared" si="279"/>
        <v>#REF!</v>
      </c>
      <c r="AJ544" s="404" t="e">
        <f t="shared" si="279"/>
        <v>#REF!</v>
      </c>
      <c r="AK544" s="404" t="e">
        <f t="shared" si="279"/>
        <v>#REF!</v>
      </c>
      <c r="AL544" s="404" t="e">
        <f t="shared" si="279"/>
        <v>#REF!</v>
      </c>
      <c r="AM544" s="404" t="e">
        <f t="shared" si="279"/>
        <v>#REF!</v>
      </c>
      <c r="AN544" s="404" t="e">
        <f t="shared" si="279"/>
        <v>#REF!</v>
      </c>
      <c r="AO544" s="404" t="e">
        <f t="shared" si="279"/>
        <v>#REF!</v>
      </c>
      <c r="AP544" s="404" t="e">
        <f t="shared" si="279"/>
        <v>#REF!</v>
      </c>
      <c r="AQ544" s="404" t="e">
        <f t="shared" si="279"/>
        <v>#REF!</v>
      </c>
      <c r="AR544" s="404" t="e">
        <f t="shared" si="279"/>
        <v>#REF!</v>
      </c>
      <c r="AS544" s="404" t="e">
        <f t="shared" si="279"/>
        <v>#REF!</v>
      </c>
      <c r="AT544" s="404" t="e">
        <f t="shared" si="279"/>
        <v>#REF!</v>
      </c>
      <c r="AU544" s="17"/>
      <c r="AV544" s="17"/>
    </row>
    <row r="545" spans="1:48">
      <c r="A545" s="471"/>
      <c r="B545" s="95">
        <v>601</v>
      </c>
      <c r="C545" s="24" t="s">
        <v>1684</v>
      </c>
      <c r="D545" s="528" t="e">
        <f t="shared" ref="D545:AD545" si="280">SUM(D546)</f>
        <v>#REF!</v>
      </c>
      <c r="E545" s="429" t="e">
        <f t="shared" si="280"/>
        <v>#REF!</v>
      </c>
      <c r="F545" s="430" t="e">
        <f t="shared" si="280"/>
        <v>#REF!</v>
      </c>
      <c r="G545" s="89" t="e">
        <f t="shared" si="280"/>
        <v>#REF!</v>
      </c>
      <c r="H545" s="100" t="e">
        <f t="shared" si="280"/>
        <v>#REF!</v>
      </c>
      <c r="I545" s="100" t="e">
        <f t="shared" si="280"/>
        <v>#REF!</v>
      </c>
      <c r="J545" s="100" t="e">
        <f t="shared" si="280"/>
        <v>#REF!</v>
      </c>
      <c r="K545" s="100" t="e">
        <f t="shared" si="280"/>
        <v>#REF!</v>
      </c>
      <c r="L545" s="100" t="e">
        <f t="shared" si="280"/>
        <v>#REF!</v>
      </c>
      <c r="M545" s="100" t="e">
        <f t="shared" si="280"/>
        <v>#REF!</v>
      </c>
      <c r="N545" s="100" t="e">
        <f t="shared" si="280"/>
        <v>#REF!</v>
      </c>
      <c r="O545" s="100" t="e">
        <f t="shared" si="280"/>
        <v>#REF!</v>
      </c>
      <c r="P545" s="100" t="e">
        <f t="shared" si="280"/>
        <v>#REF!</v>
      </c>
      <c r="Q545" s="100" t="e">
        <f t="shared" si="280"/>
        <v>#REF!</v>
      </c>
      <c r="R545" s="100" t="e">
        <f t="shared" si="280"/>
        <v>#REF!</v>
      </c>
      <c r="S545" s="100" t="e">
        <f t="shared" si="280"/>
        <v>#REF!</v>
      </c>
      <c r="T545" s="100" t="e">
        <f t="shared" si="280"/>
        <v>#REF!</v>
      </c>
      <c r="U545" s="100" t="e">
        <f t="shared" si="280"/>
        <v>#REF!</v>
      </c>
      <c r="V545" s="100" t="e">
        <f t="shared" si="280"/>
        <v>#REF!</v>
      </c>
      <c r="W545" s="100" t="e">
        <f t="shared" si="280"/>
        <v>#REF!</v>
      </c>
      <c r="X545" s="100" t="e">
        <f t="shared" si="280"/>
        <v>#REF!</v>
      </c>
      <c r="Y545" s="125" t="e">
        <f t="shared" si="280"/>
        <v>#REF!</v>
      </c>
      <c r="Z545" s="100" t="e">
        <f t="shared" si="280"/>
        <v>#REF!</v>
      </c>
      <c r="AA545" s="100" t="e">
        <f t="shared" si="280"/>
        <v>#REF!</v>
      </c>
      <c r="AB545" s="100" t="e">
        <f t="shared" si="280"/>
        <v>#REF!</v>
      </c>
      <c r="AC545" s="100" t="e">
        <f t="shared" si="280"/>
        <v>#REF!</v>
      </c>
      <c r="AD545" s="100" t="e">
        <f t="shared" si="280"/>
        <v>#REF!</v>
      </c>
      <c r="AE545" s="94">
        <f>SUM(AE546)</f>
        <v>0</v>
      </c>
      <c r="AF545" s="34">
        <f>SUM(AF546)</f>
        <v>0</v>
      </c>
      <c r="AG545" s="435">
        <f>SUM(AG546)</f>
        <v>0</v>
      </c>
      <c r="AH545" s="398" t="e">
        <f t="shared" ref="AH545:AT545" si="281">SUM(AH546)</f>
        <v>#REF!</v>
      </c>
      <c r="AI545" s="411" t="e">
        <f t="shared" si="281"/>
        <v>#REF!</v>
      </c>
      <c r="AJ545" s="411" t="e">
        <f t="shared" si="281"/>
        <v>#REF!</v>
      </c>
      <c r="AK545" s="411" t="e">
        <f t="shared" si="281"/>
        <v>#REF!</v>
      </c>
      <c r="AL545" s="411" t="e">
        <f t="shared" si="281"/>
        <v>#REF!</v>
      </c>
      <c r="AM545" s="411" t="e">
        <f t="shared" si="281"/>
        <v>#REF!</v>
      </c>
      <c r="AN545" s="411" t="e">
        <f t="shared" si="281"/>
        <v>#REF!</v>
      </c>
      <c r="AO545" s="411" t="e">
        <f t="shared" si="281"/>
        <v>#REF!</v>
      </c>
      <c r="AP545" s="411" t="e">
        <f t="shared" si="281"/>
        <v>#REF!</v>
      </c>
      <c r="AQ545" s="411" t="e">
        <f t="shared" si="281"/>
        <v>#REF!</v>
      </c>
      <c r="AR545" s="412" t="e">
        <f t="shared" si="281"/>
        <v>#REF!</v>
      </c>
      <c r="AS545" s="411" t="e">
        <f t="shared" si="281"/>
        <v>#REF!</v>
      </c>
      <c r="AT545" s="184" t="e">
        <f t="shared" si="281"/>
        <v>#REF!</v>
      </c>
      <c r="AU545" s="17"/>
      <c r="AV545" s="17"/>
    </row>
    <row r="546" spans="1:48">
      <c r="A546" s="519">
        <v>5105060101400100</v>
      </c>
      <c r="B546" s="95" t="s">
        <v>1253</v>
      </c>
      <c r="C546" s="24" t="s">
        <v>1685</v>
      </c>
      <c r="D546" s="525" t="e">
        <f>E546/9*12</f>
        <v>#REF!</v>
      </c>
      <c r="E546" s="428" t="e">
        <f>AC546+AA546+Y546+W546+U546+S546+Q546+O546+M546+K546+I546+G546</f>
        <v>#REF!</v>
      </c>
      <c r="F546" s="428" t="e">
        <f>AD546+AB546+Z546+X546+V546+T546+R546+P546+N546+L546+J546+H546</f>
        <v>#REF!</v>
      </c>
      <c r="G546" s="517" t="e">
        <f>#REF!</f>
        <v>#REF!</v>
      </c>
      <c r="H546" s="439" t="e">
        <f>#REF!</f>
        <v>#REF!</v>
      </c>
      <c r="I546" s="439" t="e">
        <f>#REF!</f>
        <v>#REF!</v>
      </c>
      <c r="J546" s="439" t="e">
        <f>#REF!</f>
        <v>#REF!</v>
      </c>
      <c r="K546" s="439" t="e">
        <f>#REF!</f>
        <v>#REF!</v>
      </c>
      <c r="L546" s="439" t="e">
        <f>#REF!</f>
        <v>#REF!</v>
      </c>
      <c r="M546" s="439" t="e">
        <f>#REF!</f>
        <v>#REF!</v>
      </c>
      <c r="N546" s="439" t="e">
        <f>#REF!</f>
        <v>#REF!</v>
      </c>
      <c r="O546" s="439" t="e">
        <f>#REF!</f>
        <v>#REF!</v>
      </c>
      <c r="P546" s="439" t="e">
        <f>#REF!</f>
        <v>#REF!</v>
      </c>
      <c r="Q546" s="439" t="e">
        <f>#REF!</f>
        <v>#REF!</v>
      </c>
      <c r="R546" s="439" t="e">
        <f>#REF!</f>
        <v>#REF!</v>
      </c>
      <c r="S546" s="439" t="e">
        <f>#REF!</f>
        <v>#REF!</v>
      </c>
      <c r="T546" s="439" t="e">
        <f>#REF!</f>
        <v>#REF!</v>
      </c>
      <c r="U546" s="439" t="e">
        <f>#REF!</f>
        <v>#REF!</v>
      </c>
      <c r="V546" s="439" t="e">
        <f>#REF!</f>
        <v>#REF!</v>
      </c>
      <c r="W546" s="439" t="e">
        <f>#REF!</f>
        <v>#REF!</v>
      </c>
      <c r="X546" s="439" t="e">
        <f>#REF!</f>
        <v>#REF!</v>
      </c>
      <c r="Y546" s="439" t="e">
        <f>#REF!</f>
        <v>#REF!</v>
      </c>
      <c r="Z546" s="396" t="e">
        <f>#REF!</f>
        <v>#REF!</v>
      </c>
      <c r="AA546" s="393" t="e">
        <f>#REF!</f>
        <v>#REF!</v>
      </c>
      <c r="AB546" s="393" t="e">
        <f>#REF!</f>
        <v>#REF!</v>
      </c>
      <c r="AC546" s="393" t="e">
        <f>#REF!</f>
        <v>#REF!</v>
      </c>
      <c r="AD546" s="393" t="e">
        <f>#REF!</f>
        <v>#REF!</v>
      </c>
      <c r="AE546" s="93">
        <v>0</v>
      </c>
      <c r="AF546" s="93">
        <v>0</v>
      </c>
      <c r="AG546" s="468">
        <v>0</v>
      </c>
      <c r="AH546" s="395" t="e">
        <f>SUM(AI546:AT546)</f>
        <v>#REF!</v>
      </c>
      <c r="AI546" s="395" t="e">
        <f>#REF!</f>
        <v>#REF!</v>
      </c>
      <c r="AJ546" s="395" t="e">
        <f>#REF!</f>
        <v>#REF!</v>
      </c>
      <c r="AK546" s="395" t="e">
        <f>#REF!</f>
        <v>#REF!</v>
      </c>
      <c r="AL546" s="93" t="e">
        <f>#REF!</f>
        <v>#REF!</v>
      </c>
      <c r="AM546" s="93" t="e">
        <f>#REF!</f>
        <v>#REF!</v>
      </c>
      <c r="AN546" s="93" t="e">
        <f>#REF!</f>
        <v>#REF!</v>
      </c>
      <c r="AO546" s="93" t="e">
        <f>#REF!</f>
        <v>#REF!</v>
      </c>
      <c r="AP546" s="395" t="e">
        <f>#REF!</f>
        <v>#REF!</v>
      </c>
      <c r="AQ546" s="395" t="e">
        <f>#REF!</f>
        <v>#REF!</v>
      </c>
      <c r="AR546" s="93" t="e">
        <f>#REF!</f>
        <v>#REF!</v>
      </c>
      <c r="AS546" s="110" t="e">
        <f>#REF!</f>
        <v>#REF!</v>
      </c>
      <c r="AT546" s="187" t="e">
        <f>#REF!</f>
        <v>#REF!</v>
      </c>
      <c r="AU546" s="17"/>
      <c r="AV546" s="17"/>
    </row>
    <row r="547" spans="1:48">
      <c r="A547" s="519" t="s">
        <v>1482</v>
      </c>
      <c r="B547" s="95">
        <v>602</v>
      </c>
      <c r="C547" s="24" t="s">
        <v>1686</v>
      </c>
      <c r="D547" s="525" t="e">
        <f>E547/9*12</f>
        <v>#REF!</v>
      </c>
      <c r="E547" s="428" t="e">
        <f>AC547+AA547+Y547+W547+U547+S547+Q547+O547+M547+K547+I547+G547</f>
        <v>#REF!</v>
      </c>
      <c r="F547" s="428" t="e">
        <f>AD547+AB547+Z547+X547+V547+T547+R547+P547+N547+L547+J547+H547</f>
        <v>#REF!</v>
      </c>
      <c r="G547" s="397" t="e">
        <f>SUM(#REF!)</f>
        <v>#REF!</v>
      </c>
      <c r="H547" s="396" t="e">
        <f>SUM(#REF!)</f>
        <v>#REF!</v>
      </c>
      <c r="I547" s="439" t="e">
        <f>SUM(#REF!)</f>
        <v>#REF!</v>
      </c>
      <c r="J547" s="439" t="e">
        <f>SUM(#REF!)</f>
        <v>#REF!</v>
      </c>
      <c r="K547" s="439" t="e">
        <f>SUM(#REF!)</f>
        <v>#REF!</v>
      </c>
      <c r="L547" s="439" t="e">
        <f>SUM(#REF!)</f>
        <v>#REF!</v>
      </c>
      <c r="M547" s="439" t="e">
        <f>SUM(#REF!)</f>
        <v>#REF!</v>
      </c>
      <c r="N547" s="439" t="e">
        <f>SUM(#REF!)</f>
        <v>#REF!</v>
      </c>
      <c r="O547" s="439" t="e">
        <f>SUM(#REF!)</f>
        <v>#REF!</v>
      </c>
      <c r="P547" s="439" t="e">
        <f>SUM(#REF!)</f>
        <v>#REF!</v>
      </c>
      <c r="Q547" s="439" t="e">
        <f>SUM(#REF!)</f>
        <v>#REF!</v>
      </c>
      <c r="R547" s="439" t="e">
        <f>SUM(#REF!)</f>
        <v>#REF!</v>
      </c>
      <c r="S547" s="439" t="e">
        <f>SUM(#REF!)</f>
        <v>#REF!</v>
      </c>
      <c r="T547" s="439" t="e">
        <f>SUM(#REF!)</f>
        <v>#REF!</v>
      </c>
      <c r="U547" s="439" t="e">
        <f>SUM(#REF!)</f>
        <v>#REF!</v>
      </c>
      <c r="V547" s="439" t="e">
        <f>SUM(#REF!)</f>
        <v>#REF!</v>
      </c>
      <c r="W547" s="439" t="e">
        <f>SUM(#REF!)</f>
        <v>#REF!</v>
      </c>
      <c r="X547" s="439" t="e">
        <f>SUM(#REF!)</f>
        <v>#REF!</v>
      </c>
      <c r="Y547" s="439" t="e">
        <f>SUM(#REF!)</f>
        <v>#REF!</v>
      </c>
      <c r="Z547" s="396" t="e">
        <f>SUM(#REF!)</f>
        <v>#REF!</v>
      </c>
      <c r="AA547" s="393" t="e">
        <f>SUM(#REF!)</f>
        <v>#REF!</v>
      </c>
      <c r="AB547" s="393" t="e">
        <f>SUM(#REF!)</f>
        <v>#REF!</v>
      </c>
      <c r="AC547" s="393" t="e">
        <f>SUM(#REF!)</f>
        <v>#REF!</v>
      </c>
      <c r="AD547" s="393" t="e">
        <f>SUM(#REF!)</f>
        <v>#REF!</v>
      </c>
      <c r="AE547" s="93">
        <v>1146000</v>
      </c>
      <c r="AF547" s="110">
        <v>1146000</v>
      </c>
      <c r="AG547" s="378">
        <v>1090222</v>
      </c>
      <c r="AH547" s="395" t="e">
        <f>SUM(AI547:AT547)</f>
        <v>#REF!</v>
      </c>
      <c r="AI547" s="395" t="e">
        <f>#REF!</f>
        <v>#REF!</v>
      </c>
      <c r="AJ547" s="395" t="e">
        <f>#REF!</f>
        <v>#REF!</v>
      </c>
      <c r="AK547" s="395" t="e">
        <f>#REF!</f>
        <v>#REF!</v>
      </c>
      <c r="AL547" s="93" t="e">
        <f>#REF!</f>
        <v>#REF!</v>
      </c>
      <c r="AM547" s="93" t="e">
        <f>#REF!</f>
        <v>#REF!</v>
      </c>
      <c r="AN547" s="93" t="e">
        <f>#REF!</f>
        <v>#REF!</v>
      </c>
      <c r="AO547" s="93" t="e">
        <f>#REF!</f>
        <v>#REF!</v>
      </c>
      <c r="AP547" s="395" t="e">
        <f>#REF!</f>
        <v>#REF!</v>
      </c>
      <c r="AQ547" s="395" t="e">
        <f>#REF!</f>
        <v>#REF!</v>
      </c>
      <c r="AR547" s="93" t="e">
        <f>#REF!</f>
        <v>#REF!</v>
      </c>
      <c r="AS547" s="110" t="e">
        <f>#REF!</f>
        <v>#REF!</v>
      </c>
      <c r="AT547" s="187" t="e">
        <f>#REF!</f>
        <v>#REF!</v>
      </c>
      <c r="AU547" s="17"/>
      <c r="AV547" s="17"/>
    </row>
    <row r="548" spans="1:48">
      <c r="A548" s="519"/>
      <c r="B548" s="95">
        <v>603</v>
      </c>
      <c r="C548" s="24" t="s">
        <v>1353</v>
      </c>
      <c r="D548" s="556" t="e">
        <f>SUM(D549:D557)</f>
        <v>#REF!</v>
      </c>
      <c r="E548" s="430" t="e">
        <f>SUM(E549:E558)</f>
        <v>#REF!</v>
      </c>
      <c r="F548" s="430" t="e">
        <f>SUM(F549:F558)</f>
        <v>#REF!</v>
      </c>
      <c r="G548" s="430" t="e">
        <f>SUM(G549:G558)</f>
        <v>#REF!</v>
      </c>
      <c r="H548" s="430" t="e">
        <f>SUM(H549:H558)</f>
        <v>#REF!</v>
      </c>
      <c r="I548" s="430" t="e">
        <f t="shared" ref="I548:AT548" si="282">SUM(I549:I558)</f>
        <v>#REF!</v>
      </c>
      <c r="J548" s="430" t="e">
        <f t="shared" si="282"/>
        <v>#REF!</v>
      </c>
      <c r="K548" s="430" t="e">
        <f t="shared" si="282"/>
        <v>#REF!</v>
      </c>
      <c r="L548" s="430" t="e">
        <f t="shared" si="282"/>
        <v>#REF!</v>
      </c>
      <c r="M548" s="430" t="e">
        <f t="shared" si="282"/>
        <v>#REF!</v>
      </c>
      <c r="N548" s="430" t="e">
        <f t="shared" si="282"/>
        <v>#REF!</v>
      </c>
      <c r="O548" s="430" t="e">
        <f t="shared" si="282"/>
        <v>#REF!</v>
      </c>
      <c r="P548" s="430" t="e">
        <f t="shared" si="282"/>
        <v>#REF!</v>
      </c>
      <c r="Q548" s="430" t="e">
        <f t="shared" si="282"/>
        <v>#REF!</v>
      </c>
      <c r="R548" s="430" t="e">
        <f t="shared" si="282"/>
        <v>#REF!</v>
      </c>
      <c r="S548" s="430" t="e">
        <f t="shared" si="282"/>
        <v>#REF!</v>
      </c>
      <c r="T548" s="430" t="e">
        <f t="shared" si="282"/>
        <v>#REF!</v>
      </c>
      <c r="U548" s="430" t="e">
        <f t="shared" si="282"/>
        <v>#REF!</v>
      </c>
      <c r="V548" s="430" t="e">
        <f t="shared" si="282"/>
        <v>#REF!</v>
      </c>
      <c r="W548" s="430" t="e">
        <f t="shared" si="282"/>
        <v>#REF!</v>
      </c>
      <c r="X548" s="430" t="e">
        <f t="shared" si="282"/>
        <v>#REF!</v>
      </c>
      <c r="Y548" s="430" t="e">
        <f t="shared" si="282"/>
        <v>#REF!</v>
      </c>
      <c r="Z548" s="430" t="e">
        <f t="shared" si="282"/>
        <v>#REF!</v>
      </c>
      <c r="AA548" s="430" t="e">
        <f t="shared" si="282"/>
        <v>#REF!</v>
      </c>
      <c r="AB548" s="430" t="e">
        <f t="shared" si="282"/>
        <v>#REF!</v>
      </c>
      <c r="AC548" s="430" t="e">
        <f t="shared" si="282"/>
        <v>#REF!</v>
      </c>
      <c r="AD548" s="430" t="e">
        <f t="shared" si="282"/>
        <v>#REF!</v>
      </c>
      <c r="AE548" s="430">
        <f t="shared" si="282"/>
        <v>6911200</v>
      </c>
      <c r="AF548" s="430">
        <f t="shared" si="282"/>
        <v>6911200</v>
      </c>
      <c r="AG548" s="430">
        <f t="shared" si="282"/>
        <v>7302602</v>
      </c>
      <c r="AH548" s="430" t="e">
        <f t="shared" si="282"/>
        <v>#REF!</v>
      </c>
      <c r="AI548" s="430" t="e">
        <f t="shared" si="282"/>
        <v>#REF!</v>
      </c>
      <c r="AJ548" s="430" t="e">
        <f t="shared" si="282"/>
        <v>#REF!</v>
      </c>
      <c r="AK548" s="430" t="e">
        <f t="shared" si="282"/>
        <v>#REF!</v>
      </c>
      <c r="AL548" s="430" t="e">
        <f t="shared" si="282"/>
        <v>#REF!</v>
      </c>
      <c r="AM548" s="430" t="e">
        <f t="shared" si="282"/>
        <v>#REF!</v>
      </c>
      <c r="AN548" s="430" t="e">
        <f t="shared" si="282"/>
        <v>#REF!</v>
      </c>
      <c r="AO548" s="430" t="e">
        <f t="shared" si="282"/>
        <v>#REF!</v>
      </c>
      <c r="AP548" s="430" t="e">
        <f t="shared" si="282"/>
        <v>#REF!</v>
      </c>
      <c r="AQ548" s="430" t="e">
        <f t="shared" si="282"/>
        <v>#REF!</v>
      </c>
      <c r="AR548" s="430" t="e">
        <f t="shared" si="282"/>
        <v>#REF!</v>
      </c>
      <c r="AS548" s="430" t="e">
        <f t="shared" si="282"/>
        <v>#REF!</v>
      </c>
      <c r="AT548" s="430" t="e">
        <f t="shared" si="282"/>
        <v>#REF!</v>
      </c>
      <c r="AU548" s="17"/>
      <c r="AV548" s="17"/>
    </row>
    <row r="549" spans="1:48">
      <c r="A549" s="519">
        <v>5104010100400100</v>
      </c>
      <c r="B549" s="95" t="s">
        <v>1254</v>
      </c>
      <c r="C549" s="24" t="s">
        <v>613</v>
      </c>
      <c r="D549" s="525" t="e">
        <f>E549/9*12</f>
        <v>#REF!</v>
      </c>
      <c r="E549" s="428" t="e">
        <f t="shared" ref="E549:F560" si="283">AC549+AA549+Y549+W549+U549+S549+Q549+O549+M549+K549+I549+G549</f>
        <v>#REF!</v>
      </c>
      <c r="F549" s="481" t="e">
        <f t="shared" si="283"/>
        <v>#REF!</v>
      </c>
      <c r="G549" s="397" t="e">
        <f>SUM(#REF!)</f>
        <v>#REF!</v>
      </c>
      <c r="H549" s="396" t="e">
        <f>SUM(#REF!)</f>
        <v>#REF!</v>
      </c>
      <c r="I549" s="439" t="e">
        <f>SUM(#REF!)</f>
        <v>#REF!</v>
      </c>
      <c r="J549" s="439" t="e">
        <f>SUM(#REF!)</f>
        <v>#REF!</v>
      </c>
      <c r="K549" s="439" t="e">
        <f>SUM(#REF!)</f>
        <v>#REF!</v>
      </c>
      <c r="L549" s="396" t="e">
        <f>SUM(#REF!)</f>
        <v>#REF!</v>
      </c>
      <c r="M549" s="396" t="e">
        <f>SUM(#REF!)</f>
        <v>#REF!</v>
      </c>
      <c r="N549" s="396" t="e">
        <f>SUM(#REF!)</f>
        <v>#REF!</v>
      </c>
      <c r="O549" s="439" t="e">
        <f>SUM(#REF!)</f>
        <v>#REF!</v>
      </c>
      <c r="P549" s="439" t="e">
        <f>SUM(#REF!)</f>
        <v>#REF!</v>
      </c>
      <c r="Q549" s="439" t="e">
        <f>SUM(#REF!)</f>
        <v>#REF!</v>
      </c>
      <c r="R549" s="396" t="e">
        <f>SUM(#REF!)</f>
        <v>#REF!</v>
      </c>
      <c r="S549" s="396" t="e">
        <f>SUM(#REF!)</f>
        <v>#REF!</v>
      </c>
      <c r="T549" s="439" t="e">
        <f>SUM(#REF!)</f>
        <v>#REF!</v>
      </c>
      <c r="U549" s="439" t="e">
        <f>SUM(#REF!)</f>
        <v>#REF!</v>
      </c>
      <c r="V549" s="396" t="e">
        <f>SUM(#REF!)</f>
        <v>#REF!</v>
      </c>
      <c r="W549" s="396" t="e">
        <f>SUM(#REF!)</f>
        <v>#REF!</v>
      </c>
      <c r="X549" s="396" t="e">
        <f>SUM(#REF!)</f>
        <v>#REF!</v>
      </c>
      <c r="Y549" s="439" t="e">
        <f>SUM(#REF!)</f>
        <v>#REF!</v>
      </c>
      <c r="Z549" s="396" t="e">
        <f>SUM(#REF!)</f>
        <v>#REF!</v>
      </c>
      <c r="AA549" s="393" t="e">
        <f>SUM(#REF!)</f>
        <v>#REF!</v>
      </c>
      <c r="AB549" s="393" t="e">
        <f>SUM(#REF!)</f>
        <v>#REF!</v>
      </c>
      <c r="AC549" s="393" t="e">
        <f>SUM(#REF!)</f>
        <v>#REF!</v>
      </c>
      <c r="AD549" s="393" t="e">
        <f>SUM(#REF!)</f>
        <v>#REF!</v>
      </c>
      <c r="AE549" s="93">
        <v>770800</v>
      </c>
      <c r="AF549" s="110">
        <v>770800</v>
      </c>
      <c r="AG549" s="378">
        <v>614869</v>
      </c>
      <c r="AH549" s="395" t="e">
        <f t="shared" ref="AH549:AH560" si="284">SUM(AI549:AT549)</f>
        <v>#REF!</v>
      </c>
      <c r="AI549" s="110" t="e">
        <f>#REF!</f>
        <v>#REF!</v>
      </c>
      <c r="AJ549" s="93" t="e">
        <f>#REF!</f>
        <v>#REF!</v>
      </c>
      <c r="AK549" s="93" t="e">
        <f>#REF!</f>
        <v>#REF!</v>
      </c>
      <c r="AL549" s="395" t="e">
        <f>#REF!</f>
        <v>#REF!</v>
      </c>
      <c r="AM549" s="93" t="e">
        <f>#REF!</f>
        <v>#REF!</v>
      </c>
      <c r="AN549" s="93" t="e">
        <f>#REF!</f>
        <v>#REF!</v>
      </c>
      <c r="AO549" s="93" t="e">
        <f>#REF!</f>
        <v>#REF!</v>
      </c>
      <c r="AP549" s="395" t="e">
        <f>#REF!</f>
        <v>#REF!</v>
      </c>
      <c r="AQ549" s="93" t="e">
        <f>#REF!</f>
        <v>#REF!</v>
      </c>
      <c r="AR549" s="93" t="e">
        <f>#REF!</f>
        <v>#REF!</v>
      </c>
      <c r="AS549" s="187" t="e">
        <f>#REF!</f>
        <v>#REF!</v>
      </c>
      <c r="AT549" s="187" t="e">
        <f>#REF!</f>
        <v>#REF!</v>
      </c>
      <c r="AU549" s="17"/>
      <c r="AV549" s="17"/>
    </row>
    <row r="550" spans="1:48">
      <c r="A550" s="519">
        <v>5104010100400200</v>
      </c>
      <c r="B550" s="95" t="s">
        <v>1255</v>
      </c>
      <c r="C550" s="24" t="s">
        <v>612</v>
      </c>
      <c r="D550" s="525" t="e">
        <f>E550/9*12</f>
        <v>#REF!</v>
      </c>
      <c r="E550" s="106" t="e">
        <f t="shared" si="283"/>
        <v>#REF!</v>
      </c>
      <c r="F550" s="428" t="e">
        <f t="shared" si="283"/>
        <v>#REF!</v>
      </c>
      <c r="G550" s="397" t="e">
        <f>SUM(#REF!)</f>
        <v>#REF!</v>
      </c>
      <c r="H550" s="396" t="e">
        <f>SUM(#REF!)</f>
        <v>#REF!</v>
      </c>
      <c r="I550" s="396" t="e">
        <f>SUM(#REF!)</f>
        <v>#REF!</v>
      </c>
      <c r="J550" s="396" t="e">
        <f>SUM(#REF!)</f>
        <v>#REF!</v>
      </c>
      <c r="K550" s="439" t="e">
        <f>SUM(#REF!)</f>
        <v>#REF!</v>
      </c>
      <c r="L550" s="396" t="e">
        <f>SUM(#REF!)</f>
        <v>#REF!</v>
      </c>
      <c r="M550" s="396" t="e">
        <f>SUM(#REF!)</f>
        <v>#REF!</v>
      </c>
      <c r="N550" s="396" t="e">
        <f>SUM(#REF!)</f>
        <v>#REF!</v>
      </c>
      <c r="O550" s="439" t="e">
        <f>SUM(#REF!)</f>
        <v>#REF!</v>
      </c>
      <c r="P550" s="396" t="e">
        <f>SUM(#REF!)</f>
        <v>#REF!</v>
      </c>
      <c r="Q550" s="439" t="e">
        <f>SUM(#REF!)</f>
        <v>#REF!</v>
      </c>
      <c r="R550" s="396" t="e">
        <f>SUM(#REF!)</f>
        <v>#REF!</v>
      </c>
      <c r="S550" s="396" t="e">
        <f>SUM(#REF!)</f>
        <v>#REF!</v>
      </c>
      <c r="T550" s="396" t="e">
        <f>SUM(#REF!)</f>
        <v>#REF!</v>
      </c>
      <c r="U550" s="439" t="e">
        <f>SUM(#REF!)</f>
        <v>#REF!</v>
      </c>
      <c r="V550" s="396" t="e">
        <f>SUM(#REF!)</f>
        <v>#REF!</v>
      </c>
      <c r="W550" s="396" t="e">
        <f>SUM(#REF!)</f>
        <v>#REF!</v>
      </c>
      <c r="X550" s="396" t="e">
        <f>SUM(#REF!)</f>
        <v>#REF!</v>
      </c>
      <c r="Y550" s="396" t="e">
        <f>SUM(#REF!)</f>
        <v>#REF!</v>
      </c>
      <c r="Z550" s="396" t="e">
        <f>SUM(#REF!)</f>
        <v>#REF!</v>
      </c>
      <c r="AA550" s="393" t="e">
        <f>SUM(#REF!)</f>
        <v>#REF!</v>
      </c>
      <c r="AB550" s="393" t="e">
        <f>SUM(#REF!)</f>
        <v>#REF!</v>
      </c>
      <c r="AC550" s="393" t="e">
        <f>SUM(#REF!)</f>
        <v>#REF!</v>
      </c>
      <c r="AD550" s="393" t="e">
        <f>SUM(#REF!)</f>
        <v>#REF!</v>
      </c>
      <c r="AE550" s="93">
        <v>1100000</v>
      </c>
      <c r="AF550" s="110">
        <v>1100000</v>
      </c>
      <c r="AG550" s="378">
        <v>1143564</v>
      </c>
      <c r="AH550" s="395" t="e">
        <f t="shared" si="284"/>
        <v>#REF!</v>
      </c>
      <c r="AI550" s="110" t="e">
        <f>#REF!</f>
        <v>#REF!</v>
      </c>
      <c r="AJ550" s="93" t="e">
        <f>#REF!</f>
        <v>#REF!</v>
      </c>
      <c r="AK550" s="93" t="e">
        <f>#REF!</f>
        <v>#REF!</v>
      </c>
      <c r="AL550" s="395" t="e">
        <f>#REF!</f>
        <v>#REF!</v>
      </c>
      <c r="AM550" s="93" t="e">
        <f>#REF!</f>
        <v>#REF!</v>
      </c>
      <c r="AN550" s="93" t="e">
        <f>#REF!</f>
        <v>#REF!</v>
      </c>
      <c r="AO550" s="93" t="e">
        <f>#REF!</f>
        <v>#REF!</v>
      </c>
      <c r="AP550" s="395" t="e">
        <f>#REF!</f>
        <v>#REF!</v>
      </c>
      <c r="AQ550" s="93" t="e">
        <f>#REF!</f>
        <v>#REF!</v>
      </c>
      <c r="AR550" s="93" t="e">
        <f>#REF!</f>
        <v>#REF!</v>
      </c>
      <c r="AS550" s="187" t="e">
        <f>#REF!</f>
        <v>#REF!</v>
      </c>
      <c r="AT550" s="187" t="e">
        <f>#REF!</f>
        <v>#REF!</v>
      </c>
      <c r="AU550" s="17"/>
      <c r="AV550" s="17"/>
    </row>
    <row r="551" spans="1:48">
      <c r="A551" s="519">
        <v>5104010100400300</v>
      </c>
      <c r="B551" s="95" t="s">
        <v>1256</v>
      </c>
      <c r="C551" s="24" t="s">
        <v>1689</v>
      </c>
      <c r="D551" s="525" t="e">
        <f>E551/9*12</f>
        <v>#REF!</v>
      </c>
      <c r="E551" s="106" t="e">
        <f t="shared" si="283"/>
        <v>#REF!</v>
      </c>
      <c r="F551" s="428" t="e">
        <f t="shared" si="283"/>
        <v>#REF!</v>
      </c>
      <c r="G551" s="397" t="e">
        <f>SUM(#REF!)</f>
        <v>#REF!</v>
      </c>
      <c r="H551" s="396" t="e">
        <f>SUM(#REF!)</f>
        <v>#REF!</v>
      </c>
      <c r="I551" s="396" t="e">
        <f>SUM(#REF!)</f>
        <v>#REF!</v>
      </c>
      <c r="J551" s="396" t="e">
        <f>SUM(#REF!)</f>
        <v>#REF!</v>
      </c>
      <c r="K551" s="439" t="e">
        <f>SUM(#REF!)</f>
        <v>#REF!</v>
      </c>
      <c r="L551" s="396" t="e">
        <f>SUM(#REF!)</f>
        <v>#REF!</v>
      </c>
      <c r="M551" s="396" t="e">
        <f>SUM(#REF!)</f>
        <v>#REF!</v>
      </c>
      <c r="N551" s="396" t="e">
        <f>SUM(#REF!)</f>
        <v>#REF!</v>
      </c>
      <c r="O551" s="439" t="e">
        <f>SUM(#REF!)</f>
        <v>#REF!</v>
      </c>
      <c r="P551" s="396" t="e">
        <f>SUM(#REF!)</f>
        <v>#REF!</v>
      </c>
      <c r="Q551" s="396" t="e">
        <f>SUM(#REF!)</f>
        <v>#REF!</v>
      </c>
      <c r="R551" s="396" t="e">
        <f>SUM(#REF!)</f>
        <v>#REF!</v>
      </c>
      <c r="S551" s="396" t="e">
        <f>SUM(#REF!)</f>
        <v>#REF!</v>
      </c>
      <c r="T551" s="396" t="e">
        <f>SUM(#REF!)</f>
        <v>#REF!</v>
      </c>
      <c r="U551" s="439" t="e">
        <f>SUM(#REF!)</f>
        <v>#REF!</v>
      </c>
      <c r="V551" s="396" t="e">
        <f>SUM(#REF!)</f>
        <v>#REF!</v>
      </c>
      <c r="W551" s="396" t="e">
        <f>SUM(#REF!)</f>
        <v>#REF!</v>
      </c>
      <c r="X551" s="396" t="e">
        <f>SUM(#REF!)</f>
        <v>#REF!</v>
      </c>
      <c r="Y551" s="396" t="e">
        <f>SUM(#REF!)</f>
        <v>#REF!</v>
      </c>
      <c r="Z551" s="396" t="e">
        <f>SUM(#REF!)</f>
        <v>#REF!</v>
      </c>
      <c r="AA551" s="393" t="e">
        <f>SUM(#REF!)</f>
        <v>#REF!</v>
      </c>
      <c r="AB551" s="393" t="e">
        <f>SUM(#REF!)</f>
        <v>#REF!</v>
      </c>
      <c r="AC551" s="393" t="e">
        <f>SUM(#REF!)</f>
        <v>#REF!</v>
      </c>
      <c r="AD551" s="393" t="e">
        <f>SUM(#REF!)</f>
        <v>#REF!</v>
      </c>
      <c r="AE551" s="93">
        <v>3600000</v>
      </c>
      <c r="AF551" s="110">
        <v>3600000</v>
      </c>
      <c r="AG551" s="378">
        <v>3689715</v>
      </c>
      <c r="AH551" s="395" t="e">
        <f t="shared" si="284"/>
        <v>#REF!</v>
      </c>
      <c r="AI551" s="110" t="e">
        <f>#REF!</f>
        <v>#REF!</v>
      </c>
      <c r="AJ551" s="93" t="e">
        <f>#REF!</f>
        <v>#REF!</v>
      </c>
      <c r="AK551" s="93" t="e">
        <f>#REF!</f>
        <v>#REF!</v>
      </c>
      <c r="AL551" s="93" t="e">
        <f>#REF!</f>
        <v>#REF!</v>
      </c>
      <c r="AM551" s="93" t="e">
        <f>#REF!</f>
        <v>#REF!</v>
      </c>
      <c r="AN551" s="93" t="e">
        <f>#REF!</f>
        <v>#REF!</v>
      </c>
      <c r="AO551" s="93" t="e">
        <f>#REF!</f>
        <v>#REF!</v>
      </c>
      <c r="AP551" s="93" t="e">
        <f>#REF!</f>
        <v>#REF!</v>
      </c>
      <c r="AQ551" s="93" t="e">
        <f>#REF!</f>
        <v>#REF!</v>
      </c>
      <c r="AR551" s="93" t="e">
        <f>#REF!</f>
        <v>#REF!</v>
      </c>
      <c r="AS551" s="187" t="e">
        <f>#REF!</f>
        <v>#REF!</v>
      </c>
      <c r="AT551" s="187" t="e">
        <f>#REF!</f>
        <v>#REF!</v>
      </c>
      <c r="AU551" s="17"/>
      <c r="AV551" s="17"/>
    </row>
    <row r="552" spans="1:48">
      <c r="A552" s="519">
        <v>5104010100400400</v>
      </c>
      <c r="B552" s="95" t="s">
        <v>1257</v>
      </c>
      <c r="C552" s="24" t="s">
        <v>1690</v>
      </c>
      <c r="D552" s="525" t="e">
        <f>E552/9*12</f>
        <v>#REF!</v>
      </c>
      <c r="E552" s="106" t="e">
        <f t="shared" si="283"/>
        <v>#REF!</v>
      </c>
      <c r="F552" s="428" t="e">
        <f t="shared" si="283"/>
        <v>#REF!</v>
      </c>
      <c r="G552" s="397" t="e">
        <f>SUM(#REF!)</f>
        <v>#REF!</v>
      </c>
      <c r="H552" s="396" t="e">
        <f>SUM(#REF!)</f>
        <v>#REF!</v>
      </c>
      <c r="I552" s="396" t="e">
        <f>SUM(#REF!)</f>
        <v>#REF!</v>
      </c>
      <c r="J552" s="396" t="e">
        <f>SUM(#REF!)</f>
        <v>#REF!</v>
      </c>
      <c r="K552" s="439" t="e">
        <f>SUM(#REF!)</f>
        <v>#REF!</v>
      </c>
      <c r="L552" s="396" t="e">
        <f>SUM(#REF!)</f>
        <v>#REF!</v>
      </c>
      <c r="M552" s="396" t="e">
        <f>SUM(#REF!)</f>
        <v>#REF!</v>
      </c>
      <c r="N552" s="396" t="e">
        <f>SUM(#REF!)</f>
        <v>#REF!</v>
      </c>
      <c r="O552" s="396" t="e">
        <f>SUM(#REF!)</f>
        <v>#REF!</v>
      </c>
      <c r="P552" s="396" t="e">
        <f>SUM(#REF!)</f>
        <v>#REF!</v>
      </c>
      <c r="Q552" s="396" t="e">
        <f>SUM(#REF!)</f>
        <v>#REF!</v>
      </c>
      <c r="R552" s="396" t="e">
        <f>SUM(#REF!)</f>
        <v>#REF!</v>
      </c>
      <c r="S552" s="396" t="e">
        <f>SUM(#REF!)</f>
        <v>#REF!</v>
      </c>
      <c r="T552" s="396" t="e">
        <f>SUM(#REF!)</f>
        <v>#REF!</v>
      </c>
      <c r="U552" s="396" t="e">
        <f>SUM(#REF!)</f>
        <v>#REF!</v>
      </c>
      <c r="V552" s="396" t="e">
        <f>SUM(#REF!)</f>
        <v>#REF!</v>
      </c>
      <c r="W552" s="396" t="e">
        <f>SUM(#REF!)</f>
        <v>#REF!</v>
      </c>
      <c r="X552" s="396" t="e">
        <f>SUM(#REF!)</f>
        <v>#REF!</v>
      </c>
      <c r="Y552" s="396" t="e">
        <f>SUM(#REF!)</f>
        <v>#REF!</v>
      </c>
      <c r="Z552" s="396" t="e">
        <f>SUM(#REF!)</f>
        <v>#REF!</v>
      </c>
      <c r="AA552" s="393" t="e">
        <f>SUM(#REF!)</f>
        <v>#REF!</v>
      </c>
      <c r="AB552" s="393" t="e">
        <f>SUM(#REF!)</f>
        <v>#REF!</v>
      </c>
      <c r="AC552" s="393" t="e">
        <f>SUM(#REF!)</f>
        <v>#REF!</v>
      </c>
      <c r="AD552" s="393" t="e">
        <f>SUM(#REF!)</f>
        <v>#REF!</v>
      </c>
      <c r="AE552" s="93">
        <v>1400000</v>
      </c>
      <c r="AF552" s="110">
        <v>1400000</v>
      </c>
      <c r="AG552" s="378">
        <v>1534300</v>
      </c>
      <c r="AH552" s="395" t="e">
        <f t="shared" si="284"/>
        <v>#REF!</v>
      </c>
      <c r="AI552" s="110" t="e">
        <f>#REF!</f>
        <v>#REF!</v>
      </c>
      <c r="AJ552" s="93" t="e">
        <f>#REF!</f>
        <v>#REF!</v>
      </c>
      <c r="AK552" s="93" t="e">
        <f>#REF!</f>
        <v>#REF!</v>
      </c>
      <c r="AL552" s="93" t="e">
        <f>#REF!</f>
        <v>#REF!</v>
      </c>
      <c r="AM552" s="93" t="e">
        <f>#REF!</f>
        <v>#REF!</v>
      </c>
      <c r="AN552" s="93" t="e">
        <f>#REF!</f>
        <v>#REF!</v>
      </c>
      <c r="AO552" s="93" t="e">
        <f>#REF!</f>
        <v>#REF!</v>
      </c>
      <c r="AP552" s="93" t="e">
        <f>#REF!</f>
        <v>#REF!</v>
      </c>
      <c r="AQ552" s="93" t="e">
        <f>#REF!</f>
        <v>#REF!</v>
      </c>
      <c r="AR552" s="93" t="e">
        <f>#REF!</f>
        <v>#REF!</v>
      </c>
      <c r="AS552" s="187" t="e">
        <f>#REF!</f>
        <v>#REF!</v>
      </c>
      <c r="AT552" s="187" t="e">
        <f>#REF!</f>
        <v>#REF!</v>
      </c>
      <c r="AU552" s="17"/>
      <c r="AV552" s="17"/>
    </row>
    <row r="553" spans="1:48">
      <c r="A553" s="519">
        <v>5104010100400500</v>
      </c>
      <c r="B553" s="95" t="s">
        <v>1258</v>
      </c>
      <c r="C553" s="24" t="s">
        <v>1691</v>
      </c>
      <c r="D553" s="525" t="e">
        <f>E553/9*12</f>
        <v>#REF!</v>
      </c>
      <c r="E553" s="106" t="e">
        <f t="shared" si="283"/>
        <v>#REF!</v>
      </c>
      <c r="F553" s="428" t="e">
        <f t="shared" si="283"/>
        <v>#REF!</v>
      </c>
      <c r="G553" s="397" t="e">
        <f>SUM(#REF!)</f>
        <v>#REF!</v>
      </c>
      <c r="H553" s="396" t="e">
        <f>SUM(#REF!)</f>
        <v>#REF!</v>
      </c>
      <c r="I553" s="396" t="e">
        <f>SUM(#REF!)</f>
        <v>#REF!</v>
      </c>
      <c r="J553" s="396" t="e">
        <f>SUM(#REF!)</f>
        <v>#REF!</v>
      </c>
      <c r="K553" s="439" t="e">
        <f>SUM(#REF!)</f>
        <v>#REF!</v>
      </c>
      <c r="L553" s="396" t="e">
        <f>SUM(#REF!)</f>
        <v>#REF!</v>
      </c>
      <c r="M553" s="396" t="e">
        <f>SUM(#REF!)</f>
        <v>#REF!</v>
      </c>
      <c r="N553" s="396" t="e">
        <f>SUM(#REF!)</f>
        <v>#REF!</v>
      </c>
      <c r="O553" s="396" t="e">
        <f>SUM(#REF!)</f>
        <v>#REF!</v>
      </c>
      <c r="P553" s="396" t="e">
        <f>SUM(#REF!)</f>
        <v>#REF!</v>
      </c>
      <c r="Q553" s="396" t="e">
        <f>SUM(#REF!)</f>
        <v>#REF!</v>
      </c>
      <c r="R553" s="396" t="e">
        <f>SUM(#REF!)</f>
        <v>#REF!</v>
      </c>
      <c r="S553" s="396" t="e">
        <f>SUM(#REF!)</f>
        <v>#REF!</v>
      </c>
      <c r="T553" s="396" t="e">
        <f>SUM(#REF!)</f>
        <v>#REF!</v>
      </c>
      <c r="U553" s="396" t="e">
        <f>SUM(#REF!)</f>
        <v>#REF!</v>
      </c>
      <c r="V553" s="396" t="e">
        <f>SUM(#REF!)</f>
        <v>#REF!</v>
      </c>
      <c r="W553" s="396" t="e">
        <f>SUM(#REF!)</f>
        <v>#REF!</v>
      </c>
      <c r="X553" s="396" t="e">
        <f>SUM(#REF!)</f>
        <v>#REF!</v>
      </c>
      <c r="Y553" s="396" t="e">
        <f>SUM(#REF!)</f>
        <v>#REF!</v>
      </c>
      <c r="Z553" s="396" t="e">
        <f>SUM(#REF!)</f>
        <v>#REF!</v>
      </c>
      <c r="AA553" s="393" t="e">
        <f>SUM(#REF!)</f>
        <v>#REF!</v>
      </c>
      <c r="AB553" s="393" t="e">
        <f>SUM(#REF!)</f>
        <v>#REF!</v>
      </c>
      <c r="AC553" s="393" t="e">
        <f>SUM(#REF!)</f>
        <v>#REF!</v>
      </c>
      <c r="AD553" s="393" t="e">
        <f>SUM(#REF!)</f>
        <v>#REF!</v>
      </c>
      <c r="AE553" s="93">
        <v>40400</v>
      </c>
      <c r="AF553" s="110">
        <v>40400</v>
      </c>
      <c r="AG553" s="378">
        <v>31265</v>
      </c>
      <c r="AH553" s="395" t="e">
        <f t="shared" ref="AH553:AH558" si="285">SUM(AI553:AT553)</f>
        <v>#REF!</v>
      </c>
      <c r="AI553" s="110" t="e">
        <f>#REF!</f>
        <v>#REF!</v>
      </c>
      <c r="AJ553" s="93" t="e">
        <f>#REF!</f>
        <v>#REF!</v>
      </c>
      <c r="AK553" s="93" t="e">
        <f>#REF!</f>
        <v>#REF!</v>
      </c>
      <c r="AL553" s="93" t="e">
        <f>#REF!</f>
        <v>#REF!</v>
      </c>
      <c r="AM553" s="93" t="e">
        <f>#REF!</f>
        <v>#REF!</v>
      </c>
      <c r="AN553" s="93" t="e">
        <f>#REF!</f>
        <v>#REF!</v>
      </c>
      <c r="AO553" s="93" t="e">
        <f>#REF!</f>
        <v>#REF!</v>
      </c>
      <c r="AP553" s="93" t="e">
        <f>#REF!</f>
        <v>#REF!</v>
      </c>
      <c r="AQ553" s="93" t="e">
        <f>#REF!</f>
        <v>#REF!</v>
      </c>
      <c r="AR553" s="93" t="e">
        <f>#REF!</f>
        <v>#REF!</v>
      </c>
      <c r="AS553" s="187" t="e">
        <f>#REF!</f>
        <v>#REF!</v>
      </c>
      <c r="AT553" s="187" t="e">
        <f>#REF!</f>
        <v>#REF!</v>
      </c>
      <c r="AU553" s="17"/>
      <c r="AV553" s="17"/>
    </row>
    <row r="554" spans="1:48">
      <c r="A554" s="519">
        <v>5104010100401500</v>
      </c>
      <c r="C554" s="24" t="s">
        <v>1692</v>
      </c>
      <c r="D554" s="525" t="e">
        <f>E554</f>
        <v>#REF!</v>
      </c>
      <c r="E554" s="106" t="e">
        <f t="shared" si="283"/>
        <v>#REF!</v>
      </c>
      <c r="F554" s="428" t="e">
        <f t="shared" si="283"/>
        <v>#REF!</v>
      </c>
      <c r="G554" s="397" t="e">
        <f>SUM(#REF!)</f>
        <v>#REF!</v>
      </c>
      <c r="H554" s="396" t="e">
        <f>SUM(#REF!)</f>
        <v>#REF!</v>
      </c>
      <c r="I554" s="396" t="e">
        <f>SUM(#REF!)</f>
        <v>#REF!</v>
      </c>
      <c r="J554" s="396" t="e">
        <f>SUM(#REF!)</f>
        <v>#REF!</v>
      </c>
      <c r="K554" s="439" t="e">
        <f>SUM(#REF!)</f>
        <v>#REF!</v>
      </c>
      <c r="L554" s="396" t="e">
        <f>SUM(#REF!)</f>
        <v>#REF!</v>
      </c>
      <c r="M554" s="396" t="e">
        <f>SUM(#REF!)</f>
        <v>#REF!</v>
      </c>
      <c r="N554" s="396" t="e">
        <f>SUM(#REF!)</f>
        <v>#REF!</v>
      </c>
      <c r="O554" s="396" t="e">
        <f>SUM(#REF!)</f>
        <v>#REF!</v>
      </c>
      <c r="P554" s="396" t="e">
        <f>SUM(#REF!)</f>
        <v>#REF!</v>
      </c>
      <c r="Q554" s="396" t="e">
        <f>SUM(#REF!)</f>
        <v>#REF!</v>
      </c>
      <c r="R554" s="396" t="e">
        <f>SUM(#REF!)</f>
        <v>#REF!</v>
      </c>
      <c r="S554" s="396" t="e">
        <f>SUM(#REF!)</f>
        <v>#REF!</v>
      </c>
      <c r="T554" s="396" t="e">
        <f>SUM(#REF!)</f>
        <v>#REF!</v>
      </c>
      <c r="U554" s="396" t="e">
        <f>SUM(#REF!)</f>
        <v>#REF!</v>
      </c>
      <c r="V554" s="396" t="e">
        <f>SUM(#REF!)</f>
        <v>#REF!</v>
      </c>
      <c r="W554" s="396" t="e">
        <f>SUM(#REF!)</f>
        <v>#REF!</v>
      </c>
      <c r="X554" s="396" t="e">
        <f>SUM(#REF!)</f>
        <v>#REF!</v>
      </c>
      <c r="Y554" s="396" t="e">
        <f>SUM(#REF!)</f>
        <v>#REF!</v>
      </c>
      <c r="Z554" s="396" t="e">
        <f>SUM(#REF!)</f>
        <v>#REF!</v>
      </c>
      <c r="AA554" s="393" t="e">
        <f>SUM(#REF!)</f>
        <v>#REF!</v>
      </c>
      <c r="AB554" s="393" t="e">
        <f>SUM(#REF!)</f>
        <v>#REF!</v>
      </c>
      <c r="AC554" s="393" t="e">
        <f>SUM(#REF!)</f>
        <v>#REF!</v>
      </c>
      <c r="AD554" s="393" t="e">
        <f>SUM(#REF!)</f>
        <v>#REF!</v>
      </c>
      <c r="AE554" s="93">
        <v>0</v>
      </c>
      <c r="AF554" s="110">
        <v>0</v>
      </c>
      <c r="AG554" s="378">
        <v>37011</v>
      </c>
      <c r="AH554" s="395" t="e">
        <f t="shared" si="285"/>
        <v>#REF!</v>
      </c>
      <c r="AI554" s="110" t="e">
        <f>#REF!</f>
        <v>#REF!</v>
      </c>
      <c r="AJ554" s="93" t="e">
        <f>#REF!</f>
        <v>#REF!</v>
      </c>
      <c r="AK554" s="93" t="e">
        <f>#REF!</f>
        <v>#REF!</v>
      </c>
      <c r="AL554" s="93" t="e">
        <f>#REF!</f>
        <v>#REF!</v>
      </c>
      <c r="AM554" s="93" t="e">
        <f>#REF!</f>
        <v>#REF!</v>
      </c>
      <c r="AN554" s="93" t="e">
        <f>#REF!</f>
        <v>#REF!</v>
      </c>
      <c r="AO554" s="93" t="e">
        <f>#REF!</f>
        <v>#REF!</v>
      </c>
      <c r="AP554" s="93" t="e">
        <f>#REF!</f>
        <v>#REF!</v>
      </c>
      <c r="AQ554" s="93" t="e">
        <f>#REF!</f>
        <v>#REF!</v>
      </c>
      <c r="AR554" s="93" t="e">
        <f>#REF!</f>
        <v>#REF!</v>
      </c>
      <c r="AS554" s="187" t="e">
        <f>#REF!</f>
        <v>#REF!</v>
      </c>
      <c r="AT554" s="187" t="e">
        <f>#REF!</f>
        <v>#REF!</v>
      </c>
      <c r="AU554" s="17"/>
      <c r="AV554" s="17"/>
    </row>
    <row r="555" spans="1:48">
      <c r="A555" s="519" t="s">
        <v>1452</v>
      </c>
      <c r="C555" s="24" t="s">
        <v>1693</v>
      </c>
      <c r="D555" s="525" t="e">
        <f>E555</f>
        <v>#REF!</v>
      </c>
      <c r="E555" s="106" t="e">
        <f t="shared" si="283"/>
        <v>#REF!</v>
      </c>
      <c r="F555" s="428" t="e">
        <f t="shared" si="283"/>
        <v>#REF!</v>
      </c>
      <c r="G555" s="397" t="e">
        <f>SUM(#REF!)</f>
        <v>#REF!</v>
      </c>
      <c r="H555" s="396" t="e">
        <f>SUM(#REF!)</f>
        <v>#REF!</v>
      </c>
      <c r="I555" s="396" t="e">
        <f>SUM(#REF!)</f>
        <v>#REF!</v>
      </c>
      <c r="J555" s="396" t="e">
        <f>SUM(#REF!)</f>
        <v>#REF!</v>
      </c>
      <c r="K555" s="439" t="e">
        <f>SUM(#REF!)</f>
        <v>#REF!</v>
      </c>
      <c r="L555" s="396" t="e">
        <f>SUM(#REF!)</f>
        <v>#REF!</v>
      </c>
      <c r="M555" s="396" t="e">
        <f>SUM(#REF!)</f>
        <v>#REF!</v>
      </c>
      <c r="N555" s="396" t="e">
        <f>SUM(#REF!)</f>
        <v>#REF!</v>
      </c>
      <c r="O555" s="396" t="e">
        <f>SUM(#REF!)</f>
        <v>#REF!</v>
      </c>
      <c r="P555" s="396" t="e">
        <f>SUM(#REF!)</f>
        <v>#REF!</v>
      </c>
      <c r="Q555" s="396" t="e">
        <f>SUM(#REF!)</f>
        <v>#REF!</v>
      </c>
      <c r="R555" s="396" t="e">
        <f>SUM(#REF!)</f>
        <v>#REF!</v>
      </c>
      <c r="S555" s="396" t="e">
        <f>SUM(#REF!)</f>
        <v>#REF!</v>
      </c>
      <c r="T555" s="396" t="e">
        <f>SUM(#REF!)</f>
        <v>#REF!</v>
      </c>
      <c r="U555" s="396" t="e">
        <f>SUM(#REF!)</f>
        <v>#REF!</v>
      </c>
      <c r="V555" s="396" t="e">
        <f>SUM(#REF!)</f>
        <v>#REF!</v>
      </c>
      <c r="W555" s="396" t="e">
        <f>SUM(#REF!)</f>
        <v>#REF!</v>
      </c>
      <c r="X555" s="396" t="e">
        <f>SUM(#REF!)</f>
        <v>#REF!</v>
      </c>
      <c r="Y555" s="396" t="e">
        <f>SUM(#REF!)</f>
        <v>#REF!</v>
      </c>
      <c r="Z555" s="396" t="e">
        <f>SUM(#REF!)</f>
        <v>#REF!</v>
      </c>
      <c r="AA555" s="393" t="e">
        <f>SUM(#REF!)</f>
        <v>#REF!</v>
      </c>
      <c r="AB555" s="393" t="e">
        <f>SUM(#REF!)</f>
        <v>#REF!</v>
      </c>
      <c r="AC555" s="393" t="e">
        <f>SUM(#REF!)</f>
        <v>#REF!</v>
      </c>
      <c r="AD555" s="393" t="e">
        <f>SUM(#REF!)</f>
        <v>#REF!</v>
      </c>
      <c r="AE555" s="93">
        <v>0</v>
      </c>
      <c r="AF555" s="110">
        <v>0</v>
      </c>
      <c r="AG555" s="378">
        <v>33905</v>
      </c>
      <c r="AH555" s="395" t="e">
        <f t="shared" si="285"/>
        <v>#REF!</v>
      </c>
      <c r="AI555" s="110" t="e">
        <f>#REF!</f>
        <v>#REF!</v>
      </c>
      <c r="AJ555" s="93" t="e">
        <f>#REF!</f>
        <v>#REF!</v>
      </c>
      <c r="AK555" s="93" t="e">
        <f>#REF!</f>
        <v>#REF!</v>
      </c>
      <c r="AL555" s="93" t="e">
        <f>#REF!</f>
        <v>#REF!</v>
      </c>
      <c r="AM555" s="93" t="e">
        <f>#REF!</f>
        <v>#REF!</v>
      </c>
      <c r="AN555" s="93" t="e">
        <f>#REF!</f>
        <v>#REF!</v>
      </c>
      <c r="AO555" s="93" t="e">
        <f>#REF!</f>
        <v>#REF!</v>
      </c>
      <c r="AP555" s="93" t="e">
        <f>#REF!</f>
        <v>#REF!</v>
      </c>
      <c r="AQ555" s="93" t="e">
        <f>#REF!</f>
        <v>#REF!</v>
      </c>
      <c r="AR555" s="93" t="e">
        <f>#REF!</f>
        <v>#REF!</v>
      </c>
      <c r="AS555" s="187" t="e">
        <f>#REF!</f>
        <v>#REF!</v>
      </c>
      <c r="AT555" s="187" t="e">
        <f>#REF!</f>
        <v>#REF!</v>
      </c>
      <c r="AU555" s="17"/>
      <c r="AV555" s="17"/>
    </row>
    <row r="556" spans="1:48">
      <c r="A556" s="519" t="s">
        <v>1453</v>
      </c>
      <c r="C556" s="24" t="s">
        <v>1694</v>
      </c>
      <c r="D556" s="525" t="e">
        <f>E556</f>
        <v>#REF!</v>
      </c>
      <c r="E556" s="106" t="e">
        <f t="shared" si="283"/>
        <v>#REF!</v>
      </c>
      <c r="F556" s="428" t="e">
        <f t="shared" si="283"/>
        <v>#REF!</v>
      </c>
      <c r="G556" s="397" t="e">
        <f>SUM(#REF!)</f>
        <v>#REF!</v>
      </c>
      <c r="H556" s="396" t="e">
        <f>SUM(#REF!)</f>
        <v>#REF!</v>
      </c>
      <c r="I556" s="396" t="e">
        <f>SUM(#REF!)</f>
        <v>#REF!</v>
      </c>
      <c r="J556" s="396" t="e">
        <f>SUM(#REF!)</f>
        <v>#REF!</v>
      </c>
      <c r="K556" s="439" t="e">
        <f>SUM(#REF!)</f>
        <v>#REF!</v>
      </c>
      <c r="L556" s="396" t="e">
        <f>SUM(#REF!)</f>
        <v>#REF!</v>
      </c>
      <c r="M556" s="396" t="e">
        <f>SUM(#REF!)</f>
        <v>#REF!</v>
      </c>
      <c r="N556" s="396" t="e">
        <f>SUM(#REF!)</f>
        <v>#REF!</v>
      </c>
      <c r="O556" s="396" t="e">
        <f>SUM(#REF!)</f>
        <v>#REF!</v>
      </c>
      <c r="P556" s="396" t="e">
        <f>SUM(#REF!)</f>
        <v>#REF!</v>
      </c>
      <c r="Q556" s="396" t="e">
        <f>SUM(#REF!)</f>
        <v>#REF!</v>
      </c>
      <c r="R556" s="396" t="e">
        <f>SUM(#REF!)</f>
        <v>#REF!</v>
      </c>
      <c r="S556" s="396" t="e">
        <f>SUM(#REF!)</f>
        <v>#REF!</v>
      </c>
      <c r="T556" s="396" t="e">
        <f>SUM(#REF!)</f>
        <v>#REF!</v>
      </c>
      <c r="U556" s="396" t="e">
        <f>SUM(#REF!)</f>
        <v>#REF!</v>
      </c>
      <c r="V556" s="396" t="e">
        <f>SUM(#REF!)</f>
        <v>#REF!</v>
      </c>
      <c r="W556" s="396" t="e">
        <f>SUM(#REF!)</f>
        <v>#REF!</v>
      </c>
      <c r="X556" s="396" t="e">
        <f>SUM(#REF!)</f>
        <v>#REF!</v>
      </c>
      <c r="Y556" s="396" t="e">
        <f>SUM(#REF!)</f>
        <v>#REF!</v>
      </c>
      <c r="Z556" s="396" t="e">
        <f>SUM(#REF!)</f>
        <v>#REF!</v>
      </c>
      <c r="AA556" s="393" t="e">
        <f>SUM(#REF!)</f>
        <v>#REF!</v>
      </c>
      <c r="AB556" s="393" t="e">
        <f>SUM(#REF!)</f>
        <v>#REF!</v>
      </c>
      <c r="AC556" s="393" t="e">
        <f>SUM(#REF!)</f>
        <v>#REF!</v>
      </c>
      <c r="AD556" s="393" t="e">
        <f>SUM(#REF!)</f>
        <v>#REF!</v>
      </c>
      <c r="AE556" s="93">
        <v>0</v>
      </c>
      <c r="AF556" s="110">
        <v>0</v>
      </c>
      <c r="AG556" s="378">
        <v>213406</v>
      </c>
      <c r="AH556" s="395" t="e">
        <f t="shared" si="285"/>
        <v>#REF!</v>
      </c>
      <c r="AI556" s="110" t="e">
        <f>#REF!</f>
        <v>#REF!</v>
      </c>
      <c r="AJ556" s="93" t="e">
        <f>#REF!</f>
        <v>#REF!</v>
      </c>
      <c r="AK556" s="93" t="e">
        <f>#REF!</f>
        <v>#REF!</v>
      </c>
      <c r="AL556" s="93" t="e">
        <f>#REF!</f>
        <v>#REF!</v>
      </c>
      <c r="AM556" s="93" t="e">
        <f>#REF!</f>
        <v>#REF!</v>
      </c>
      <c r="AN556" s="93" t="e">
        <f>#REF!</f>
        <v>#REF!</v>
      </c>
      <c r="AO556" s="93" t="e">
        <f>#REF!</f>
        <v>#REF!</v>
      </c>
      <c r="AP556" s="93" t="e">
        <f>#REF!</f>
        <v>#REF!</v>
      </c>
      <c r="AQ556" s="93" t="e">
        <f>#REF!</f>
        <v>#REF!</v>
      </c>
      <c r="AR556" s="93" t="e">
        <f>#REF!</f>
        <v>#REF!</v>
      </c>
      <c r="AS556" s="187" t="e">
        <f>#REF!</f>
        <v>#REF!</v>
      </c>
      <c r="AT556" s="187" t="e">
        <f>#REF!</f>
        <v>#REF!</v>
      </c>
      <c r="AU556" s="17"/>
      <c r="AV556" s="17"/>
    </row>
    <row r="557" spans="1:48">
      <c r="A557" s="519" t="s">
        <v>1454</v>
      </c>
      <c r="C557" s="24" t="s">
        <v>1695</v>
      </c>
      <c r="D557" s="525" t="e">
        <f>E557</f>
        <v>#REF!</v>
      </c>
      <c r="E557" s="106" t="e">
        <f t="shared" si="283"/>
        <v>#REF!</v>
      </c>
      <c r="F557" s="428" t="e">
        <f t="shared" si="283"/>
        <v>#REF!</v>
      </c>
      <c r="G557" s="397" t="e">
        <f>SUM(#REF!)</f>
        <v>#REF!</v>
      </c>
      <c r="H557" s="396" t="e">
        <f>SUM(#REF!)</f>
        <v>#REF!</v>
      </c>
      <c r="I557" s="396" t="e">
        <f>SUM(#REF!)</f>
        <v>#REF!</v>
      </c>
      <c r="J557" s="396" t="e">
        <f>SUM(#REF!)</f>
        <v>#REF!</v>
      </c>
      <c r="K557" s="439" t="e">
        <f>SUM(#REF!)</f>
        <v>#REF!</v>
      </c>
      <c r="L557" s="396" t="e">
        <f>SUM(#REF!)</f>
        <v>#REF!</v>
      </c>
      <c r="M557" s="396" t="e">
        <f>SUM(#REF!)</f>
        <v>#REF!</v>
      </c>
      <c r="N557" s="396" t="e">
        <f>SUM(#REF!)</f>
        <v>#REF!</v>
      </c>
      <c r="O557" s="396" t="e">
        <f>SUM(#REF!)</f>
        <v>#REF!</v>
      </c>
      <c r="P557" s="396" t="e">
        <f>SUM(#REF!)</f>
        <v>#REF!</v>
      </c>
      <c r="Q557" s="396" t="e">
        <f>SUM(#REF!)</f>
        <v>#REF!</v>
      </c>
      <c r="R557" s="396" t="e">
        <f>SUM(#REF!)</f>
        <v>#REF!</v>
      </c>
      <c r="S557" s="396" t="e">
        <f>SUM(#REF!)</f>
        <v>#REF!</v>
      </c>
      <c r="T557" s="396" t="e">
        <f>SUM(#REF!)</f>
        <v>#REF!</v>
      </c>
      <c r="U557" s="396" t="e">
        <f>SUM(#REF!)</f>
        <v>#REF!</v>
      </c>
      <c r="V557" s="396" t="e">
        <f>SUM(#REF!)</f>
        <v>#REF!</v>
      </c>
      <c r="W557" s="396" t="e">
        <f>SUM(#REF!)</f>
        <v>#REF!</v>
      </c>
      <c r="X557" s="396" t="e">
        <f>SUM(#REF!)</f>
        <v>#REF!</v>
      </c>
      <c r="Y557" s="396" t="e">
        <f>SUM(#REF!)</f>
        <v>#REF!</v>
      </c>
      <c r="Z557" s="396" t="e">
        <f>SUM(#REF!)</f>
        <v>#REF!</v>
      </c>
      <c r="AA557" s="393" t="e">
        <f>SUM(#REF!)</f>
        <v>#REF!</v>
      </c>
      <c r="AB557" s="393" t="e">
        <f>SUM(#REF!)</f>
        <v>#REF!</v>
      </c>
      <c r="AC557" s="393" t="e">
        <f>SUM(#REF!)</f>
        <v>#REF!</v>
      </c>
      <c r="AD557" s="393" t="e">
        <f>SUM(#REF!)</f>
        <v>#REF!</v>
      </c>
      <c r="AE557" s="93">
        <v>0</v>
      </c>
      <c r="AF557" s="110">
        <v>0</v>
      </c>
      <c r="AG557" s="378">
        <v>4567</v>
      </c>
      <c r="AH557" s="395" t="e">
        <f t="shared" si="285"/>
        <v>#REF!</v>
      </c>
      <c r="AI557" s="110" t="e">
        <f>#REF!</f>
        <v>#REF!</v>
      </c>
      <c r="AJ557" s="93" t="e">
        <f>#REF!</f>
        <v>#REF!</v>
      </c>
      <c r="AK557" s="93" t="e">
        <f>#REF!</f>
        <v>#REF!</v>
      </c>
      <c r="AL557" s="93" t="e">
        <f>#REF!</f>
        <v>#REF!</v>
      </c>
      <c r="AM557" s="93" t="e">
        <f>#REF!</f>
        <v>#REF!</v>
      </c>
      <c r="AN557" s="93" t="e">
        <f>#REF!</f>
        <v>#REF!</v>
      </c>
      <c r="AO557" s="93" t="e">
        <f>#REF!</f>
        <v>#REF!</v>
      </c>
      <c r="AP557" s="93" t="e">
        <f>#REF!</f>
        <v>#REF!</v>
      </c>
      <c r="AQ557" s="93" t="e">
        <f>#REF!</f>
        <v>#REF!</v>
      </c>
      <c r="AR557" s="93" t="e">
        <f>#REF!</f>
        <v>#REF!</v>
      </c>
      <c r="AS557" s="187" t="e">
        <f>#REF!</f>
        <v>#REF!</v>
      </c>
      <c r="AT557" s="187" t="e">
        <f>#REF!</f>
        <v>#REF!</v>
      </c>
      <c r="AU557" s="17"/>
      <c r="AV557" s="17"/>
    </row>
    <row r="558" spans="1:48">
      <c r="A558" s="519">
        <v>5104010100600100</v>
      </c>
      <c r="C558" s="24" t="s">
        <v>1728</v>
      </c>
      <c r="D558" s="525" t="e">
        <f>E558</f>
        <v>#REF!</v>
      </c>
      <c r="E558" s="106" t="e">
        <f t="shared" si="283"/>
        <v>#REF!</v>
      </c>
      <c r="F558" s="428" t="e">
        <f t="shared" si="283"/>
        <v>#REF!</v>
      </c>
      <c r="G558" s="397" t="e">
        <f>SUM(#REF!)</f>
        <v>#REF!</v>
      </c>
      <c r="H558" s="396" t="e">
        <f>SUM(#REF!)</f>
        <v>#REF!</v>
      </c>
      <c r="I558" s="396" t="e">
        <f>SUM(#REF!)</f>
        <v>#REF!</v>
      </c>
      <c r="J558" s="396" t="e">
        <f>SUM(#REF!)</f>
        <v>#REF!</v>
      </c>
      <c r="K558" s="439" t="e">
        <f>SUM(#REF!)</f>
        <v>#REF!</v>
      </c>
      <c r="L558" s="396" t="e">
        <f>SUM(#REF!)</f>
        <v>#REF!</v>
      </c>
      <c r="M558" s="396" t="e">
        <f>SUM(#REF!)</f>
        <v>#REF!</v>
      </c>
      <c r="N558" s="396" t="e">
        <f>SUM(#REF!)</f>
        <v>#REF!</v>
      </c>
      <c r="O558" s="396" t="e">
        <f>SUM(#REF!)</f>
        <v>#REF!</v>
      </c>
      <c r="P558" s="396" t="e">
        <f>SUM(#REF!)</f>
        <v>#REF!</v>
      </c>
      <c r="Q558" s="396" t="e">
        <f>SUM(#REF!)</f>
        <v>#REF!</v>
      </c>
      <c r="R558" s="396" t="e">
        <f>SUM(#REF!)</f>
        <v>#REF!</v>
      </c>
      <c r="S558" s="396" t="e">
        <f>SUM(#REF!)</f>
        <v>#REF!</v>
      </c>
      <c r="T558" s="396" t="e">
        <f>SUM(#REF!)</f>
        <v>#REF!</v>
      </c>
      <c r="U558" s="396" t="e">
        <f>SUM(#REF!)</f>
        <v>#REF!</v>
      </c>
      <c r="V558" s="396" t="e">
        <f>SUM(#REF!)</f>
        <v>#REF!</v>
      </c>
      <c r="W558" s="396" t="e">
        <f>SUM(#REF!)</f>
        <v>#REF!</v>
      </c>
      <c r="X558" s="396" t="e">
        <f>SUM(#REF!)</f>
        <v>#REF!</v>
      </c>
      <c r="Y558" s="396" t="e">
        <f>SUM(#REF!)</f>
        <v>#REF!</v>
      </c>
      <c r="Z558" s="396" t="e">
        <f>SUM(#REF!)</f>
        <v>#REF!</v>
      </c>
      <c r="AA558" s="393" t="e">
        <f>SUM(#REF!)</f>
        <v>#REF!</v>
      </c>
      <c r="AB558" s="393" t="e">
        <f>SUM(#REF!)</f>
        <v>#REF!</v>
      </c>
      <c r="AC558" s="393" t="e">
        <f>SUM(#REF!)</f>
        <v>#REF!</v>
      </c>
      <c r="AD558" s="393" t="e">
        <f>SUM(#REF!)</f>
        <v>#REF!</v>
      </c>
      <c r="AE558" s="93">
        <v>0</v>
      </c>
      <c r="AF558" s="110">
        <v>0</v>
      </c>
      <c r="AG558" s="378">
        <v>0</v>
      </c>
      <c r="AH558" s="395" t="e">
        <f t="shared" si="285"/>
        <v>#REF!</v>
      </c>
      <c r="AI558" s="110" t="e">
        <f>#REF!</f>
        <v>#REF!</v>
      </c>
      <c r="AJ558" s="93" t="e">
        <f>#REF!</f>
        <v>#REF!</v>
      </c>
      <c r="AK558" s="93" t="e">
        <f>#REF!</f>
        <v>#REF!</v>
      </c>
      <c r="AL558" s="93" t="e">
        <f>#REF!</f>
        <v>#REF!</v>
      </c>
      <c r="AM558" s="93" t="e">
        <f>#REF!</f>
        <v>#REF!</v>
      </c>
      <c r="AN558" s="93" t="e">
        <f>#REF!</f>
        <v>#REF!</v>
      </c>
      <c r="AO558" s="93" t="e">
        <f>#REF!</f>
        <v>#REF!</v>
      </c>
      <c r="AP558" s="93" t="e">
        <f>#REF!</f>
        <v>#REF!</v>
      </c>
      <c r="AQ558" s="93" t="e">
        <f>#REF!</f>
        <v>#REF!</v>
      </c>
      <c r="AR558" s="93" t="e">
        <f>#REF!</f>
        <v>#REF!</v>
      </c>
      <c r="AS558" s="187" t="e">
        <f>#REF!</f>
        <v>#REF!</v>
      </c>
      <c r="AT558" s="187" t="e">
        <f>#REF!</f>
        <v>#REF!</v>
      </c>
      <c r="AU558" s="17"/>
      <c r="AV558" s="17"/>
    </row>
    <row r="559" spans="1:48">
      <c r="A559" s="519">
        <v>5104010100200100</v>
      </c>
      <c r="B559" s="95">
        <v>604</v>
      </c>
      <c r="C559" s="24" t="s">
        <v>1268</v>
      </c>
      <c r="D559" s="525" t="e">
        <f>E559/9*12</f>
        <v>#REF!</v>
      </c>
      <c r="E559" s="106" t="e">
        <f t="shared" si="283"/>
        <v>#REF!</v>
      </c>
      <c r="F559" s="428" t="e">
        <f t="shared" si="283"/>
        <v>#REF!</v>
      </c>
      <c r="G559" s="397" t="e">
        <f>SUM(#REF!)</f>
        <v>#REF!</v>
      </c>
      <c r="H559" s="396" t="e">
        <f>SUM(#REF!)</f>
        <v>#REF!</v>
      </c>
      <c r="I559" s="396" t="e">
        <f>SUM(#REF!)</f>
        <v>#REF!</v>
      </c>
      <c r="J559" s="396" t="e">
        <f>SUM(#REF!)</f>
        <v>#REF!</v>
      </c>
      <c r="K559" s="396" t="e">
        <f>SUM(#REF!)</f>
        <v>#REF!</v>
      </c>
      <c r="L559" s="396" t="e">
        <f>SUM(#REF!)</f>
        <v>#REF!</v>
      </c>
      <c r="M559" s="396" t="e">
        <f>SUM(#REF!)</f>
        <v>#REF!</v>
      </c>
      <c r="N559" s="396" t="e">
        <f>SUM(#REF!)</f>
        <v>#REF!</v>
      </c>
      <c r="O559" s="396" t="e">
        <f>SUM(#REF!)</f>
        <v>#REF!</v>
      </c>
      <c r="P559" s="396" t="e">
        <f>SUM(#REF!)</f>
        <v>#REF!</v>
      </c>
      <c r="Q559" s="396" t="e">
        <f>SUM(#REF!)</f>
        <v>#REF!</v>
      </c>
      <c r="R559" s="396" t="e">
        <f>SUM(#REF!)</f>
        <v>#REF!</v>
      </c>
      <c r="S559" s="396" t="e">
        <f>SUM(#REF!)</f>
        <v>#REF!</v>
      </c>
      <c r="T559" s="396" t="e">
        <f>SUM(#REF!)</f>
        <v>#REF!</v>
      </c>
      <c r="U559" s="396" t="e">
        <f>SUM(#REF!)</f>
        <v>#REF!</v>
      </c>
      <c r="V559" s="396" t="e">
        <f>SUM(#REF!)</f>
        <v>#REF!</v>
      </c>
      <c r="W559" s="396" t="e">
        <f>SUM(#REF!)</f>
        <v>#REF!</v>
      </c>
      <c r="X559" s="396" t="e">
        <f>SUM(#REF!)</f>
        <v>#REF!</v>
      </c>
      <c r="Y559" s="396" t="e">
        <f>SUM(#REF!)</f>
        <v>#REF!</v>
      </c>
      <c r="Z559" s="396" t="e">
        <f>SUM(#REF!)</f>
        <v>#REF!</v>
      </c>
      <c r="AA559" s="393" t="e">
        <f>SUM(#REF!)</f>
        <v>#REF!</v>
      </c>
      <c r="AB559" s="393" t="e">
        <f>SUM(#REF!)</f>
        <v>#REF!</v>
      </c>
      <c r="AC559" s="393" t="e">
        <f>SUM(#REF!)</f>
        <v>#REF!</v>
      </c>
      <c r="AD559" s="393" t="e">
        <f>SUM(#REF!)</f>
        <v>#REF!</v>
      </c>
      <c r="AE559" s="93">
        <v>942200</v>
      </c>
      <c r="AF559" s="110">
        <v>942200</v>
      </c>
      <c r="AG559" s="378">
        <v>962453</v>
      </c>
      <c r="AH559" s="395" t="e">
        <f t="shared" si="284"/>
        <v>#REF!</v>
      </c>
      <c r="AI559" s="110" t="e">
        <f>#REF!</f>
        <v>#REF!</v>
      </c>
      <c r="AJ559" s="93" t="e">
        <f>#REF!</f>
        <v>#REF!</v>
      </c>
      <c r="AK559" s="93" t="e">
        <f>#REF!</f>
        <v>#REF!</v>
      </c>
      <c r="AL559" s="93" t="e">
        <f>#REF!</f>
        <v>#REF!</v>
      </c>
      <c r="AM559" s="93" t="e">
        <f>#REF!</f>
        <v>#REF!</v>
      </c>
      <c r="AN559" s="93" t="e">
        <f>#REF!</f>
        <v>#REF!</v>
      </c>
      <c r="AO559" s="93" t="e">
        <f>#REF!</f>
        <v>#REF!</v>
      </c>
      <c r="AP559" s="93" t="e">
        <f>#REF!</f>
        <v>#REF!</v>
      </c>
      <c r="AQ559" s="93" t="e">
        <f>#REF!</f>
        <v>#REF!</v>
      </c>
      <c r="AR559" s="93" t="e">
        <f>#REF!</f>
        <v>#REF!</v>
      </c>
      <c r="AS559" s="187" t="e">
        <f>#REF!</f>
        <v>#REF!</v>
      </c>
      <c r="AT559" s="187" t="e">
        <f>#REF!</f>
        <v>#REF!</v>
      </c>
      <c r="AU559" s="17"/>
      <c r="AV559" s="17"/>
    </row>
    <row r="560" spans="1:48">
      <c r="A560" s="519">
        <v>5103010100100100</v>
      </c>
      <c r="B560" s="95">
        <v>605</v>
      </c>
      <c r="C560" s="24" t="s">
        <v>1269</v>
      </c>
      <c r="D560" s="525" t="e">
        <f>E560/9*12</f>
        <v>#REF!</v>
      </c>
      <c r="E560" s="106" t="e">
        <f t="shared" si="283"/>
        <v>#REF!</v>
      </c>
      <c r="F560" s="428" t="e">
        <f t="shared" si="283"/>
        <v>#REF!</v>
      </c>
      <c r="G560" s="397" t="e">
        <f>SUM(#REF!)</f>
        <v>#REF!</v>
      </c>
      <c r="H560" s="396" t="e">
        <f>SUM(#REF!)</f>
        <v>#REF!</v>
      </c>
      <c r="I560" s="396" t="e">
        <f>SUM(#REF!)</f>
        <v>#REF!</v>
      </c>
      <c r="J560" s="396" t="e">
        <f>SUM(#REF!)</f>
        <v>#REF!</v>
      </c>
      <c r="K560" s="396" t="e">
        <f>SUM(#REF!)</f>
        <v>#REF!</v>
      </c>
      <c r="L560" s="396" t="e">
        <f>SUM(#REF!)</f>
        <v>#REF!</v>
      </c>
      <c r="M560" s="396" t="e">
        <f>SUM(#REF!)</f>
        <v>#REF!</v>
      </c>
      <c r="N560" s="396" t="e">
        <f>SUM(#REF!)</f>
        <v>#REF!</v>
      </c>
      <c r="O560" s="396" t="e">
        <f>SUM(#REF!)</f>
        <v>#REF!</v>
      </c>
      <c r="P560" s="396" t="e">
        <f>SUM(#REF!)</f>
        <v>#REF!</v>
      </c>
      <c r="Q560" s="396" t="e">
        <f>SUM(#REF!)</f>
        <v>#REF!</v>
      </c>
      <c r="R560" s="396" t="e">
        <f>SUM(#REF!)</f>
        <v>#REF!</v>
      </c>
      <c r="S560" s="396" t="e">
        <f>SUM(#REF!)</f>
        <v>#REF!</v>
      </c>
      <c r="T560" s="396" t="e">
        <f>SUM(#REF!)</f>
        <v>#REF!</v>
      </c>
      <c r="U560" s="396" t="e">
        <f>SUM(#REF!)</f>
        <v>#REF!</v>
      </c>
      <c r="V560" s="396" t="e">
        <f>SUM(#REF!)</f>
        <v>#REF!</v>
      </c>
      <c r="W560" s="396" t="e">
        <f>SUM(#REF!)</f>
        <v>#REF!</v>
      </c>
      <c r="X560" s="396" t="e">
        <f>SUM(#REF!)</f>
        <v>#REF!</v>
      </c>
      <c r="Y560" s="396" t="e">
        <f>SUM(#REF!)</f>
        <v>#REF!</v>
      </c>
      <c r="Z560" s="396" t="e">
        <f>SUM(#REF!)</f>
        <v>#REF!</v>
      </c>
      <c r="AA560" s="393" t="e">
        <f>SUM(#REF!)</f>
        <v>#REF!</v>
      </c>
      <c r="AB560" s="393" t="e">
        <f>SUM(#REF!)</f>
        <v>#REF!</v>
      </c>
      <c r="AC560" s="393" t="e">
        <f>SUM(#REF!)</f>
        <v>#REF!</v>
      </c>
      <c r="AD560" s="393" t="e">
        <f>SUM(#REF!)</f>
        <v>#REF!</v>
      </c>
      <c r="AE560" s="93">
        <v>2000000</v>
      </c>
      <c r="AF560" s="110">
        <v>2000000</v>
      </c>
      <c r="AG560" s="378">
        <v>18521</v>
      </c>
      <c r="AH560" s="395" t="e">
        <f t="shared" si="284"/>
        <v>#REF!</v>
      </c>
      <c r="AI560" s="110" t="e">
        <f>#REF!</f>
        <v>#REF!</v>
      </c>
      <c r="AJ560" s="93" t="e">
        <f>#REF!</f>
        <v>#REF!</v>
      </c>
      <c r="AK560" s="93" t="e">
        <f>#REF!</f>
        <v>#REF!</v>
      </c>
      <c r="AL560" s="93" t="e">
        <f>#REF!</f>
        <v>#REF!</v>
      </c>
      <c r="AM560" s="93" t="e">
        <f>#REF!</f>
        <v>#REF!</v>
      </c>
      <c r="AN560" s="93" t="e">
        <f>#REF!</f>
        <v>#REF!</v>
      </c>
      <c r="AO560" s="93" t="e">
        <f>#REF!</f>
        <v>#REF!</v>
      </c>
      <c r="AP560" s="93" t="e">
        <f>#REF!</f>
        <v>#REF!</v>
      </c>
      <c r="AQ560" s="93" t="e">
        <f>#REF!</f>
        <v>#REF!</v>
      </c>
      <c r="AR560" s="93" t="e">
        <f>#REF!</f>
        <v>#REF!</v>
      </c>
      <c r="AS560" s="187" t="e">
        <f>#REF!</f>
        <v>#REF!</v>
      </c>
      <c r="AT560" s="187" t="e">
        <f>#REF!</f>
        <v>#REF!</v>
      </c>
      <c r="AU560" s="17"/>
      <c r="AV560" s="17"/>
    </row>
    <row r="561" spans="1:48">
      <c r="A561" s="519"/>
      <c r="B561" s="95">
        <v>606</v>
      </c>
      <c r="C561" s="24" t="s">
        <v>1270</v>
      </c>
      <c r="D561" s="526" t="e">
        <f t="shared" ref="D561:AD561" si="286">SUM(D562:D564)</f>
        <v>#REF!</v>
      </c>
      <c r="E561" s="429" t="e">
        <f t="shared" si="286"/>
        <v>#REF!</v>
      </c>
      <c r="F561" s="430" t="e">
        <f t="shared" si="286"/>
        <v>#REF!</v>
      </c>
      <c r="G561" s="89" t="e">
        <f t="shared" si="286"/>
        <v>#REF!</v>
      </c>
      <c r="H561" s="100" t="e">
        <f t="shared" si="286"/>
        <v>#REF!</v>
      </c>
      <c r="I561" s="100" t="e">
        <f t="shared" si="286"/>
        <v>#REF!</v>
      </c>
      <c r="J561" s="100" t="e">
        <f t="shared" si="286"/>
        <v>#REF!</v>
      </c>
      <c r="K561" s="100" t="e">
        <f t="shared" si="286"/>
        <v>#REF!</v>
      </c>
      <c r="L561" s="100" t="e">
        <f t="shared" si="286"/>
        <v>#REF!</v>
      </c>
      <c r="M561" s="100" t="e">
        <f t="shared" si="286"/>
        <v>#REF!</v>
      </c>
      <c r="N561" s="100" t="e">
        <f t="shared" si="286"/>
        <v>#REF!</v>
      </c>
      <c r="O561" s="100" t="e">
        <f t="shared" si="286"/>
        <v>#REF!</v>
      </c>
      <c r="P561" s="100" t="e">
        <f t="shared" si="286"/>
        <v>#REF!</v>
      </c>
      <c r="Q561" s="100" t="e">
        <f t="shared" si="286"/>
        <v>#REF!</v>
      </c>
      <c r="R561" s="100" t="e">
        <f t="shared" si="286"/>
        <v>#REF!</v>
      </c>
      <c r="S561" s="100" t="e">
        <f t="shared" si="286"/>
        <v>#REF!</v>
      </c>
      <c r="T561" s="100" t="e">
        <f t="shared" si="286"/>
        <v>#REF!</v>
      </c>
      <c r="U561" s="100" t="e">
        <f t="shared" si="286"/>
        <v>#REF!</v>
      </c>
      <c r="V561" s="100" t="e">
        <f t="shared" si="286"/>
        <v>#REF!</v>
      </c>
      <c r="W561" s="100" t="e">
        <f t="shared" si="286"/>
        <v>#REF!</v>
      </c>
      <c r="X561" s="100" t="e">
        <f t="shared" si="286"/>
        <v>#REF!</v>
      </c>
      <c r="Y561" s="100" t="e">
        <f t="shared" si="286"/>
        <v>#REF!</v>
      </c>
      <c r="Z561" s="100" t="e">
        <f t="shared" si="286"/>
        <v>#REF!</v>
      </c>
      <c r="AA561" s="100" t="e">
        <f t="shared" si="286"/>
        <v>#REF!</v>
      </c>
      <c r="AB561" s="100" t="e">
        <f t="shared" si="286"/>
        <v>#REF!</v>
      </c>
      <c r="AC561" s="100" t="e">
        <f t="shared" si="286"/>
        <v>#REF!</v>
      </c>
      <c r="AD561" s="100" t="e">
        <f t="shared" si="286"/>
        <v>#REF!</v>
      </c>
      <c r="AE561" s="94">
        <f>SUM(AE562:AE564)</f>
        <v>160000</v>
      </c>
      <c r="AF561" s="94">
        <f t="shared" ref="AF561:AT561" si="287">SUM(AF562:AF564)</f>
        <v>160000</v>
      </c>
      <c r="AG561" s="94">
        <f t="shared" si="287"/>
        <v>428541</v>
      </c>
      <c r="AH561" s="94" t="e">
        <f t="shared" si="287"/>
        <v>#REF!</v>
      </c>
      <c r="AI561" s="94" t="e">
        <f t="shared" si="287"/>
        <v>#REF!</v>
      </c>
      <c r="AJ561" s="94" t="e">
        <f t="shared" si="287"/>
        <v>#REF!</v>
      </c>
      <c r="AK561" s="94" t="e">
        <f t="shared" si="287"/>
        <v>#REF!</v>
      </c>
      <c r="AL561" s="94" t="e">
        <f t="shared" si="287"/>
        <v>#REF!</v>
      </c>
      <c r="AM561" s="94" t="e">
        <f t="shared" si="287"/>
        <v>#REF!</v>
      </c>
      <c r="AN561" s="94" t="e">
        <f t="shared" si="287"/>
        <v>#REF!</v>
      </c>
      <c r="AO561" s="94" t="e">
        <f t="shared" si="287"/>
        <v>#REF!</v>
      </c>
      <c r="AP561" s="94" t="e">
        <f t="shared" si="287"/>
        <v>#REF!</v>
      </c>
      <c r="AQ561" s="94" t="e">
        <f t="shared" si="287"/>
        <v>#REF!</v>
      </c>
      <c r="AR561" s="94" t="e">
        <f t="shared" si="287"/>
        <v>#REF!</v>
      </c>
      <c r="AS561" s="94" t="e">
        <f t="shared" si="287"/>
        <v>#REF!</v>
      </c>
      <c r="AT561" s="94" t="e">
        <f t="shared" si="287"/>
        <v>#REF!</v>
      </c>
      <c r="AU561" s="17"/>
      <c r="AV561" s="17"/>
    </row>
    <row r="562" spans="1:48">
      <c r="A562" s="519">
        <v>5105060101600100</v>
      </c>
      <c r="B562" s="95" t="s">
        <v>361</v>
      </c>
      <c r="C562" s="24" t="s">
        <v>1696</v>
      </c>
      <c r="D562" s="525" t="e">
        <f>E562/9*12</f>
        <v>#REF!</v>
      </c>
      <c r="E562" s="106" t="e">
        <f t="shared" ref="E562:F564" si="288">AC562+AA562+Y562+W562+U562+S562+Q562+O562+M562+K562+I562+G562</f>
        <v>#REF!</v>
      </c>
      <c r="F562" s="428" t="e">
        <f t="shared" si="288"/>
        <v>#REF!</v>
      </c>
      <c r="G562" s="397" t="e">
        <f>SUM(#REF!)</f>
        <v>#REF!</v>
      </c>
      <c r="H562" s="396" t="e">
        <f>SUM(#REF!)</f>
        <v>#REF!</v>
      </c>
      <c r="I562" s="396" t="e">
        <f>SUM(#REF!)</f>
        <v>#REF!</v>
      </c>
      <c r="J562" s="396" t="e">
        <f>SUM(#REF!)</f>
        <v>#REF!</v>
      </c>
      <c r="K562" s="396" t="e">
        <f>SUM(#REF!)</f>
        <v>#REF!</v>
      </c>
      <c r="L562" s="396" t="e">
        <f>SUM(#REF!)</f>
        <v>#REF!</v>
      </c>
      <c r="M562" s="396" t="e">
        <f>SUM(#REF!)</f>
        <v>#REF!</v>
      </c>
      <c r="N562" s="396" t="e">
        <f>SUM(#REF!)</f>
        <v>#REF!</v>
      </c>
      <c r="O562" s="396" t="e">
        <f>SUM(#REF!)</f>
        <v>#REF!</v>
      </c>
      <c r="P562" s="396" t="e">
        <f>SUM(#REF!)</f>
        <v>#REF!</v>
      </c>
      <c r="Q562" s="396" t="e">
        <f>SUM(#REF!)</f>
        <v>#REF!</v>
      </c>
      <c r="R562" s="396" t="e">
        <f>SUM(#REF!)</f>
        <v>#REF!</v>
      </c>
      <c r="S562" s="396" t="e">
        <f>SUM(#REF!)</f>
        <v>#REF!</v>
      </c>
      <c r="T562" s="396" t="e">
        <f>SUM(#REF!)</f>
        <v>#REF!</v>
      </c>
      <c r="U562" s="396" t="e">
        <f>SUM(#REF!)</f>
        <v>#REF!</v>
      </c>
      <c r="V562" s="396" t="e">
        <f>SUM(#REF!)</f>
        <v>#REF!</v>
      </c>
      <c r="W562" s="396" t="e">
        <f>SUM(#REF!)</f>
        <v>#REF!</v>
      </c>
      <c r="X562" s="396" t="e">
        <f>SUM(#REF!)</f>
        <v>#REF!</v>
      </c>
      <c r="Y562" s="396" t="e">
        <f>SUM(#REF!)</f>
        <v>#REF!</v>
      </c>
      <c r="Z562" s="396" t="e">
        <f>SUM(#REF!)</f>
        <v>#REF!</v>
      </c>
      <c r="AA562" s="393" t="e">
        <f>SUM(#REF!)</f>
        <v>#REF!</v>
      </c>
      <c r="AB562" s="393" t="e">
        <f>SUM(#REF!)</f>
        <v>#REF!</v>
      </c>
      <c r="AC562" s="393" t="e">
        <f>SUM(#REF!)</f>
        <v>#REF!</v>
      </c>
      <c r="AD562" s="393" t="e">
        <f>SUM(#REF!)</f>
        <v>#REF!</v>
      </c>
      <c r="AE562" s="93">
        <v>50000</v>
      </c>
      <c r="AF562" s="110">
        <v>50000</v>
      </c>
      <c r="AG562" s="378">
        <v>14467</v>
      </c>
      <c r="AH562" s="395" t="e">
        <f>SUM(AI562:AT562)</f>
        <v>#REF!</v>
      </c>
      <c r="AI562" s="110" t="e">
        <f>#REF!</f>
        <v>#REF!</v>
      </c>
      <c r="AJ562" s="93" t="e">
        <f>#REF!</f>
        <v>#REF!</v>
      </c>
      <c r="AK562" s="93" t="e">
        <f>#REF!</f>
        <v>#REF!</v>
      </c>
      <c r="AL562" s="93" t="e">
        <f>#REF!</f>
        <v>#REF!</v>
      </c>
      <c r="AM562" s="93" t="e">
        <f>#REF!</f>
        <v>#REF!</v>
      </c>
      <c r="AN562" s="93" t="e">
        <f>#REF!</f>
        <v>#REF!</v>
      </c>
      <c r="AO562" s="93" t="e">
        <f>#REF!</f>
        <v>#REF!</v>
      </c>
      <c r="AP562" s="93" t="e">
        <f>#REF!</f>
        <v>#REF!</v>
      </c>
      <c r="AQ562" s="93" t="e">
        <f>#REF!</f>
        <v>#REF!</v>
      </c>
      <c r="AR562" s="93" t="e">
        <f>#REF!</f>
        <v>#REF!</v>
      </c>
      <c r="AS562" s="187" t="e">
        <f>#REF!</f>
        <v>#REF!</v>
      </c>
      <c r="AT562" s="187" t="e">
        <f>#REF!</f>
        <v>#REF!</v>
      </c>
      <c r="AU562" s="17"/>
      <c r="AV562" s="17"/>
    </row>
    <row r="563" spans="1:48">
      <c r="A563" s="519">
        <v>5105060101600200</v>
      </c>
      <c r="B563" s="95" t="s">
        <v>1259</v>
      </c>
      <c r="C563" s="24" t="s">
        <v>1697</v>
      </c>
      <c r="D563" s="525" t="e">
        <f>E563/9*12</f>
        <v>#REF!</v>
      </c>
      <c r="E563" s="106" t="e">
        <f t="shared" si="288"/>
        <v>#REF!</v>
      </c>
      <c r="F563" s="428" t="e">
        <f t="shared" si="288"/>
        <v>#REF!</v>
      </c>
      <c r="G563" s="397" t="e">
        <f>SUM(#REF!)</f>
        <v>#REF!</v>
      </c>
      <c r="H563" s="396" t="e">
        <f>SUM(#REF!)</f>
        <v>#REF!</v>
      </c>
      <c r="I563" s="396" t="e">
        <f>SUM(#REF!)</f>
        <v>#REF!</v>
      </c>
      <c r="J563" s="396" t="e">
        <f>SUM(#REF!)</f>
        <v>#REF!</v>
      </c>
      <c r="K563" s="396" t="e">
        <f>SUM(#REF!)</f>
        <v>#REF!</v>
      </c>
      <c r="L563" s="396" t="e">
        <f>SUM(#REF!)</f>
        <v>#REF!</v>
      </c>
      <c r="M563" s="396" t="e">
        <f>SUM(#REF!)</f>
        <v>#REF!</v>
      </c>
      <c r="N563" s="396" t="e">
        <f>SUM(#REF!)</f>
        <v>#REF!</v>
      </c>
      <c r="O563" s="396" t="e">
        <f>SUM(#REF!)</f>
        <v>#REF!</v>
      </c>
      <c r="P563" s="396" t="e">
        <f>SUM(#REF!)</f>
        <v>#REF!</v>
      </c>
      <c r="Q563" s="396" t="e">
        <f>SUM(#REF!)</f>
        <v>#REF!</v>
      </c>
      <c r="R563" s="396" t="e">
        <f>SUM(#REF!)</f>
        <v>#REF!</v>
      </c>
      <c r="S563" s="396" t="e">
        <f>SUM(#REF!)</f>
        <v>#REF!</v>
      </c>
      <c r="T563" s="396" t="e">
        <f>SUM(#REF!)</f>
        <v>#REF!</v>
      </c>
      <c r="U563" s="396" t="e">
        <f>SUM(#REF!)</f>
        <v>#REF!</v>
      </c>
      <c r="V563" s="396" t="e">
        <f>SUM(#REF!)</f>
        <v>#REF!</v>
      </c>
      <c r="W563" s="396" t="e">
        <f>SUM(#REF!)</f>
        <v>#REF!</v>
      </c>
      <c r="X563" s="396" t="e">
        <f>SUM(#REF!)</f>
        <v>#REF!</v>
      </c>
      <c r="Y563" s="396" t="e">
        <f>SUM(#REF!)</f>
        <v>#REF!</v>
      </c>
      <c r="Z563" s="396" t="e">
        <f>SUM(#REF!)</f>
        <v>#REF!</v>
      </c>
      <c r="AA563" s="393" t="e">
        <f>SUM(#REF!)</f>
        <v>#REF!</v>
      </c>
      <c r="AB563" s="393" t="e">
        <f>SUM(#REF!)</f>
        <v>#REF!</v>
      </c>
      <c r="AC563" s="393" t="e">
        <f>SUM(#REF!)</f>
        <v>#REF!</v>
      </c>
      <c r="AD563" s="393" t="e">
        <f>SUM(#REF!)</f>
        <v>#REF!</v>
      </c>
      <c r="AE563" s="93">
        <v>100000</v>
      </c>
      <c r="AF563" s="110">
        <v>100000</v>
      </c>
      <c r="AG563" s="378">
        <v>414061</v>
      </c>
      <c r="AH563" s="395" t="e">
        <f>SUM(AI563:AT563)</f>
        <v>#REF!</v>
      </c>
      <c r="AI563" s="110" t="e">
        <f>#REF!</f>
        <v>#REF!</v>
      </c>
      <c r="AJ563" s="93" t="e">
        <f>#REF!</f>
        <v>#REF!</v>
      </c>
      <c r="AK563" s="93" t="e">
        <f>#REF!</f>
        <v>#REF!</v>
      </c>
      <c r="AL563" s="93" t="e">
        <f>#REF!</f>
        <v>#REF!</v>
      </c>
      <c r="AM563" s="93" t="e">
        <f>#REF!</f>
        <v>#REF!</v>
      </c>
      <c r="AN563" s="93" t="e">
        <f>#REF!</f>
        <v>#REF!</v>
      </c>
      <c r="AO563" s="93" t="e">
        <f>#REF!</f>
        <v>#REF!</v>
      </c>
      <c r="AP563" s="93" t="e">
        <f>#REF!</f>
        <v>#REF!</v>
      </c>
      <c r="AQ563" s="93" t="e">
        <f>#REF!</f>
        <v>#REF!</v>
      </c>
      <c r="AR563" s="93" t="e">
        <f>#REF!</f>
        <v>#REF!</v>
      </c>
      <c r="AS563" s="187" t="e">
        <f>#REF!</f>
        <v>#REF!</v>
      </c>
      <c r="AT563" s="187" t="e">
        <f>#REF!</f>
        <v>#REF!</v>
      </c>
      <c r="AU563" s="17"/>
      <c r="AV563" s="17"/>
    </row>
    <row r="564" spans="1:48">
      <c r="A564" s="519">
        <v>5105060101600500</v>
      </c>
      <c r="B564" s="95" t="s">
        <v>1260</v>
      </c>
      <c r="C564" s="24" t="s">
        <v>1698</v>
      </c>
      <c r="D564" s="525" t="e">
        <f>E564/9*12</f>
        <v>#REF!</v>
      </c>
      <c r="E564" s="106" t="e">
        <f t="shared" si="288"/>
        <v>#REF!</v>
      </c>
      <c r="F564" s="428" t="e">
        <f t="shared" si="288"/>
        <v>#REF!</v>
      </c>
      <c r="G564" s="397" t="e">
        <f>SUM(#REF!)</f>
        <v>#REF!</v>
      </c>
      <c r="H564" s="396" t="e">
        <f>SUM(#REF!)</f>
        <v>#REF!</v>
      </c>
      <c r="I564" s="396" t="e">
        <f>SUM(#REF!)</f>
        <v>#REF!</v>
      </c>
      <c r="J564" s="396" t="e">
        <f>SUM(#REF!)</f>
        <v>#REF!</v>
      </c>
      <c r="K564" s="396" t="e">
        <f>SUM(#REF!)</f>
        <v>#REF!</v>
      </c>
      <c r="L564" s="396" t="e">
        <f>SUM(#REF!)</f>
        <v>#REF!</v>
      </c>
      <c r="M564" s="396" t="e">
        <f>SUM(#REF!)</f>
        <v>#REF!</v>
      </c>
      <c r="N564" s="396" t="e">
        <f>SUM(#REF!)</f>
        <v>#REF!</v>
      </c>
      <c r="O564" s="396" t="e">
        <f>SUM(#REF!)</f>
        <v>#REF!</v>
      </c>
      <c r="P564" s="396" t="e">
        <f>SUM(#REF!)</f>
        <v>#REF!</v>
      </c>
      <c r="Q564" s="396" t="e">
        <f>SUM(#REF!)</f>
        <v>#REF!</v>
      </c>
      <c r="R564" s="396" t="e">
        <f>SUM(#REF!)</f>
        <v>#REF!</v>
      </c>
      <c r="S564" s="396" t="e">
        <f>SUM(#REF!)</f>
        <v>#REF!</v>
      </c>
      <c r="T564" s="396" t="e">
        <f>SUM(#REF!)</f>
        <v>#REF!</v>
      </c>
      <c r="U564" s="396" t="e">
        <f>SUM(#REF!)</f>
        <v>#REF!</v>
      </c>
      <c r="V564" s="396" t="e">
        <f>SUM(#REF!)</f>
        <v>#REF!</v>
      </c>
      <c r="W564" s="396" t="e">
        <f>SUM(#REF!)</f>
        <v>#REF!</v>
      </c>
      <c r="X564" s="396" t="e">
        <f>SUM(#REF!)</f>
        <v>#REF!</v>
      </c>
      <c r="Y564" s="396" t="e">
        <f>SUM(#REF!)</f>
        <v>#REF!</v>
      </c>
      <c r="Z564" s="396" t="e">
        <f>SUM(#REF!)</f>
        <v>#REF!</v>
      </c>
      <c r="AA564" s="393" t="e">
        <f>SUM(#REF!)</f>
        <v>#REF!</v>
      </c>
      <c r="AB564" s="393" t="e">
        <f>SUM(#REF!)</f>
        <v>#REF!</v>
      </c>
      <c r="AC564" s="393" t="e">
        <f>SUM(#REF!)</f>
        <v>#REF!</v>
      </c>
      <c r="AD564" s="393" t="e">
        <f>SUM(#REF!)</f>
        <v>#REF!</v>
      </c>
      <c r="AE564" s="93">
        <v>10000</v>
      </c>
      <c r="AF564" s="110">
        <v>10000</v>
      </c>
      <c r="AG564" s="378">
        <v>13</v>
      </c>
      <c r="AH564" s="395" t="e">
        <f>SUM(AI564:AT564)</f>
        <v>#REF!</v>
      </c>
      <c r="AI564" s="110" t="e">
        <f>#REF!</f>
        <v>#REF!</v>
      </c>
      <c r="AJ564" s="93" t="e">
        <f>#REF!</f>
        <v>#REF!</v>
      </c>
      <c r="AK564" s="93" t="e">
        <f>#REF!</f>
        <v>#REF!</v>
      </c>
      <c r="AL564" s="93" t="e">
        <f>#REF!</f>
        <v>#REF!</v>
      </c>
      <c r="AM564" s="93" t="e">
        <f>#REF!</f>
        <v>#REF!</v>
      </c>
      <c r="AN564" s="93" t="e">
        <f>#REF!</f>
        <v>#REF!</v>
      </c>
      <c r="AO564" s="93" t="e">
        <f>#REF!</f>
        <v>#REF!</v>
      </c>
      <c r="AP564" s="93" t="e">
        <f>#REF!</f>
        <v>#REF!</v>
      </c>
      <c r="AQ564" s="93" t="e">
        <f>#REF!</f>
        <v>#REF!</v>
      </c>
      <c r="AR564" s="93" t="e">
        <f>#REF!</f>
        <v>#REF!</v>
      </c>
      <c r="AS564" s="187" t="e">
        <f>#REF!</f>
        <v>#REF!</v>
      </c>
      <c r="AT564" s="187" t="e">
        <f>#REF!</f>
        <v>#REF!</v>
      </c>
      <c r="AU564" s="17"/>
      <c r="AV564" s="17"/>
    </row>
    <row r="565" spans="1:48">
      <c r="A565" s="519"/>
      <c r="B565" s="95">
        <v>607</v>
      </c>
      <c r="C565" s="24" t="s">
        <v>1354</v>
      </c>
      <c r="D565" s="526" t="e">
        <f t="shared" ref="D565:AD565" si="289">SUM(D566:D567)</f>
        <v>#REF!</v>
      </c>
      <c r="E565" s="429" t="e">
        <f t="shared" si="289"/>
        <v>#REF!</v>
      </c>
      <c r="F565" s="430" t="e">
        <f t="shared" si="289"/>
        <v>#REF!</v>
      </c>
      <c r="G565" s="89" t="e">
        <f t="shared" ref="G565:L565" si="290">SUM(G566:G567)</f>
        <v>#REF!</v>
      </c>
      <c r="H565" s="100" t="e">
        <f t="shared" si="290"/>
        <v>#REF!</v>
      </c>
      <c r="I565" s="100" t="e">
        <f t="shared" si="290"/>
        <v>#REF!</v>
      </c>
      <c r="J565" s="100" t="e">
        <f t="shared" si="290"/>
        <v>#REF!</v>
      </c>
      <c r="K565" s="100" t="e">
        <f t="shared" si="290"/>
        <v>#REF!</v>
      </c>
      <c r="L565" s="100" t="e">
        <f t="shared" si="290"/>
        <v>#REF!</v>
      </c>
      <c r="M565" s="100" t="e">
        <f t="shared" si="289"/>
        <v>#REF!</v>
      </c>
      <c r="N565" s="100" t="e">
        <f t="shared" si="289"/>
        <v>#REF!</v>
      </c>
      <c r="O565" s="100" t="e">
        <f t="shared" si="289"/>
        <v>#REF!</v>
      </c>
      <c r="P565" s="100" t="e">
        <f t="shared" si="289"/>
        <v>#REF!</v>
      </c>
      <c r="Q565" s="100" t="e">
        <f t="shared" si="289"/>
        <v>#REF!</v>
      </c>
      <c r="R565" s="100" t="e">
        <f t="shared" si="289"/>
        <v>#REF!</v>
      </c>
      <c r="S565" s="100" t="e">
        <f t="shared" si="289"/>
        <v>#REF!</v>
      </c>
      <c r="T565" s="100" t="e">
        <f t="shared" si="289"/>
        <v>#REF!</v>
      </c>
      <c r="U565" s="100" t="e">
        <f t="shared" si="289"/>
        <v>#REF!</v>
      </c>
      <c r="V565" s="100" t="e">
        <f t="shared" si="289"/>
        <v>#REF!</v>
      </c>
      <c r="W565" s="100" t="e">
        <f t="shared" si="289"/>
        <v>#REF!</v>
      </c>
      <c r="X565" s="100" t="e">
        <f t="shared" si="289"/>
        <v>#REF!</v>
      </c>
      <c r="Y565" s="100" t="e">
        <f t="shared" si="289"/>
        <v>#REF!</v>
      </c>
      <c r="Z565" s="100" t="e">
        <f t="shared" si="289"/>
        <v>#REF!</v>
      </c>
      <c r="AA565" s="100" t="e">
        <f t="shared" si="289"/>
        <v>#REF!</v>
      </c>
      <c r="AB565" s="100" t="e">
        <f t="shared" si="289"/>
        <v>#REF!</v>
      </c>
      <c r="AC565" s="100" t="e">
        <f t="shared" si="289"/>
        <v>#REF!</v>
      </c>
      <c r="AD565" s="100" t="e">
        <f t="shared" si="289"/>
        <v>#REF!</v>
      </c>
      <c r="AE565" s="94">
        <f t="shared" ref="AE565:AT565" si="291">SUM(AE566:AE567)</f>
        <v>1578700</v>
      </c>
      <c r="AF565" s="94">
        <f t="shared" si="291"/>
        <v>1578700</v>
      </c>
      <c r="AG565" s="94">
        <f t="shared" si="291"/>
        <v>1809464</v>
      </c>
      <c r="AH565" s="94" t="e">
        <f t="shared" si="291"/>
        <v>#REF!</v>
      </c>
      <c r="AI565" s="94" t="e">
        <f t="shared" si="291"/>
        <v>#REF!</v>
      </c>
      <c r="AJ565" s="94" t="e">
        <f t="shared" si="291"/>
        <v>#REF!</v>
      </c>
      <c r="AK565" s="94" t="e">
        <f t="shared" si="291"/>
        <v>#REF!</v>
      </c>
      <c r="AL565" s="94" t="e">
        <f t="shared" si="291"/>
        <v>#REF!</v>
      </c>
      <c r="AM565" s="94" t="e">
        <f t="shared" si="291"/>
        <v>#REF!</v>
      </c>
      <c r="AN565" s="94" t="e">
        <f t="shared" si="291"/>
        <v>#REF!</v>
      </c>
      <c r="AO565" s="94" t="e">
        <f t="shared" si="291"/>
        <v>#REF!</v>
      </c>
      <c r="AP565" s="94" t="e">
        <f t="shared" si="291"/>
        <v>#REF!</v>
      </c>
      <c r="AQ565" s="94" t="e">
        <f t="shared" si="291"/>
        <v>#REF!</v>
      </c>
      <c r="AR565" s="94" t="e">
        <f t="shared" si="291"/>
        <v>#REF!</v>
      </c>
      <c r="AS565" s="94" t="e">
        <f t="shared" si="291"/>
        <v>#REF!</v>
      </c>
      <c r="AT565" s="94" t="e">
        <f t="shared" si="291"/>
        <v>#REF!</v>
      </c>
      <c r="AU565" s="17"/>
      <c r="AV565" s="17"/>
    </row>
    <row r="566" spans="1:48">
      <c r="A566" s="519">
        <v>5104010100100100</v>
      </c>
      <c r="B566" s="95" t="s">
        <v>1261</v>
      </c>
      <c r="C566" s="24" t="s">
        <v>1699</v>
      </c>
      <c r="D566" s="525" t="e">
        <f>E566/9*12</f>
        <v>#REF!</v>
      </c>
      <c r="E566" s="106" t="e">
        <f t="shared" ref="E566:F568" si="292">AC566+AA566+Y566+W566+U566+S566+Q566+O566+M566+K566+I566+G566</f>
        <v>#REF!</v>
      </c>
      <c r="F566" s="428" t="e">
        <f t="shared" si="292"/>
        <v>#REF!</v>
      </c>
      <c r="G566" s="397" t="e">
        <f>SUM(#REF!)</f>
        <v>#REF!</v>
      </c>
      <c r="H566" s="396" t="e">
        <f>SUM(#REF!)</f>
        <v>#REF!</v>
      </c>
      <c r="I566" s="396" t="e">
        <f>SUM(#REF!)</f>
        <v>#REF!</v>
      </c>
      <c r="J566" s="396" t="e">
        <f>SUM(#REF!)</f>
        <v>#REF!</v>
      </c>
      <c r="K566" s="396" t="e">
        <f>SUM(#REF!)</f>
        <v>#REF!</v>
      </c>
      <c r="L566" s="396" t="e">
        <f>SUM(#REF!)</f>
        <v>#REF!</v>
      </c>
      <c r="M566" s="396" t="e">
        <f>SUM(#REF!)</f>
        <v>#REF!</v>
      </c>
      <c r="N566" s="396" t="e">
        <f>SUM(#REF!)</f>
        <v>#REF!</v>
      </c>
      <c r="O566" s="396" t="e">
        <f>SUM(#REF!)</f>
        <v>#REF!</v>
      </c>
      <c r="P566" s="396" t="e">
        <f>SUM(#REF!)</f>
        <v>#REF!</v>
      </c>
      <c r="Q566" s="396" t="e">
        <f>SUM(#REF!)</f>
        <v>#REF!</v>
      </c>
      <c r="R566" s="396" t="e">
        <f>SUM(#REF!)</f>
        <v>#REF!</v>
      </c>
      <c r="S566" s="396" t="e">
        <f>SUM(#REF!)</f>
        <v>#REF!</v>
      </c>
      <c r="T566" s="396" t="e">
        <f>SUM(#REF!)</f>
        <v>#REF!</v>
      </c>
      <c r="U566" s="396" t="e">
        <f>SUM(#REF!)</f>
        <v>#REF!</v>
      </c>
      <c r="V566" s="396" t="e">
        <f>SUM(#REF!)</f>
        <v>#REF!</v>
      </c>
      <c r="W566" s="396" t="e">
        <f>SUM(#REF!)</f>
        <v>#REF!</v>
      </c>
      <c r="X566" s="396" t="e">
        <f>SUM(#REF!)</f>
        <v>#REF!</v>
      </c>
      <c r="Y566" s="396" t="e">
        <f>SUM(#REF!)</f>
        <v>#REF!</v>
      </c>
      <c r="Z566" s="396" t="e">
        <f>SUM(#REF!)</f>
        <v>#REF!</v>
      </c>
      <c r="AA566" s="393" t="e">
        <f>SUM(#REF!)</f>
        <v>#REF!</v>
      </c>
      <c r="AB566" s="393" t="e">
        <f>SUM(#REF!)</f>
        <v>#REF!</v>
      </c>
      <c r="AC566" s="393" t="e">
        <f>SUM(#REF!)</f>
        <v>#REF!</v>
      </c>
      <c r="AD566" s="393" t="e">
        <f>SUM(#REF!)</f>
        <v>#REF!</v>
      </c>
      <c r="AE566" s="93">
        <v>1233900</v>
      </c>
      <c r="AF566" s="110">
        <v>1233900</v>
      </c>
      <c r="AG566" s="378">
        <v>1424362</v>
      </c>
      <c r="AH566" s="395" t="e">
        <f>SUM(AI566:AT566)</f>
        <v>#REF!</v>
      </c>
      <c r="AI566" s="110" t="e">
        <f>#REF!</f>
        <v>#REF!</v>
      </c>
      <c r="AJ566" s="93" t="e">
        <f>#REF!</f>
        <v>#REF!</v>
      </c>
      <c r="AK566" s="93" t="e">
        <f>#REF!</f>
        <v>#REF!</v>
      </c>
      <c r="AL566" s="93" t="e">
        <f>#REF!</f>
        <v>#REF!</v>
      </c>
      <c r="AM566" s="93" t="e">
        <f>#REF!</f>
        <v>#REF!</v>
      </c>
      <c r="AN566" s="93" t="e">
        <f>#REF!</f>
        <v>#REF!</v>
      </c>
      <c r="AO566" s="93" t="e">
        <f>#REF!</f>
        <v>#REF!</v>
      </c>
      <c r="AP566" s="93" t="e">
        <f>#REF!</f>
        <v>#REF!</v>
      </c>
      <c r="AQ566" s="93" t="e">
        <f>#REF!</f>
        <v>#REF!</v>
      </c>
      <c r="AR566" s="93" t="e">
        <f>#REF!</f>
        <v>#REF!</v>
      </c>
      <c r="AS566" s="187" t="e">
        <f>#REF!</f>
        <v>#REF!</v>
      </c>
      <c r="AT566" s="187" t="e">
        <f>#REF!</f>
        <v>#REF!</v>
      </c>
      <c r="AU566" s="17"/>
      <c r="AV566" s="17"/>
    </row>
    <row r="567" spans="1:48">
      <c r="A567" s="519">
        <v>5104010100100200</v>
      </c>
      <c r="B567" s="95" t="s">
        <v>1262</v>
      </c>
      <c r="C567" s="24" t="s">
        <v>1700</v>
      </c>
      <c r="D567" s="525" t="e">
        <f>E567/9*12</f>
        <v>#REF!</v>
      </c>
      <c r="E567" s="106" t="e">
        <f t="shared" si="292"/>
        <v>#REF!</v>
      </c>
      <c r="F567" s="428" t="e">
        <f t="shared" si="292"/>
        <v>#REF!</v>
      </c>
      <c r="G567" s="397" t="e">
        <f>SUM(#REF!)</f>
        <v>#REF!</v>
      </c>
      <c r="H567" s="396" t="e">
        <f>SUM(#REF!)</f>
        <v>#REF!</v>
      </c>
      <c r="I567" s="396" t="e">
        <f>SUM(#REF!)</f>
        <v>#REF!</v>
      </c>
      <c r="J567" s="396" t="e">
        <f>SUM(#REF!)</f>
        <v>#REF!</v>
      </c>
      <c r="K567" s="396" t="e">
        <f>SUM(#REF!)</f>
        <v>#REF!</v>
      </c>
      <c r="L567" s="396" t="e">
        <f>SUM(#REF!)</f>
        <v>#REF!</v>
      </c>
      <c r="M567" s="396" t="e">
        <f>SUM(#REF!)</f>
        <v>#REF!</v>
      </c>
      <c r="N567" s="396" t="e">
        <f>SUM(#REF!)</f>
        <v>#REF!</v>
      </c>
      <c r="O567" s="396" t="e">
        <f>SUM(#REF!)</f>
        <v>#REF!</v>
      </c>
      <c r="P567" s="396" t="e">
        <f>SUM(#REF!)</f>
        <v>#REF!</v>
      </c>
      <c r="Q567" s="396" t="e">
        <f>SUM(#REF!)</f>
        <v>#REF!</v>
      </c>
      <c r="R567" s="396" t="e">
        <f>SUM(#REF!)</f>
        <v>#REF!</v>
      </c>
      <c r="S567" s="396" t="e">
        <f>SUM(#REF!)</f>
        <v>#REF!</v>
      </c>
      <c r="T567" s="396" t="e">
        <f>SUM(#REF!)</f>
        <v>#REF!</v>
      </c>
      <c r="U567" s="396" t="e">
        <f>SUM(#REF!)</f>
        <v>#REF!</v>
      </c>
      <c r="V567" s="396" t="e">
        <f>SUM(#REF!)</f>
        <v>#REF!</v>
      </c>
      <c r="W567" s="396" t="e">
        <f>SUM(#REF!)</f>
        <v>#REF!</v>
      </c>
      <c r="X567" s="396" t="e">
        <f>SUM(#REF!)</f>
        <v>#REF!</v>
      </c>
      <c r="Y567" s="396" t="e">
        <f>SUM(#REF!)</f>
        <v>#REF!</v>
      </c>
      <c r="Z567" s="396" t="e">
        <f>SUM(#REF!)</f>
        <v>#REF!</v>
      </c>
      <c r="AA567" s="393" t="e">
        <f>SUM(#REF!)</f>
        <v>#REF!</v>
      </c>
      <c r="AB567" s="393" t="e">
        <f>SUM(#REF!)</f>
        <v>#REF!</v>
      </c>
      <c r="AC567" s="393" t="e">
        <f>SUM(#REF!)</f>
        <v>#REF!</v>
      </c>
      <c r="AD567" s="393" t="e">
        <f>SUM(#REF!)</f>
        <v>#REF!</v>
      </c>
      <c r="AE567" s="93">
        <v>344800</v>
      </c>
      <c r="AF567" s="110">
        <v>344800</v>
      </c>
      <c r="AG567" s="378">
        <v>385102</v>
      </c>
      <c r="AH567" s="395" t="e">
        <f>SUM(AI567:AT567)</f>
        <v>#REF!</v>
      </c>
      <c r="AI567" s="110" t="e">
        <f>#REF!</f>
        <v>#REF!</v>
      </c>
      <c r="AJ567" s="93" t="e">
        <f>#REF!</f>
        <v>#REF!</v>
      </c>
      <c r="AK567" s="93" t="e">
        <f>#REF!</f>
        <v>#REF!</v>
      </c>
      <c r="AL567" s="93" t="e">
        <f>#REF!</f>
        <v>#REF!</v>
      </c>
      <c r="AM567" s="93" t="e">
        <f>#REF!</f>
        <v>#REF!</v>
      </c>
      <c r="AN567" s="93" t="e">
        <f>#REF!</f>
        <v>#REF!</v>
      </c>
      <c r="AO567" s="93" t="e">
        <f>#REF!</f>
        <v>#REF!</v>
      </c>
      <c r="AP567" s="93" t="e">
        <f>#REF!</f>
        <v>#REF!</v>
      </c>
      <c r="AQ567" s="93" t="e">
        <f>#REF!</f>
        <v>#REF!</v>
      </c>
      <c r="AR567" s="93" t="e">
        <f>#REF!</f>
        <v>#REF!</v>
      </c>
      <c r="AS567" s="187" t="e">
        <f>#REF!</f>
        <v>#REF!</v>
      </c>
      <c r="AT567" s="187" t="e">
        <f>#REF!</f>
        <v>#REF!</v>
      </c>
      <c r="AU567" s="17"/>
      <c r="AV567" s="17"/>
    </row>
    <row r="568" spans="1:48">
      <c r="A568" s="519">
        <v>5104010100100400</v>
      </c>
      <c r="B568" s="95">
        <v>608</v>
      </c>
      <c r="C568" s="24" t="s">
        <v>1266</v>
      </c>
      <c r="D568" s="525" t="e">
        <f>E568/9*12</f>
        <v>#REF!</v>
      </c>
      <c r="E568" s="87" t="e">
        <f t="shared" si="292"/>
        <v>#REF!</v>
      </c>
      <c r="F568" s="428" t="e">
        <f t="shared" si="292"/>
        <v>#REF!</v>
      </c>
      <c r="G568" s="397" t="e">
        <f>SUM(#REF!)</f>
        <v>#REF!</v>
      </c>
      <c r="H568" s="396" t="e">
        <f>SUM(#REF!)</f>
        <v>#REF!</v>
      </c>
      <c r="I568" s="396" t="e">
        <f>SUM(#REF!)</f>
        <v>#REF!</v>
      </c>
      <c r="J568" s="396" t="e">
        <f>SUM(#REF!)</f>
        <v>#REF!</v>
      </c>
      <c r="K568" s="396" t="e">
        <f>SUM(#REF!)</f>
        <v>#REF!</v>
      </c>
      <c r="L568" s="396" t="e">
        <f>SUM(#REF!)</f>
        <v>#REF!</v>
      </c>
      <c r="M568" s="396" t="e">
        <f>SUM(#REF!)</f>
        <v>#REF!</v>
      </c>
      <c r="N568" s="396" t="e">
        <f>SUM(#REF!)</f>
        <v>#REF!</v>
      </c>
      <c r="O568" s="396" t="e">
        <f>SUM(#REF!)</f>
        <v>#REF!</v>
      </c>
      <c r="P568" s="396" t="e">
        <f>SUM(#REF!)</f>
        <v>#REF!</v>
      </c>
      <c r="Q568" s="396" t="e">
        <f>SUM(#REF!)</f>
        <v>#REF!</v>
      </c>
      <c r="R568" s="396" t="e">
        <f>SUM(#REF!)</f>
        <v>#REF!</v>
      </c>
      <c r="S568" s="396" t="e">
        <f>SUM(#REF!)</f>
        <v>#REF!</v>
      </c>
      <c r="T568" s="396" t="e">
        <f>SUM(#REF!)</f>
        <v>#REF!</v>
      </c>
      <c r="U568" s="396" t="e">
        <f>SUM(#REF!)</f>
        <v>#REF!</v>
      </c>
      <c r="V568" s="396" t="e">
        <f>SUM(#REF!)</f>
        <v>#REF!</v>
      </c>
      <c r="W568" s="396" t="e">
        <f>SUM(#REF!)</f>
        <v>#REF!</v>
      </c>
      <c r="X568" s="396" t="e">
        <f>SUM(#REF!)</f>
        <v>#REF!</v>
      </c>
      <c r="Y568" s="396" t="e">
        <f>SUM(#REF!)</f>
        <v>#REF!</v>
      </c>
      <c r="Z568" s="396" t="e">
        <f>SUM(#REF!)</f>
        <v>#REF!</v>
      </c>
      <c r="AA568" s="396" t="e">
        <f>SUM(#REF!)</f>
        <v>#REF!</v>
      </c>
      <c r="AB568" s="393" t="e">
        <f>SUM(#REF!)</f>
        <v>#REF!</v>
      </c>
      <c r="AC568" s="396" t="e">
        <f>SUM(#REF!)</f>
        <v>#REF!</v>
      </c>
      <c r="AD568" s="393" t="e">
        <f>SUM(#REF!)</f>
        <v>#REF!</v>
      </c>
      <c r="AE568" s="93">
        <v>25000</v>
      </c>
      <c r="AF568" s="110">
        <v>25000</v>
      </c>
      <c r="AG568" s="378">
        <v>157975</v>
      </c>
      <c r="AH568" s="395" t="e">
        <f>SUM(AI568:AT568)</f>
        <v>#REF!</v>
      </c>
      <c r="AI568" s="110" t="e">
        <f>#REF!</f>
        <v>#REF!</v>
      </c>
      <c r="AJ568" s="93" t="e">
        <f>#REF!</f>
        <v>#REF!</v>
      </c>
      <c r="AK568" s="93" t="e">
        <f>#REF!</f>
        <v>#REF!</v>
      </c>
      <c r="AL568" s="93" t="e">
        <f>#REF!</f>
        <v>#REF!</v>
      </c>
      <c r="AM568" s="93" t="e">
        <f>#REF!</f>
        <v>#REF!</v>
      </c>
      <c r="AN568" s="93" t="e">
        <f>#REF!</f>
        <v>#REF!</v>
      </c>
      <c r="AO568" s="93" t="e">
        <f>#REF!</f>
        <v>#REF!</v>
      </c>
      <c r="AP568" s="93" t="e">
        <f>#REF!</f>
        <v>#REF!</v>
      </c>
      <c r="AQ568" s="93" t="e">
        <f>#REF!</f>
        <v>#REF!</v>
      </c>
      <c r="AR568" s="93" t="e">
        <f>#REF!</f>
        <v>#REF!</v>
      </c>
      <c r="AS568" s="187" t="e">
        <f>#REF!</f>
        <v>#REF!</v>
      </c>
      <c r="AT568" s="187" t="e">
        <f>#REF!</f>
        <v>#REF!</v>
      </c>
      <c r="AU568" s="17"/>
      <c r="AV568" s="17"/>
    </row>
    <row r="569" spans="1:48">
      <c r="A569" s="519"/>
      <c r="B569" s="95">
        <v>609</v>
      </c>
      <c r="C569" s="24" t="s">
        <v>1267</v>
      </c>
      <c r="D569" s="557" t="e">
        <f>SUM(D570:D572)</f>
        <v>#REF!</v>
      </c>
      <c r="E569" s="36" t="e">
        <f>SUM(E570:E572)</f>
        <v>#REF!</v>
      </c>
      <c r="F569" s="375" t="e">
        <f>SUM(F570:F572)</f>
        <v>#REF!</v>
      </c>
      <c r="G569" s="89" t="e">
        <f>SUM(G570:G572)</f>
        <v>#REF!</v>
      </c>
      <c r="H569" s="100" t="e">
        <f>SUM(H570:H572)</f>
        <v>#REF!</v>
      </c>
      <c r="I569" s="100" t="e">
        <f t="shared" ref="I569:AB569" si="293">SUM(I570:I572)</f>
        <v>#REF!</v>
      </c>
      <c r="J569" s="100" t="e">
        <f t="shared" si="293"/>
        <v>#REF!</v>
      </c>
      <c r="K569" s="100" t="e">
        <f t="shared" si="293"/>
        <v>#REF!</v>
      </c>
      <c r="L569" s="100" t="e">
        <f t="shared" si="293"/>
        <v>#REF!</v>
      </c>
      <c r="M569" s="100" t="e">
        <f t="shared" si="293"/>
        <v>#REF!</v>
      </c>
      <c r="N569" s="100" t="e">
        <f t="shared" si="293"/>
        <v>#REF!</v>
      </c>
      <c r="O569" s="100" t="e">
        <f t="shared" si="293"/>
        <v>#REF!</v>
      </c>
      <c r="P569" s="100" t="e">
        <f t="shared" si="293"/>
        <v>#REF!</v>
      </c>
      <c r="Q569" s="100" t="e">
        <f t="shared" si="293"/>
        <v>#REF!</v>
      </c>
      <c r="R569" s="100" t="e">
        <f t="shared" si="293"/>
        <v>#REF!</v>
      </c>
      <c r="S569" s="100" t="e">
        <f t="shared" si="293"/>
        <v>#REF!</v>
      </c>
      <c r="T569" s="100" t="e">
        <f t="shared" si="293"/>
        <v>#REF!</v>
      </c>
      <c r="U569" s="100" t="e">
        <f t="shared" si="293"/>
        <v>#REF!</v>
      </c>
      <c r="V569" s="100" t="e">
        <f t="shared" si="293"/>
        <v>#REF!</v>
      </c>
      <c r="W569" s="100" t="e">
        <f t="shared" si="293"/>
        <v>#REF!</v>
      </c>
      <c r="X569" s="100" t="e">
        <f t="shared" si="293"/>
        <v>#REF!</v>
      </c>
      <c r="Y569" s="100" t="e">
        <f t="shared" si="293"/>
        <v>#REF!</v>
      </c>
      <c r="Z569" s="100" t="e">
        <f t="shared" si="293"/>
        <v>#REF!</v>
      </c>
      <c r="AA569" s="100" t="e">
        <f t="shared" si="293"/>
        <v>#REF!</v>
      </c>
      <c r="AB569" s="100" t="e">
        <f t="shared" si="293"/>
        <v>#REF!</v>
      </c>
      <c r="AC569" s="100" t="e">
        <f>SUM(AC570:AC572)</f>
        <v>#REF!</v>
      </c>
      <c r="AD569" s="100" t="e">
        <f>SUM(AD570:AD572)</f>
        <v>#REF!</v>
      </c>
      <c r="AE569" s="94">
        <f>SUM(AE570:AE572)</f>
        <v>0</v>
      </c>
      <c r="AF569" s="34">
        <f>SUM(AF570:AF572)</f>
        <v>0</v>
      </c>
      <c r="AG569" s="376">
        <f>SUM(AG570:AG572)</f>
        <v>46</v>
      </c>
      <c r="AH569" s="398" t="e">
        <f t="shared" ref="AH569:AT569" si="294">SUM(AH570:AH572)</f>
        <v>#REF!</v>
      </c>
      <c r="AI569" s="94" t="e">
        <f t="shared" si="294"/>
        <v>#REF!</v>
      </c>
      <c r="AJ569" s="34" t="e">
        <f t="shared" si="294"/>
        <v>#REF!</v>
      </c>
      <c r="AK569" s="94" t="e">
        <f t="shared" si="294"/>
        <v>#REF!</v>
      </c>
      <c r="AL569" s="34" t="e">
        <f t="shared" si="294"/>
        <v>#REF!</v>
      </c>
      <c r="AM569" s="94" t="e">
        <f t="shared" si="294"/>
        <v>#REF!</v>
      </c>
      <c r="AN569" s="34" t="e">
        <f t="shared" si="294"/>
        <v>#REF!</v>
      </c>
      <c r="AO569" s="94" t="e">
        <f t="shared" si="294"/>
        <v>#REF!</v>
      </c>
      <c r="AP569" s="34" t="e">
        <f t="shared" si="294"/>
        <v>#REF!</v>
      </c>
      <c r="AQ569" s="94" t="e">
        <f t="shared" si="294"/>
        <v>#REF!</v>
      </c>
      <c r="AR569" s="94" t="e">
        <f t="shared" si="294"/>
        <v>#REF!</v>
      </c>
      <c r="AS569" s="182" t="e">
        <f t="shared" si="294"/>
        <v>#REF!</v>
      </c>
      <c r="AT569" s="182" t="e">
        <f t="shared" si="294"/>
        <v>#REF!</v>
      </c>
      <c r="AU569" s="17"/>
      <c r="AV569" s="17"/>
    </row>
    <row r="570" spans="1:48">
      <c r="A570" s="519">
        <v>5101011210300400</v>
      </c>
      <c r="B570" s="95" t="s">
        <v>1263</v>
      </c>
      <c r="C570" s="24" t="s">
        <v>1701</v>
      </c>
      <c r="D570" s="525" t="e">
        <f>E570/9*12</f>
        <v>#REF!</v>
      </c>
      <c r="E570" s="106" t="e">
        <f t="shared" ref="E570:F573" si="295">AC570+AA570+Y570+W570+U570+S570+Q570+O570+M570+K570+I570+G570</f>
        <v>#REF!</v>
      </c>
      <c r="F570" s="428" t="e">
        <f t="shared" si="295"/>
        <v>#REF!</v>
      </c>
      <c r="G570" s="397" t="e">
        <f>SUM(#REF!)</f>
        <v>#REF!</v>
      </c>
      <c r="H570" s="396" t="e">
        <f>SUM(#REF!)</f>
        <v>#REF!</v>
      </c>
      <c r="I570" s="396" t="e">
        <f>SUM(#REF!)</f>
        <v>#REF!</v>
      </c>
      <c r="J570" s="396" t="e">
        <f>SUM(#REF!)</f>
        <v>#REF!</v>
      </c>
      <c r="K570" s="396" t="e">
        <f>SUM(#REF!)</f>
        <v>#REF!</v>
      </c>
      <c r="L570" s="396" t="e">
        <f>SUM(#REF!)</f>
        <v>#REF!</v>
      </c>
      <c r="M570" s="396" t="e">
        <f>SUM(#REF!)</f>
        <v>#REF!</v>
      </c>
      <c r="N570" s="396" t="e">
        <f>SUM(#REF!)</f>
        <v>#REF!</v>
      </c>
      <c r="O570" s="396" t="e">
        <f>SUM(#REF!)</f>
        <v>#REF!</v>
      </c>
      <c r="P570" s="396" t="e">
        <f>SUM(#REF!)</f>
        <v>#REF!</v>
      </c>
      <c r="Q570" s="396" t="e">
        <f>SUM(#REF!)</f>
        <v>#REF!</v>
      </c>
      <c r="R570" s="396" t="e">
        <f>SUM(#REF!)</f>
        <v>#REF!</v>
      </c>
      <c r="S570" s="396" t="e">
        <f>SUM(#REF!)</f>
        <v>#REF!</v>
      </c>
      <c r="T570" s="396" t="e">
        <f>SUM(#REF!)</f>
        <v>#REF!</v>
      </c>
      <c r="U570" s="396" t="e">
        <f>SUM(#REF!)</f>
        <v>#REF!</v>
      </c>
      <c r="V570" s="396" t="e">
        <f>SUM(#REF!)</f>
        <v>#REF!</v>
      </c>
      <c r="W570" s="396" t="e">
        <f>SUM(#REF!)</f>
        <v>#REF!</v>
      </c>
      <c r="X570" s="396" t="e">
        <f>SUM(#REF!)</f>
        <v>#REF!</v>
      </c>
      <c r="Y570" s="396" t="e">
        <f>SUM(#REF!)</f>
        <v>#REF!</v>
      </c>
      <c r="Z570" s="396" t="e">
        <f>SUM(#REF!)</f>
        <v>#REF!</v>
      </c>
      <c r="AA570" s="393" t="e">
        <f>SUM(#REF!)</f>
        <v>#REF!</v>
      </c>
      <c r="AB570" s="393" t="e">
        <f>SUM(#REF!)</f>
        <v>#REF!</v>
      </c>
      <c r="AC570" s="393" t="e">
        <f>SUM(#REF!)</f>
        <v>#REF!</v>
      </c>
      <c r="AD570" s="393" t="e">
        <f>SUM(#REF!)</f>
        <v>#REF!</v>
      </c>
      <c r="AE570" s="93">
        <v>0</v>
      </c>
      <c r="AF570" s="110">
        <v>0</v>
      </c>
      <c r="AG570" s="378">
        <v>0</v>
      </c>
      <c r="AH570" s="395" t="e">
        <f>SUM(AI570:AT570)</f>
        <v>#REF!</v>
      </c>
      <c r="AI570" s="110" t="e">
        <f>#REF!</f>
        <v>#REF!</v>
      </c>
      <c r="AJ570" s="93" t="e">
        <f>#REF!</f>
        <v>#REF!</v>
      </c>
      <c r="AK570" s="93" t="e">
        <f>#REF!</f>
        <v>#REF!</v>
      </c>
      <c r="AL570" s="93" t="e">
        <f>#REF!</f>
        <v>#REF!</v>
      </c>
      <c r="AM570" s="93" t="e">
        <f>#REF!</f>
        <v>#REF!</v>
      </c>
      <c r="AN570" s="93" t="e">
        <f>#REF!</f>
        <v>#REF!</v>
      </c>
      <c r="AO570" s="93" t="e">
        <f>#REF!</f>
        <v>#REF!</v>
      </c>
      <c r="AP570" s="93" t="e">
        <f>#REF!</f>
        <v>#REF!</v>
      </c>
      <c r="AQ570" s="93" t="e">
        <f>#REF!</f>
        <v>#REF!</v>
      </c>
      <c r="AR570" s="93" t="e">
        <f>#REF!</f>
        <v>#REF!</v>
      </c>
      <c r="AS570" s="187" t="e">
        <f>#REF!</f>
        <v>#REF!</v>
      </c>
      <c r="AT570" s="187" t="e">
        <f>#REF!</f>
        <v>#REF!</v>
      </c>
      <c r="AU570" s="17"/>
      <c r="AV570" s="17"/>
    </row>
    <row r="571" spans="1:48">
      <c r="A571" s="519">
        <v>5105060101300100</v>
      </c>
      <c r="B571" s="95" t="s">
        <v>1264</v>
      </c>
      <c r="C571" s="24" t="s">
        <v>1702</v>
      </c>
      <c r="D571" s="525" t="e">
        <f>E571/9*12</f>
        <v>#REF!</v>
      </c>
      <c r="E571" s="106" t="e">
        <f t="shared" si="295"/>
        <v>#REF!</v>
      </c>
      <c r="F571" s="428" t="e">
        <f t="shared" si="295"/>
        <v>#REF!</v>
      </c>
      <c r="G571" s="397" t="e">
        <f>SUM(#REF!)</f>
        <v>#REF!</v>
      </c>
      <c r="H571" s="396" t="e">
        <f>SUM(#REF!)</f>
        <v>#REF!</v>
      </c>
      <c r="I571" s="396" t="e">
        <f>SUM(#REF!)</f>
        <v>#REF!</v>
      </c>
      <c r="J571" s="396" t="e">
        <f>SUM(#REF!)</f>
        <v>#REF!</v>
      </c>
      <c r="K571" s="396" t="e">
        <f>SUM(#REF!)</f>
        <v>#REF!</v>
      </c>
      <c r="L571" s="396" t="e">
        <f>SUM(#REF!)</f>
        <v>#REF!</v>
      </c>
      <c r="M571" s="396" t="e">
        <f>SUM(#REF!)</f>
        <v>#REF!</v>
      </c>
      <c r="N571" s="396" t="e">
        <f>SUM(#REF!)</f>
        <v>#REF!</v>
      </c>
      <c r="O571" s="396" t="e">
        <f>SUM(#REF!)</f>
        <v>#REF!</v>
      </c>
      <c r="P571" s="396" t="e">
        <f>SUM(#REF!)</f>
        <v>#REF!</v>
      </c>
      <c r="Q571" s="396" t="e">
        <f>SUM(#REF!)</f>
        <v>#REF!</v>
      </c>
      <c r="R571" s="396" t="e">
        <f>SUM(#REF!)</f>
        <v>#REF!</v>
      </c>
      <c r="S571" s="396" t="e">
        <f>SUM(#REF!)</f>
        <v>#REF!</v>
      </c>
      <c r="T571" s="396" t="e">
        <f>SUM(#REF!)</f>
        <v>#REF!</v>
      </c>
      <c r="U571" s="396" t="e">
        <f>SUM(#REF!)</f>
        <v>#REF!</v>
      </c>
      <c r="V571" s="396" t="e">
        <f>SUM(#REF!)</f>
        <v>#REF!</v>
      </c>
      <c r="W571" s="396" t="e">
        <f>SUM(#REF!)</f>
        <v>#REF!</v>
      </c>
      <c r="X571" s="396" t="e">
        <f>SUM(#REF!)</f>
        <v>#REF!</v>
      </c>
      <c r="Y571" s="396" t="e">
        <f>SUM(#REF!)</f>
        <v>#REF!</v>
      </c>
      <c r="Z571" s="396" t="e">
        <f>SUM(#REF!)</f>
        <v>#REF!</v>
      </c>
      <c r="AA571" s="393" t="e">
        <f>SUM(#REF!)</f>
        <v>#REF!</v>
      </c>
      <c r="AB571" s="393" t="e">
        <f>SUM(#REF!)</f>
        <v>#REF!</v>
      </c>
      <c r="AC571" s="393" t="e">
        <f>SUM(#REF!)</f>
        <v>#REF!</v>
      </c>
      <c r="AD571" s="393" t="e">
        <f>SUM(#REF!)</f>
        <v>#REF!</v>
      </c>
      <c r="AE571" s="93">
        <v>0</v>
      </c>
      <c r="AF571" s="110">
        <v>0</v>
      </c>
      <c r="AG571" s="378">
        <v>46</v>
      </c>
      <c r="AH571" s="395" t="e">
        <f>SUM(AI571:AT571)</f>
        <v>#REF!</v>
      </c>
      <c r="AI571" s="110" t="e">
        <f>#REF!</f>
        <v>#REF!</v>
      </c>
      <c r="AJ571" s="93" t="e">
        <f>#REF!</f>
        <v>#REF!</v>
      </c>
      <c r="AK571" s="93" t="e">
        <f>#REF!</f>
        <v>#REF!</v>
      </c>
      <c r="AL571" s="93" t="e">
        <f>#REF!</f>
        <v>#REF!</v>
      </c>
      <c r="AM571" s="93" t="e">
        <f>#REF!</f>
        <v>#REF!</v>
      </c>
      <c r="AN571" s="93" t="e">
        <f>#REF!</f>
        <v>#REF!</v>
      </c>
      <c r="AO571" s="93" t="e">
        <f>#REF!</f>
        <v>#REF!</v>
      </c>
      <c r="AP571" s="93" t="e">
        <f>#REF!</f>
        <v>#REF!</v>
      </c>
      <c r="AQ571" s="93" t="e">
        <f>#REF!</f>
        <v>#REF!</v>
      </c>
      <c r="AR571" s="93" t="e">
        <f>#REF!</f>
        <v>#REF!</v>
      </c>
      <c r="AS571" s="187" t="e">
        <f>#REF!</f>
        <v>#REF!</v>
      </c>
      <c r="AT571" s="187" t="e">
        <f>#REF!</f>
        <v>#REF!</v>
      </c>
      <c r="AU571" s="17"/>
      <c r="AV571" s="17"/>
    </row>
    <row r="572" spans="1:48">
      <c r="A572" s="519"/>
      <c r="B572" s="95" t="s">
        <v>1265</v>
      </c>
      <c r="C572" s="24" t="s">
        <v>1703</v>
      </c>
      <c r="D572" s="525" t="e">
        <f>E572/9*12</f>
        <v>#REF!</v>
      </c>
      <c r="E572" s="106" t="e">
        <f t="shared" si="295"/>
        <v>#REF!</v>
      </c>
      <c r="F572" s="428" t="e">
        <f t="shared" si="295"/>
        <v>#REF!</v>
      </c>
      <c r="G572" s="397" t="e">
        <f>SUM(#REF!)</f>
        <v>#REF!</v>
      </c>
      <c r="H572" s="396" t="e">
        <f>SUM(#REF!)</f>
        <v>#REF!</v>
      </c>
      <c r="I572" s="396" t="e">
        <f>SUM(#REF!)</f>
        <v>#REF!</v>
      </c>
      <c r="J572" s="396" t="e">
        <f>SUM(#REF!)</f>
        <v>#REF!</v>
      </c>
      <c r="K572" s="396" t="e">
        <f>SUM(#REF!)</f>
        <v>#REF!</v>
      </c>
      <c r="L572" s="396" t="e">
        <f>SUM(#REF!)</f>
        <v>#REF!</v>
      </c>
      <c r="M572" s="396" t="e">
        <f>SUM(#REF!)</f>
        <v>#REF!</v>
      </c>
      <c r="N572" s="396" t="e">
        <f>SUM(#REF!)</f>
        <v>#REF!</v>
      </c>
      <c r="O572" s="396" t="e">
        <f>SUM(#REF!)</f>
        <v>#REF!</v>
      </c>
      <c r="P572" s="396" t="e">
        <f>SUM(#REF!)</f>
        <v>#REF!</v>
      </c>
      <c r="Q572" s="396" t="e">
        <f>SUM(#REF!)</f>
        <v>#REF!</v>
      </c>
      <c r="R572" s="396" t="e">
        <f>SUM(#REF!)</f>
        <v>#REF!</v>
      </c>
      <c r="S572" s="396" t="e">
        <f>SUM(#REF!)</f>
        <v>#REF!</v>
      </c>
      <c r="T572" s="396" t="e">
        <f>SUM(#REF!)</f>
        <v>#REF!</v>
      </c>
      <c r="U572" s="396" t="e">
        <f>SUM(#REF!)</f>
        <v>#REF!</v>
      </c>
      <c r="V572" s="396" t="e">
        <f>SUM(#REF!)</f>
        <v>#REF!</v>
      </c>
      <c r="W572" s="396" t="e">
        <f>SUM(#REF!)</f>
        <v>#REF!</v>
      </c>
      <c r="X572" s="396" t="e">
        <f>SUM(#REF!)</f>
        <v>#REF!</v>
      </c>
      <c r="Y572" s="396" t="e">
        <f>SUM(#REF!)</f>
        <v>#REF!</v>
      </c>
      <c r="Z572" s="396" t="e">
        <f>SUM(#REF!)</f>
        <v>#REF!</v>
      </c>
      <c r="AA572" s="393" t="e">
        <f>SUM(#REF!)</f>
        <v>#REF!</v>
      </c>
      <c r="AB572" s="393" t="e">
        <f>SUM(#REF!)</f>
        <v>#REF!</v>
      </c>
      <c r="AC572" s="393" t="e">
        <f>SUM(#REF!)</f>
        <v>#REF!</v>
      </c>
      <c r="AD572" s="393" t="e">
        <f>SUM(#REF!)</f>
        <v>#REF!</v>
      </c>
      <c r="AE572" s="93">
        <v>0</v>
      </c>
      <c r="AF572" s="110">
        <v>0</v>
      </c>
      <c r="AG572" s="378">
        <v>0</v>
      </c>
      <c r="AH572" s="395" t="e">
        <f>SUM(AI572:AT572)</f>
        <v>#REF!</v>
      </c>
      <c r="AI572" s="110" t="e">
        <f>#REF!</f>
        <v>#REF!</v>
      </c>
      <c r="AJ572" s="93" t="e">
        <f>#REF!</f>
        <v>#REF!</v>
      </c>
      <c r="AK572" s="93" t="e">
        <f>#REF!</f>
        <v>#REF!</v>
      </c>
      <c r="AL572" s="93" t="e">
        <f>#REF!</f>
        <v>#REF!</v>
      </c>
      <c r="AM572" s="93" t="e">
        <f>#REF!</f>
        <v>#REF!</v>
      </c>
      <c r="AN572" s="93" t="e">
        <f>#REF!</f>
        <v>#REF!</v>
      </c>
      <c r="AO572" s="93" t="e">
        <f>#REF!</f>
        <v>#REF!</v>
      </c>
      <c r="AP572" s="93" t="e">
        <f>#REF!</f>
        <v>#REF!</v>
      </c>
      <c r="AQ572" s="93" t="e">
        <f>#REF!</f>
        <v>#REF!</v>
      </c>
      <c r="AR572" s="93" t="e">
        <f>#REF!</f>
        <v>#REF!</v>
      </c>
      <c r="AS572" s="187" t="e">
        <f>#REF!</f>
        <v>#REF!</v>
      </c>
      <c r="AT572" s="187" t="e">
        <f>#REF!</f>
        <v>#REF!</v>
      </c>
      <c r="AU572" s="17"/>
      <c r="AV572" s="17"/>
    </row>
    <row r="573" spans="1:48">
      <c r="A573" s="519">
        <v>5105060100100300</v>
      </c>
      <c r="B573" s="95">
        <v>610</v>
      </c>
      <c r="C573" s="24" t="s">
        <v>1355</v>
      </c>
      <c r="D573" s="525" t="e">
        <f>E573/9*12</f>
        <v>#REF!</v>
      </c>
      <c r="E573" s="106" t="e">
        <f t="shared" si="295"/>
        <v>#REF!</v>
      </c>
      <c r="F573" s="428" t="e">
        <f t="shared" si="295"/>
        <v>#REF!</v>
      </c>
      <c r="G573" s="397" t="e">
        <f>SUM(#REF!)</f>
        <v>#REF!</v>
      </c>
      <c r="H573" s="396" t="e">
        <f>SUM(#REF!)</f>
        <v>#REF!</v>
      </c>
      <c r="I573" s="396" t="e">
        <f>SUM(#REF!)</f>
        <v>#REF!</v>
      </c>
      <c r="J573" s="396" t="e">
        <f>SUM(#REF!)</f>
        <v>#REF!</v>
      </c>
      <c r="K573" s="396" t="e">
        <f>SUM(#REF!)</f>
        <v>#REF!</v>
      </c>
      <c r="L573" s="396" t="e">
        <f>SUM(#REF!)</f>
        <v>#REF!</v>
      </c>
      <c r="M573" s="396" t="e">
        <f>SUM(#REF!)</f>
        <v>#REF!</v>
      </c>
      <c r="N573" s="396" t="e">
        <f>SUM(#REF!)</f>
        <v>#REF!</v>
      </c>
      <c r="O573" s="396" t="e">
        <f>SUM(#REF!)</f>
        <v>#REF!</v>
      </c>
      <c r="P573" s="396" t="e">
        <f>SUM(#REF!)</f>
        <v>#REF!</v>
      </c>
      <c r="Q573" s="396" t="e">
        <f>SUM(#REF!)</f>
        <v>#REF!</v>
      </c>
      <c r="R573" s="396" t="e">
        <f>SUM(#REF!)</f>
        <v>#REF!</v>
      </c>
      <c r="S573" s="396" t="e">
        <f>SUM(#REF!)</f>
        <v>#REF!</v>
      </c>
      <c r="T573" s="396" t="e">
        <f>SUM(#REF!)</f>
        <v>#REF!</v>
      </c>
      <c r="U573" s="396" t="e">
        <f>SUM(#REF!)</f>
        <v>#REF!</v>
      </c>
      <c r="V573" s="396" t="e">
        <f>SUM(#REF!)</f>
        <v>#REF!</v>
      </c>
      <c r="W573" s="396" t="e">
        <f>SUM(#REF!)</f>
        <v>#REF!</v>
      </c>
      <c r="X573" s="396" t="e">
        <f>SUM(#REF!)</f>
        <v>#REF!</v>
      </c>
      <c r="Y573" s="396" t="e">
        <f>SUM(#REF!)</f>
        <v>#REF!</v>
      </c>
      <c r="Z573" s="396" t="e">
        <f>SUM(#REF!)</f>
        <v>#REF!</v>
      </c>
      <c r="AA573" s="393" t="e">
        <f>SUM(#REF!)</f>
        <v>#REF!</v>
      </c>
      <c r="AB573" s="393" t="e">
        <f>SUM(#REF!)</f>
        <v>#REF!</v>
      </c>
      <c r="AC573" s="393" t="e">
        <f>SUM(#REF!)</f>
        <v>#REF!</v>
      </c>
      <c r="AD573" s="393" t="e">
        <f>SUM(#REF!)</f>
        <v>#REF!</v>
      </c>
      <c r="AE573" s="93">
        <v>20000</v>
      </c>
      <c r="AF573" s="110">
        <v>20000</v>
      </c>
      <c r="AG573" s="378">
        <v>0</v>
      </c>
      <c r="AH573" s="395" t="e">
        <f>SUM(AI573:AT573)</f>
        <v>#REF!</v>
      </c>
      <c r="AI573" s="110" t="e">
        <f>#REF!</f>
        <v>#REF!</v>
      </c>
      <c r="AJ573" s="93" t="e">
        <f>#REF!</f>
        <v>#REF!</v>
      </c>
      <c r="AK573" s="93" t="e">
        <f>#REF!</f>
        <v>#REF!</v>
      </c>
      <c r="AL573" s="93" t="e">
        <f>#REF!</f>
        <v>#REF!</v>
      </c>
      <c r="AM573" s="93" t="e">
        <f>#REF!</f>
        <v>#REF!</v>
      </c>
      <c r="AN573" s="93" t="e">
        <f>#REF!</f>
        <v>#REF!</v>
      </c>
      <c r="AO573" s="93" t="e">
        <f>#REF!</f>
        <v>#REF!</v>
      </c>
      <c r="AP573" s="93" t="e">
        <f>#REF!</f>
        <v>#REF!</v>
      </c>
      <c r="AQ573" s="93" t="e">
        <f>#REF!</f>
        <v>#REF!</v>
      </c>
      <c r="AR573" s="93" t="e">
        <f>#REF!</f>
        <v>#REF!</v>
      </c>
      <c r="AS573" s="187" t="e">
        <f>#REF!</f>
        <v>#REF!</v>
      </c>
      <c r="AT573" s="187" t="e">
        <f>#REF!</f>
        <v>#REF!</v>
      </c>
      <c r="AU573" s="17"/>
      <c r="AV573" s="17"/>
    </row>
    <row r="574" spans="1:48">
      <c r="A574" s="519"/>
      <c r="B574" s="95">
        <v>611</v>
      </c>
      <c r="C574" s="24" t="s">
        <v>1356</v>
      </c>
      <c r="D574" s="552" t="e">
        <f>SUM(D575:D579)</f>
        <v>#REF!</v>
      </c>
      <c r="E574" s="411" t="e">
        <f>SUM(E575:E579)</f>
        <v>#REF!</v>
      </c>
      <c r="F574" s="434" t="e">
        <f>SUM(F575:F579)</f>
        <v>#REF!</v>
      </c>
      <c r="G574" s="100" t="e">
        <f>SUM(G575:G576)</f>
        <v>#REF!</v>
      </c>
      <c r="H574" s="100" t="e">
        <f t="shared" ref="H574:P574" si="296">SUM(H575:H576)</f>
        <v>#REF!</v>
      </c>
      <c r="I574" s="100" t="e">
        <f t="shared" si="296"/>
        <v>#REF!</v>
      </c>
      <c r="J574" s="100" t="e">
        <f t="shared" si="296"/>
        <v>#REF!</v>
      </c>
      <c r="K574" s="100" t="e">
        <f t="shared" si="296"/>
        <v>#REF!</v>
      </c>
      <c r="L574" s="100" t="e">
        <f t="shared" si="296"/>
        <v>#REF!</v>
      </c>
      <c r="M574" s="100" t="e">
        <f t="shared" si="296"/>
        <v>#REF!</v>
      </c>
      <c r="N574" s="100" t="e">
        <f t="shared" si="296"/>
        <v>#REF!</v>
      </c>
      <c r="O574" s="100" t="e">
        <f t="shared" si="296"/>
        <v>#REF!</v>
      </c>
      <c r="P574" s="100" t="e">
        <f t="shared" si="296"/>
        <v>#REF!</v>
      </c>
      <c r="Q574" s="100" t="e">
        <f t="shared" ref="Q574:X574" si="297">SUM(Q575:Q576)</f>
        <v>#REF!</v>
      </c>
      <c r="R574" s="100" t="e">
        <f t="shared" si="297"/>
        <v>#REF!</v>
      </c>
      <c r="S574" s="100" t="e">
        <f t="shared" si="297"/>
        <v>#REF!</v>
      </c>
      <c r="T574" s="100" t="e">
        <f t="shared" si="297"/>
        <v>#REF!</v>
      </c>
      <c r="U574" s="100" t="e">
        <f t="shared" si="297"/>
        <v>#REF!</v>
      </c>
      <c r="V574" s="100" t="e">
        <f t="shared" si="297"/>
        <v>#REF!</v>
      </c>
      <c r="W574" s="100" t="e">
        <f t="shared" si="297"/>
        <v>#REF!</v>
      </c>
      <c r="X574" s="100" t="e">
        <f t="shared" si="297"/>
        <v>#REF!</v>
      </c>
      <c r="Y574" s="100" t="e">
        <f t="shared" ref="Y574:AD574" si="298">SUM(Y575:Y579)</f>
        <v>#REF!</v>
      </c>
      <c r="Z574" s="100" t="e">
        <f t="shared" si="298"/>
        <v>#REF!</v>
      </c>
      <c r="AA574" s="100" t="e">
        <f t="shared" si="298"/>
        <v>#REF!</v>
      </c>
      <c r="AB574" s="100" t="e">
        <f t="shared" si="298"/>
        <v>#REF!</v>
      </c>
      <c r="AC574" s="100" t="e">
        <f t="shared" si="298"/>
        <v>#REF!</v>
      </c>
      <c r="AD574" s="100" t="e">
        <f t="shared" si="298"/>
        <v>#REF!</v>
      </c>
      <c r="AE574" s="94">
        <f>SUM(AE575:AE579)</f>
        <v>0</v>
      </c>
      <c r="AF574" s="34">
        <f>SUM(AF575:AF579)</f>
        <v>0</v>
      </c>
      <c r="AG574" s="376">
        <f>SUM(AG575:AG579)</f>
        <v>0</v>
      </c>
      <c r="AH574" s="398" t="e">
        <f>SUM(AH575:AH579)</f>
        <v>#REF!</v>
      </c>
      <c r="AI574" s="411" t="e">
        <f t="shared" ref="AI574:AQ574" si="299">SUM(AI575:AI576)</f>
        <v>#REF!</v>
      </c>
      <c r="AJ574" s="100" t="e">
        <f t="shared" si="299"/>
        <v>#REF!</v>
      </c>
      <c r="AK574" s="100" t="e">
        <f t="shared" si="299"/>
        <v>#REF!</v>
      </c>
      <c r="AL574" s="100" t="e">
        <f t="shared" si="299"/>
        <v>#REF!</v>
      </c>
      <c r="AM574" s="100" t="e">
        <f t="shared" si="299"/>
        <v>#REF!</v>
      </c>
      <c r="AN574" s="94" t="e">
        <f t="shared" si="299"/>
        <v>#REF!</v>
      </c>
      <c r="AO574" s="94" t="e">
        <f t="shared" si="299"/>
        <v>#REF!</v>
      </c>
      <c r="AP574" s="94" t="e">
        <f t="shared" si="299"/>
        <v>#REF!</v>
      </c>
      <c r="AQ574" s="94" t="e">
        <f t="shared" si="299"/>
        <v>#REF!</v>
      </c>
      <c r="AR574" s="94" t="e">
        <f>SUM(AR575:AR579)</f>
        <v>#REF!</v>
      </c>
      <c r="AS574" s="182" t="e">
        <f>SUM(AS575:AS579)</f>
        <v>#REF!</v>
      </c>
      <c r="AT574" s="182" t="e">
        <f>SUM(AT575:AT579)</f>
        <v>#REF!</v>
      </c>
      <c r="AU574" s="17"/>
      <c r="AV574" s="17"/>
    </row>
    <row r="575" spans="1:48">
      <c r="A575" s="519">
        <v>5105020100100200</v>
      </c>
      <c r="B575" s="95" t="s">
        <v>1271</v>
      </c>
      <c r="C575" s="24" t="s">
        <v>1704</v>
      </c>
      <c r="D575" s="525" t="e">
        <f>E575/9*12</f>
        <v>#REF!</v>
      </c>
      <c r="E575" s="106" t="e">
        <f t="shared" ref="E575:E583" si="300">AC575+AA575+Y575+W575+U575+S575+Q575+O575+M575+K575+I575+G575</f>
        <v>#REF!</v>
      </c>
      <c r="F575" s="428" t="e">
        <f t="shared" ref="F575:F583" si="301">AD575+AB575+Z575+X575+V575+T575+R575+P575+N575+L575+J575+H575</f>
        <v>#REF!</v>
      </c>
      <c r="G575" s="397" t="e">
        <f>SUM(#REF!)</f>
        <v>#REF!</v>
      </c>
      <c r="H575" s="396" t="e">
        <f>SUM(#REF!)</f>
        <v>#REF!</v>
      </c>
      <c r="I575" s="396" t="e">
        <f>SUM(#REF!)</f>
        <v>#REF!</v>
      </c>
      <c r="J575" s="396" t="e">
        <f>SUM(#REF!)</f>
        <v>#REF!</v>
      </c>
      <c r="K575" s="396" t="e">
        <f>SUM(#REF!)</f>
        <v>#REF!</v>
      </c>
      <c r="L575" s="396" t="e">
        <f>SUM(#REF!)</f>
        <v>#REF!</v>
      </c>
      <c r="M575" s="396" t="e">
        <f>SUM(#REF!)</f>
        <v>#REF!</v>
      </c>
      <c r="N575" s="396" t="e">
        <f>SUM(#REF!)</f>
        <v>#REF!</v>
      </c>
      <c r="O575" s="396" t="e">
        <f>SUM(#REF!)</f>
        <v>#REF!</v>
      </c>
      <c r="P575" s="396" t="e">
        <f>SUM(#REF!)</f>
        <v>#REF!</v>
      </c>
      <c r="Q575" s="396" t="e">
        <f>SUM(#REF!)</f>
        <v>#REF!</v>
      </c>
      <c r="R575" s="396" t="e">
        <f>SUM(#REF!)</f>
        <v>#REF!</v>
      </c>
      <c r="S575" s="396" t="e">
        <f>SUM(#REF!)</f>
        <v>#REF!</v>
      </c>
      <c r="T575" s="396" t="e">
        <f>SUM(#REF!)</f>
        <v>#REF!</v>
      </c>
      <c r="U575" s="396" t="e">
        <f>SUM(#REF!)</f>
        <v>#REF!</v>
      </c>
      <c r="V575" s="396" t="e">
        <f>SUM(#REF!)</f>
        <v>#REF!</v>
      </c>
      <c r="W575" s="396" t="e">
        <f>SUM(#REF!)</f>
        <v>#REF!</v>
      </c>
      <c r="X575" s="396" t="e">
        <f>SUM(#REF!)</f>
        <v>#REF!</v>
      </c>
      <c r="Y575" s="396" t="e">
        <f>SUM(#REF!)</f>
        <v>#REF!</v>
      </c>
      <c r="Z575" s="396" t="e">
        <f>SUM(#REF!)</f>
        <v>#REF!</v>
      </c>
      <c r="AA575" s="393" t="e">
        <f>SUM(#REF!)</f>
        <v>#REF!</v>
      </c>
      <c r="AB575" s="393" t="e">
        <f>SUM(#REF!)</f>
        <v>#REF!</v>
      </c>
      <c r="AC575" s="393" t="e">
        <f>SUM(#REF!)</f>
        <v>#REF!</v>
      </c>
      <c r="AD575" s="393" t="e">
        <f>SUM(#REF!)</f>
        <v>#REF!</v>
      </c>
      <c r="AE575" s="93">
        <v>0</v>
      </c>
      <c r="AF575" s="110">
        <v>0</v>
      </c>
      <c r="AG575" s="378">
        <v>0</v>
      </c>
      <c r="AH575" s="395" t="e">
        <f t="shared" ref="AH575:AH583" si="302">SUM(AI575:AT575)</f>
        <v>#REF!</v>
      </c>
      <c r="AI575" s="110" t="e">
        <f>#REF!</f>
        <v>#REF!</v>
      </c>
      <c r="AJ575" s="93" t="e">
        <f>#REF!</f>
        <v>#REF!</v>
      </c>
      <c r="AK575" s="93" t="e">
        <f>#REF!</f>
        <v>#REF!</v>
      </c>
      <c r="AL575" s="93" t="e">
        <f>#REF!</f>
        <v>#REF!</v>
      </c>
      <c r="AM575" s="93" t="e">
        <f>#REF!</f>
        <v>#REF!</v>
      </c>
      <c r="AN575" s="93" t="e">
        <f>#REF!</f>
        <v>#REF!</v>
      </c>
      <c r="AO575" s="93" t="e">
        <f>#REF!</f>
        <v>#REF!</v>
      </c>
      <c r="AP575" s="93" t="e">
        <f>#REF!</f>
        <v>#REF!</v>
      </c>
      <c r="AQ575" s="93" t="e">
        <f>#REF!</f>
        <v>#REF!</v>
      </c>
      <c r="AR575" s="93" t="e">
        <f>#REF!</f>
        <v>#REF!</v>
      </c>
      <c r="AS575" s="187" t="e">
        <f>#REF!</f>
        <v>#REF!</v>
      </c>
      <c r="AT575" s="187" t="e">
        <f>#REF!</f>
        <v>#REF!</v>
      </c>
      <c r="AU575" s="17"/>
      <c r="AV575" s="17"/>
    </row>
    <row r="576" spans="1:48">
      <c r="A576" s="519"/>
      <c r="B576" s="95" t="s">
        <v>1272</v>
      </c>
      <c r="C576" s="24" t="s">
        <v>1705</v>
      </c>
      <c r="D576" s="525" t="e">
        <f t="shared" ref="D576:D583" si="303">E576/9*12</f>
        <v>#REF!</v>
      </c>
      <c r="E576" s="106" t="e">
        <f t="shared" si="300"/>
        <v>#REF!</v>
      </c>
      <c r="F576" s="428" t="e">
        <f t="shared" si="301"/>
        <v>#REF!</v>
      </c>
      <c r="G576" s="397" t="e">
        <f>SUM(#REF!)</f>
        <v>#REF!</v>
      </c>
      <c r="H576" s="396" t="e">
        <f>SUM(#REF!)</f>
        <v>#REF!</v>
      </c>
      <c r="I576" s="396" t="e">
        <f>SUM(#REF!)</f>
        <v>#REF!</v>
      </c>
      <c r="J576" s="396" t="e">
        <f>SUM(#REF!)</f>
        <v>#REF!</v>
      </c>
      <c r="K576" s="396" t="e">
        <f>SUM(#REF!)</f>
        <v>#REF!</v>
      </c>
      <c r="L576" s="396" t="e">
        <f>SUM(#REF!)</f>
        <v>#REF!</v>
      </c>
      <c r="M576" s="396" t="e">
        <f>SUM(#REF!)</f>
        <v>#REF!</v>
      </c>
      <c r="N576" s="396" t="e">
        <f>SUM(#REF!)</f>
        <v>#REF!</v>
      </c>
      <c r="O576" s="396" t="e">
        <f>SUM(#REF!)</f>
        <v>#REF!</v>
      </c>
      <c r="P576" s="396" t="e">
        <f>SUM(#REF!)</f>
        <v>#REF!</v>
      </c>
      <c r="Q576" s="396" t="e">
        <f>SUM(#REF!)</f>
        <v>#REF!</v>
      </c>
      <c r="R576" s="396" t="e">
        <f>SUM(#REF!)</f>
        <v>#REF!</v>
      </c>
      <c r="S576" s="396" t="e">
        <f>SUM(#REF!)</f>
        <v>#REF!</v>
      </c>
      <c r="T576" s="396" t="e">
        <f>SUM(#REF!)</f>
        <v>#REF!</v>
      </c>
      <c r="U576" s="396" t="e">
        <f>SUM(#REF!)</f>
        <v>#REF!</v>
      </c>
      <c r="V576" s="396" t="e">
        <f>SUM(#REF!)</f>
        <v>#REF!</v>
      </c>
      <c r="W576" s="396" t="e">
        <f>SUM(#REF!)</f>
        <v>#REF!</v>
      </c>
      <c r="X576" s="396" t="e">
        <f>SUM(#REF!)</f>
        <v>#REF!</v>
      </c>
      <c r="Y576" s="396" t="e">
        <f>SUM(#REF!)</f>
        <v>#REF!</v>
      </c>
      <c r="Z576" s="396" t="e">
        <f>SUM(#REF!)</f>
        <v>#REF!</v>
      </c>
      <c r="AA576" s="393" t="e">
        <f>SUM(#REF!)</f>
        <v>#REF!</v>
      </c>
      <c r="AB576" s="393" t="e">
        <f>SUM(#REF!)</f>
        <v>#REF!</v>
      </c>
      <c r="AC576" s="393" t="e">
        <f>SUM(#REF!)</f>
        <v>#REF!</v>
      </c>
      <c r="AD576" s="393" t="e">
        <f>SUM(#REF!)</f>
        <v>#REF!</v>
      </c>
      <c r="AE576" s="93">
        <v>0</v>
      </c>
      <c r="AF576" s="110">
        <v>0</v>
      </c>
      <c r="AG576" s="378">
        <v>0</v>
      </c>
      <c r="AH576" s="395" t="e">
        <f t="shared" si="302"/>
        <v>#REF!</v>
      </c>
      <c r="AI576" s="110" t="e">
        <f>#REF!</f>
        <v>#REF!</v>
      </c>
      <c r="AJ576" s="93" t="e">
        <f>#REF!</f>
        <v>#REF!</v>
      </c>
      <c r="AK576" s="93" t="e">
        <f>#REF!</f>
        <v>#REF!</v>
      </c>
      <c r="AL576" s="93" t="e">
        <f>#REF!</f>
        <v>#REF!</v>
      </c>
      <c r="AM576" s="93" t="e">
        <f>#REF!</f>
        <v>#REF!</v>
      </c>
      <c r="AN576" s="93" t="e">
        <f>#REF!</f>
        <v>#REF!</v>
      </c>
      <c r="AO576" s="93" t="e">
        <f>#REF!</f>
        <v>#REF!</v>
      </c>
      <c r="AP576" s="93" t="e">
        <f>#REF!</f>
        <v>#REF!</v>
      </c>
      <c r="AQ576" s="93" t="e">
        <f>#REF!</f>
        <v>#REF!</v>
      </c>
      <c r="AR576" s="93" t="e">
        <f>#REF!</f>
        <v>#REF!</v>
      </c>
      <c r="AS576" s="187" t="e">
        <f>#REF!</f>
        <v>#REF!</v>
      </c>
      <c r="AT576" s="187" t="e">
        <f>#REF!</f>
        <v>#REF!</v>
      </c>
      <c r="AU576" s="17"/>
      <c r="AV576" s="17"/>
    </row>
    <row r="577" spans="1:48">
      <c r="A577" s="519"/>
      <c r="B577" s="95" t="s">
        <v>1273</v>
      </c>
      <c r="C577" s="24" t="s">
        <v>1596</v>
      </c>
      <c r="D577" s="525" t="e">
        <f t="shared" si="303"/>
        <v>#REF!</v>
      </c>
      <c r="E577" s="106" t="e">
        <f t="shared" si="300"/>
        <v>#REF!</v>
      </c>
      <c r="F577" s="428" t="e">
        <f t="shared" si="301"/>
        <v>#REF!</v>
      </c>
      <c r="G577" s="397" t="e">
        <f>SUM(#REF!)</f>
        <v>#REF!</v>
      </c>
      <c r="H577" s="396" t="e">
        <f>SUM(#REF!)</f>
        <v>#REF!</v>
      </c>
      <c r="I577" s="396" t="e">
        <f>SUM(#REF!)</f>
        <v>#REF!</v>
      </c>
      <c r="J577" s="396" t="e">
        <f>SUM(#REF!)</f>
        <v>#REF!</v>
      </c>
      <c r="K577" s="396" t="e">
        <f>SUM(#REF!)</f>
        <v>#REF!</v>
      </c>
      <c r="L577" s="396" t="e">
        <f>SUM(#REF!)</f>
        <v>#REF!</v>
      </c>
      <c r="M577" s="396" t="e">
        <f>SUM(#REF!)</f>
        <v>#REF!</v>
      </c>
      <c r="N577" s="396" t="e">
        <f>SUM(#REF!)</f>
        <v>#REF!</v>
      </c>
      <c r="O577" s="396" t="e">
        <f>SUM(#REF!)</f>
        <v>#REF!</v>
      </c>
      <c r="P577" s="396" t="e">
        <f>SUM(#REF!)</f>
        <v>#REF!</v>
      </c>
      <c r="Q577" s="396" t="e">
        <f>SUM(#REF!)</f>
        <v>#REF!</v>
      </c>
      <c r="R577" s="396" t="e">
        <f>SUM(#REF!)</f>
        <v>#REF!</v>
      </c>
      <c r="S577" s="396" t="e">
        <f>SUM(#REF!)</f>
        <v>#REF!</v>
      </c>
      <c r="T577" s="396" t="e">
        <f>SUM(#REF!)</f>
        <v>#REF!</v>
      </c>
      <c r="U577" s="396" t="e">
        <f>SUM(#REF!)</f>
        <v>#REF!</v>
      </c>
      <c r="V577" s="396" t="e">
        <f>SUM(#REF!)</f>
        <v>#REF!</v>
      </c>
      <c r="W577" s="396" t="e">
        <f>SUM(#REF!)</f>
        <v>#REF!</v>
      </c>
      <c r="X577" s="396" t="e">
        <f>SUM(#REF!)</f>
        <v>#REF!</v>
      </c>
      <c r="Y577" s="396" t="e">
        <f>SUM(#REF!)</f>
        <v>#REF!</v>
      </c>
      <c r="Z577" s="396" t="e">
        <f>SUM(#REF!)</f>
        <v>#REF!</v>
      </c>
      <c r="AA577" s="393" t="e">
        <f>SUM(#REF!)</f>
        <v>#REF!</v>
      </c>
      <c r="AB577" s="393" t="e">
        <f>SUM(#REF!)</f>
        <v>#REF!</v>
      </c>
      <c r="AC577" s="393" t="e">
        <f>SUM(#REF!)</f>
        <v>#REF!</v>
      </c>
      <c r="AD577" s="393" t="e">
        <f>SUM(#REF!)</f>
        <v>#REF!</v>
      </c>
      <c r="AE577" s="93">
        <v>0</v>
      </c>
      <c r="AF577" s="110">
        <v>0</v>
      </c>
      <c r="AG577" s="378">
        <v>0</v>
      </c>
      <c r="AH577" s="395" t="e">
        <f t="shared" si="302"/>
        <v>#REF!</v>
      </c>
      <c r="AI577" s="110" t="e">
        <f>#REF!</f>
        <v>#REF!</v>
      </c>
      <c r="AJ577" s="93" t="e">
        <f>#REF!</f>
        <v>#REF!</v>
      </c>
      <c r="AK577" s="93" t="e">
        <f>#REF!</f>
        <v>#REF!</v>
      </c>
      <c r="AL577" s="93" t="e">
        <f>#REF!</f>
        <v>#REF!</v>
      </c>
      <c r="AM577" s="93" t="e">
        <f>#REF!</f>
        <v>#REF!</v>
      </c>
      <c r="AN577" s="93" t="e">
        <f>#REF!</f>
        <v>#REF!</v>
      </c>
      <c r="AO577" s="93" t="e">
        <f>#REF!</f>
        <v>#REF!</v>
      </c>
      <c r="AP577" s="93" t="e">
        <f>#REF!</f>
        <v>#REF!</v>
      </c>
      <c r="AQ577" s="93" t="e">
        <f>#REF!</f>
        <v>#REF!</v>
      </c>
      <c r="AR577" s="93" t="e">
        <f>#REF!</f>
        <v>#REF!</v>
      </c>
      <c r="AS577" s="187" t="e">
        <f>#REF!</f>
        <v>#REF!</v>
      </c>
      <c r="AT577" s="187" t="e">
        <f>#REF!</f>
        <v>#REF!</v>
      </c>
      <c r="AU577" s="17"/>
      <c r="AV577" s="17"/>
    </row>
    <row r="578" spans="1:48">
      <c r="A578" s="519"/>
      <c r="B578" s="95" t="s">
        <v>1274</v>
      </c>
      <c r="C578" s="24" t="s">
        <v>612</v>
      </c>
      <c r="D578" s="525" t="e">
        <f t="shared" si="303"/>
        <v>#REF!</v>
      </c>
      <c r="E578" s="106" t="e">
        <f t="shared" si="300"/>
        <v>#REF!</v>
      </c>
      <c r="F578" s="428" t="e">
        <f t="shared" si="301"/>
        <v>#REF!</v>
      </c>
      <c r="G578" s="397" t="e">
        <f>SUM(#REF!)</f>
        <v>#REF!</v>
      </c>
      <c r="H578" s="396" t="e">
        <f>SUM(#REF!)</f>
        <v>#REF!</v>
      </c>
      <c r="I578" s="396" t="e">
        <f>SUM(#REF!)</f>
        <v>#REF!</v>
      </c>
      <c r="J578" s="396" t="e">
        <f>SUM(#REF!)</f>
        <v>#REF!</v>
      </c>
      <c r="K578" s="396" t="e">
        <f>SUM(#REF!)</f>
        <v>#REF!</v>
      </c>
      <c r="L578" s="396" t="e">
        <f>SUM(#REF!)</f>
        <v>#REF!</v>
      </c>
      <c r="M578" s="396" t="e">
        <f>SUM(#REF!)</f>
        <v>#REF!</v>
      </c>
      <c r="N578" s="396" t="e">
        <f>SUM(#REF!)</f>
        <v>#REF!</v>
      </c>
      <c r="O578" s="396" t="e">
        <f>SUM(#REF!)</f>
        <v>#REF!</v>
      </c>
      <c r="P578" s="396" t="e">
        <f>SUM(#REF!)</f>
        <v>#REF!</v>
      </c>
      <c r="Q578" s="396" t="e">
        <f>SUM(#REF!)</f>
        <v>#REF!</v>
      </c>
      <c r="R578" s="396" t="e">
        <f>SUM(#REF!)</f>
        <v>#REF!</v>
      </c>
      <c r="S578" s="396" t="e">
        <f>SUM(#REF!)</f>
        <v>#REF!</v>
      </c>
      <c r="T578" s="396" t="e">
        <f>SUM(#REF!)</f>
        <v>#REF!</v>
      </c>
      <c r="U578" s="396" t="e">
        <f>SUM(#REF!)</f>
        <v>#REF!</v>
      </c>
      <c r="V578" s="396" t="e">
        <f>SUM(#REF!)</f>
        <v>#REF!</v>
      </c>
      <c r="W578" s="396" t="e">
        <f>SUM(#REF!)</f>
        <v>#REF!</v>
      </c>
      <c r="X578" s="396" t="e">
        <f>SUM(#REF!)</f>
        <v>#REF!</v>
      </c>
      <c r="Y578" s="396" t="e">
        <f>SUM(#REF!)</f>
        <v>#REF!</v>
      </c>
      <c r="Z578" s="396" t="e">
        <f>SUM(#REF!)</f>
        <v>#REF!</v>
      </c>
      <c r="AA578" s="393" t="e">
        <f>SUM(#REF!)</f>
        <v>#REF!</v>
      </c>
      <c r="AB578" s="393" t="e">
        <f>SUM(#REF!)</f>
        <v>#REF!</v>
      </c>
      <c r="AC578" s="393" t="e">
        <f>SUM(#REF!)</f>
        <v>#REF!</v>
      </c>
      <c r="AD578" s="393" t="e">
        <f>SUM(#REF!)</f>
        <v>#REF!</v>
      </c>
      <c r="AE578" s="93">
        <v>0</v>
      </c>
      <c r="AF578" s="110">
        <v>0</v>
      </c>
      <c r="AG578" s="378">
        <v>0</v>
      </c>
      <c r="AH578" s="395" t="e">
        <f t="shared" si="302"/>
        <v>#REF!</v>
      </c>
      <c r="AI578" s="110" t="e">
        <f>#REF!</f>
        <v>#REF!</v>
      </c>
      <c r="AJ578" s="93" t="e">
        <f>#REF!</f>
        <v>#REF!</v>
      </c>
      <c r="AK578" s="93" t="e">
        <f>#REF!</f>
        <v>#REF!</v>
      </c>
      <c r="AL578" s="93" t="e">
        <f>#REF!</f>
        <v>#REF!</v>
      </c>
      <c r="AM578" s="93" t="e">
        <f>#REF!</f>
        <v>#REF!</v>
      </c>
      <c r="AN578" s="93" t="e">
        <f>#REF!</f>
        <v>#REF!</v>
      </c>
      <c r="AO578" s="93" t="e">
        <f>#REF!</f>
        <v>#REF!</v>
      </c>
      <c r="AP578" s="93" t="e">
        <f>#REF!</f>
        <v>#REF!</v>
      </c>
      <c r="AQ578" s="93" t="e">
        <f>#REF!</f>
        <v>#REF!</v>
      </c>
      <c r="AR578" s="93" t="e">
        <f>#REF!</f>
        <v>#REF!</v>
      </c>
      <c r="AS578" s="187" t="e">
        <f>#REF!</f>
        <v>#REF!</v>
      </c>
      <c r="AT578" s="187" t="e">
        <f>#REF!</f>
        <v>#REF!</v>
      </c>
      <c r="AU578" s="17"/>
      <c r="AV578" s="17"/>
    </row>
    <row r="579" spans="1:48">
      <c r="A579" s="519"/>
      <c r="B579" s="95" t="s">
        <v>1275</v>
      </c>
      <c r="C579" s="24" t="s">
        <v>1598</v>
      </c>
      <c r="D579" s="525" t="e">
        <f t="shared" si="303"/>
        <v>#REF!</v>
      </c>
      <c r="E579" s="106" t="e">
        <f t="shared" si="300"/>
        <v>#REF!</v>
      </c>
      <c r="F579" s="428" t="e">
        <f t="shared" si="301"/>
        <v>#REF!</v>
      </c>
      <c r="G579" s="397" t="e">
        <f>SUM(#REF!)</f>
        <v>#REF!</v>
      </c>
      <c r="H579" s="396" t="e">
        <f>SUM(#REF!)</f>
        <v>#REF!</v>
      </c>
      <c r="I579" s="396" t="e">
        <f>SUM(#REF!)</f>
        <v>#REF!</v>
      </c>
      <c r="J579" s="396" t="e">
        <f>SUM(#REF!)</f>
        <v>#REF!</v>
      </c>
      <c r="K579" s="396" t="e">
        <f>SUM(#REF!)</f>
        <v>#REF!</v>
      </c>
      <c r="L579" s="396" t="e">
        <f>SUM(#REF!)</f>
        <v>#REF!</v>
      </c>
      <c r="M579" s="396" t="e">
        <f>SUM(#REF!)</f>
        <v>#REF!</v>
      </c>
      <c r="N579" s="396" t="e">
        <f>SUM(#REF!)</f>
        <v>#REF!</v>
      </c>
      <c r="O579" s="396" t="e">
        <f>SUM(#REF!)</f>
        <v>#REF!</v>
      </c>
      <c r="P579" s="396" t="e">
        <f>SUM(#REF!)</f>
        <v>#REF!</v>
      </c>
      <c r="Q579" s="396" t="e">
        <f>SUM(#REF!)</f>
        <v>#REF!</v>
      </c>
      <c r="R579" s="396" t="e">
        <f>SUM(#REF!)</f>
        <v>#REF!</v>
      </c>
      <c r="S579" s="396" t="e">
        <f>SUM(#REF!)</f>
        <v>#REF!</v>
      </c>
      <c r="T579" s="396" t="e">
        <f>SUM(#REF!)</f>
        <v>#REF!</v>
      </c>
      <c r="U579" s="396" t="e">
        <f>SUM(#REF!)</f>
        <v>#REF!</v>
      </c>
      <c r="V579" s="396" t="e">
        <f>SUM(#REF!)</f>
        <v>#REF!</v>
      </c>
      <c r="W579" s="396" t="e">
        <f>SUM(#REF!)</f>
        <v>#REF!</v>
      </c>
      <c r="X579" s="396" t="e">
        <f>SUM(#REF!)</f>
        <v>#REF!</v>
      </c>
      <c r="Y579" s="396" t="e">
        <f>SUM(#REF!)</f>
        <v>#REF!</v>
      </c>
      <c r="Z579" s="396" t="e">
        <f>SUM(#REF!)</f>
        <v>#REF!</v>
      </c>
      <c r="AA579" s="393" t="e">
        <f>SUM(#REF!)</f>
        <v>#REF!</v>
      </c>
      <c r="AB579" s="393" t="e">
        <f>SUM(#REF!)</f>
        <v>#REF!</v>
      </c>
      <c r="AC579" s="393" t="e">
        <f>SUM(#REF!)</f>
        <v>#REF!</v>
      </c>
      <c r="AD579" s="393" t="e">
        <f>SUM(#REF!)</f>
        <v>#REF!</v>
      </c>
      <c r="AE579" s="93">
        <v>0</v>
      </c>
      <c r="AF579" s="110">
        <v>0</v>
      </c>
      <c r="AG579" s="378">
        <v>0</v>
      </c>
      <c r="AH579" s="395" t="e">
        <f t="shared" si="302"/>
        <v>#REF!</v>
      </c>
      <c r="AI579" s="110" t="e">
        <f>#REF!</f>
        <v>#REF!</v>
      </c>
      <c r="AJ579" s="93" t="e">
        <f>#REF!</f>
        <v>#REF!</v>
      </c>
      <c r="AK579" s="93" t="e">
        <f>#REF!</f>
        <v>#REF!</v>
      </c>
      <c r="AL579" s="93" t="e">
        <f>#REF!</f>
        <v>#REF!</v>
      </c>
      <c r="AM579" s="93" t="e">
        <f>#REF!</f>
        <v>#REF!</v>
      </c>
      <c r="AN579" s="93" t="e">
        <f>#REF!</f>
        <v>#REF!</v>
      </c>
      <c r="AO579" s="93" t="e">
        <f>#REF!</f>
        <v>#REF!</v>
      </c>
      <c r="AP579" s="93" t="e">
        <f>#REF!</f>
        <v>#REF!</v>
      </c>
      <c r="AQ579" s="93" t="e">
        <f>#REF!</f>
        <v>#REF!</v>
      </c>
      <c r="AR579" s="93" t="e">
        <f>#REF!</f>
        <v>#REF!</v>
      </c>
      <c r="AS579" s="187" t="e">
        <f>#REF!</f>
        <v>#REF!</v>
      </c>
      <c r="AT579" s="187" t="e">
        <f>#REF!</f>
        <v>#REF!</v>
      </c>
      <c r="AU579" s="17"/>
      <c r="AV579" s="17"/>
    </row>
    <row r="580" spans="1:48">
      <c r="A580" s="519">
        <v>5105060101600300</v>
      </c>
      <c r="B580" s="95">
        <v>612</v>
      </c>
      <c r="C580" s="24" t="s">
        <v>1276</v>
      </c>
      <c r="D580" s="525" t="e">
        <f t="shared" si="303"/>
        <v>#REF!</v>
      </c>
      <c r="E580" s="106" t="e">
        <f t="shared" si="300"/>
        <v>#REF!</v>
      </c>
      <c r="F580" s="428" t="e">
        <f t="shared" si="301"/>
        <v>#REF!</v>
      </c>
      <c r="G580" s="397" t="e">
        <f>SUM(#REF!)</f>
        <v>#REF!</v>
      </c>
      <c r="H580" s="396" t="e">
        <f>SUM(#REF!)</f>
        <v>#REF!</v>
      </c>
      <c r="I580" s="396" t="e">
        <f>SUM(#REF!)</f>
        <v>#REF!</v>
      </c>
      <c r="J580" s="396" t="e">
        <f>SUM(#REF!)</f>
        <v>#REF!</v>
      </c>
      <c r="K580" s="396" t="e">
        <f>SUM(#REF!)</f>
        <v>#REF!</v>
      </c>
      <c r="L580" s="396" t="e">
        <f>SUM(#REF!)</f>
        <v>#REF!</v>
      </c>
      <c r="M580" s="396" t="e">
        <f>SUM(#REF!)</f>
        <v>#REF!</v>
      </c>
      <c r="N580" s="396" t="e">
        <f>SUM(#REF!)</f>
        <v>#REF!</v>
      </c>
      <c r="O580" s="396" t="e">
        <f>SUM(#REF!)</f>
        <v>#REF!</v>
      </c>
      <c r="P580" s="396" t="e">
        <f>SUM(#REF!)</f>
        <v>#REF!</v>
      </c>
      <c r="Q580" s="396" t="e">
        <f>SUM(#REF!)</f>
        <v>#REF!</v>
      </c>
      <c r="R580" s="396" t="e">
        <f>SUM(#REF!)</f>
        <v>#REF!</v>
      </c>
      <c r="S580" s="396" t="e">
        <f>SUM(#REF!)</f>
        <v>#REF!</v>
      </c>
      <c r="T580" s="396" t="e">
        <f>SUM(#REF!)</f>
        <v>#REF!</v>
      </c>
      <c r="U580" s="396" t="e">
        <f>SUM(#REF!)</f>
        <v>#REF!</v>
      </c>
      <c r="V580" s="396" t="e">
        <f>SUM(#REF!)</f>
        <v>#REF!</v>
      </c>
      <c r="W580" s="396" t="e">
        <f>SUM(#REF!)</f>
        <v>#REF!</v>
      </c>
      <c r="X580" s="396" t="e">
        <f>SUM(#REF!)</f>
        <v>#REF!</v>
      </c>
      <c r="Y580" s="396" t="e">
        <f>SUM(#REF!)</f>
        <v>#REF!</v>
      </c>
      <c r="Z580" s="396" t="e">
        <f>SUM(#REF!)</f>
        <v>#REF!</v>
      </c>
      <c r="AA580" s="393" t="e">
        <f>SUM(#REF!)</f>
        <v>#REF!</v>
      </c>
      <c r="AB580" s="393" t="e">
        <f>SUM(#REF!)</f>
        <v>#REF!</v>
      </c>
      <c r="AC580" s="393" t="e">
        <f>SUM(#REF!)</f>
        <v>#REF!</v>
      </c>
      <c r="AD580" s="393" t="e">
        <f>SUM(#REF!)</f>
        <v>#REF!</v>
      </c>
      <c r="AE580" s="93">
        <v>100000</v>
      </c>
      <c r="AF580" s="110">
        <v>100000</v>
      </c>
      <c r="AG580" s="378">
        <v>178082</v>
      </c>
      <c r="AH580" s="395" t="e">
        <f t="shared" si="302"/>
        <v>#REF!</v>
      </c>
      <c r="AI580" s="110" t="e">
        <f>#REF!</f>
        <v>#REF!</v>
      </c>
      <c r="AJ580" s="93" t="e">
        <f>#REF!</f>
        <v>#REF!</v>
      </c>
      <c r="AK580" s="93" t="e">
        <f>#REF!</f>
        <v>#REF!</v>
      </c>
      <c r="AL580" s="93" t="e">
        <f>#REF!</f>
        <v>#REF!</v>
      </c>
      <c r="AM580" s="93" t="e">
        <f>#REF!</f>
        <v>#REF!</v>
      </c>
      <c r="AN580" s="93" t="e">
        <f>#REF!</f>
        <v>#REF!</v>
      </c>
      <c r="AO580" s="93" t="e">
        <f>#REF!</f>
        <v>#REF!</v>
      </c>
      <c r="AP580" s="93" t="e">
        <f>#REF!</f>
        <v>#REF!</v>
      </c>
      <c r="AQ580" s="93" t="e">
        <f>#REF!</f>
        <v>#REF!</v>
      </c>
      <c r="AR580" s="93" t="e">
        <f>#REF!</f>
        <v>#REF!</v>
      </c>
      <c r="AS580" s="187" t="e">
        <f>#REF!</f>
        <v>#REF!</v>
      </c>
      <c r="AT580" s="187" t="e">
        <f>#REF!</f>
        <v>#REF!</v>
      </c>
      <c r="AU580" s="17"/>
      <c r="AV580" s="17"/>
    </row>
    <row r="581" spans="1:48">
      <c r="A581" s="519"/>
      <c r="B581" s="95">
        <v>613</v>
      </c>
      <c r="C581" s="52" t="s">
        <v>1277</v>
      </c>
      <c r="D581" s="525" t="e">
        <f t="shared" si="303"/>
        <v>#REF!</v>
      </c>
      <c r="E581" s="106" t="e">
        <f t="shared" si="300"/>
        <v>#REF!</v>
      </c>
      <c r="F581" s="428" t="e">
        <f t="shared" si="301"/>
        <v>#REF!</v>
      </c>
      <c r="G581" s="397" t="e">
        <f>SUM(#REF!)</f>
        <v>#REF!</v>
      </c>
      <c r="H581" s="396" t="e">
        <f>SUM(#REF!)</f>
        <v>#REF!</v>
      </c>
      <c r="I581" s="396" t="e">
        <f>SUM(#REF!)</f>
        <v>#REF!</v>
      </c>
      <c r="J581" s="396" t="e">
        <f>SUM(#REF!)</f>
        <v>#REF!</v>
      </c>
      <c r="K581" s="396" t="e">
        <f>SUM(#REF!)</f>
        <v>#REF!</v>
      </c>
      <c r="L581" s="396" t="e">
        <f>SUM(#REF!)</f>
        <v>#REF!</v>
      </c>
      <c r="M581" s="396" t="e">
        <f>SUM(#REF!)</f>
        <v>#REF!</v>
      </c>
      <c r="N581" s="396" t="e">
        <f>SUM(#REF!)</f>
        <v>#REF!</v>
      </c>
      <c r="O581" s="396" t="e">
        <f>SUM(#REF!)</f>
        <v>#REF!</v>
      </c>
      <c r="P581" s="396" t="e">
        <f>SUM(#REF!)</f>
        <v>#REF!</v>
      </c>
      <c r="Q581" s="396" t="e">
        <f>SUM(#REF!)</f>
        <v>#REF!</v>
      </c>
      <c r="R581" s="396" t="e">
        <f>SUM(#REF!)</f>
        <v>#REF!</v>
      </c>
      <c r="S581" s="396" t="e">
        <f>SUM(#REF!)</f>
        <v>#REF!</v>
      </c>
      <c r="T581" s="396" t="e">
        <f>SUM(#REF!)</f>
        <v>#REF!</v>
      </c>
      <c r="U581" s="396" t="e">
        <f>SUM(#REF!)</f>
        <v>#REF!</v>
      </c>
      <c r="V581" s="396" t="e">
        <f>SUM(#REF!)</f>
        <v>#REF!</v>
      </c>
      <c r="W581" s="396" t="e">
        <f>SUM(#REF!)</f>
        <v>#REF!</v>
      </c>
      <c r="X581" s="396" t="e">
        <f>SUM(#REF!)</f>
        <v>#REF!</v>
      </c>
      <c r="Y581" s="396" t="e">
        <f>SUM(#REF!)</f>
        <v>#REF!</v>
      </c>
      <c r="Z581" s="396" t="e">
        <f>SUM(#REF!)</f>
        <v>#REF!</v>
      </c>
      <c r="AA581" s="393" t="e">
        <f>SUM(#REF!)</f>
        <v>#REF!</v>
      </c>
      <c r="AB581" s="393" t="e">
        <f>SUM(#REF!)</f>
        <v>#REF!</v>
      </c>
      <c r="AC581" s="393" t="e">
        <f>SUM(#REF!)</f>
        <v>#REF!</v>
      </c>
      <c r="AD581" s="393" t="e">
        <f>SUM(#REF!)</f>
        <v>#REF!</v>
      </c>
      <c r="AE581" s="93">
        <v>0</v>
      </c>
      <c r="AF581" s="110">
        <v>0</v>
      </c>
      <c r="AG581" s="378">
        <v>0</v>
      </c>
      <c r="AH581" s="395" t="e">
        <f t="shared" si="302"/>
        <v>#REF!</v>
      </c>
      <c r="AI581" s="110" t="e">
        <f>#REF!</f>
        <v>#REF!</v>
      </c>
      <c r="AJ581" s="93" t="e">
        <f>#REF!</f>
        <v>#REF!</v>
      </c>
      <c r="AK581" s="93" t="e">
        <f>#REF!</f>
        <v>#REF!</v>
      </c>
      <c r="AL581" s="93" t="e">
        <f>#REF!</f>
        <v>#REF!</v>
      </c>
      <c r="AM581" s="93" t="e">
        <f>#REF!</f>
        <v>#REF!</v>
      </c>
      <c r="AN581" s="93" t="e">
        <f>#REF!</f>
        <v>#REF!</v>
      </c>
      <c r="AO581" s="93" t="e">
        <f>#REF!</f>
        <v>#REF!</v>
      </c>
      <c r="AP581" s="93" t="e">
        <f>#REF!</f>
        <v>#REF!</v>
      </c>
      <c r="AQ581" s="93" t="e">
        <f>#REF!</f>
        <v>#REF!</v>
      </c>
      <c r="AR581" s="93" t="e">
        <f>#REF!</f>
        <v>#REF!</v>
      </c>
      <c r="AS581" s="187" t="e">
        <f>#REF!</f>
        <v>#REF!</v>
      </c>
      <c r="AT581" s="187" t="e">
        <f>#REF!</f>
        <v>#REF!</v>
      </c>
      <c r="AU581" s="17"/>
      <c r="AV581" s="17"/>
    </row>
    <row r="582" spans="1:48">
      <c r="A582" s="519"/>
      <c r="B582" s="95">
        <v>614</v>
      </c>
      <c r="C582" s="52" t="s">
        <v>1278</v>
      </c>
      <c r="D582" s="525" t="e">
        <f t="shared" si="303"/>
        <v>#REF!</v>
      </c>
      <c r="E582" s="106" t="e">
        <f t="shared" si="300"/>
        <v>#REF!</v>
      </c>
      <c r="F582" s="428" t="e">
        <f t="shared" si="301"/>
        <v>#REF!</v>
      </c>
      <c r="G582" s="397" t="e">
        <f>SUM(#REF!)</f>
        <v>#REF!</v>
      </c>
      <c r="H582" s="396" t="e">
        <f>SUM(#REF!)</f>
        <v>#REF!</v>
      </c>
      <c r="I582" s="396" t="e">
        <f>SUM(#REF!)</f>
        <v>#REF!</v>
      </c>
      <c r="J582" s="396" t="e">
        <f>SUM(#REF!)</f>
        <v>#REF!</v>
      </c>
      <c r="K582" s="396" t="e">
        <f>SUM(#REF!)</f>
        <v>#REF!</v>
      </c>
      <c r="L582" s="396" t="e">
        <f>SUM(#REF!)</f>
        <v>#REF!</v>
      </c>
      <c r="M582" s="396" t="e">
        <f>SUM(#REF!)</f>
        <v>#REF!</v>
      </c>
      <c r="N582" s="396" t="e">
        <f>SUM(#REF!)</f>
        <v>#REF!</v>
      </c>
      <c r="O582" s="396" t="e">
        <f>SUM(#REF!)</f>
        <v>#REF!</v>
      </c>
      <c r="P582" s="396" t="e">
        <f>SUM(#REF!)</f>
        <v>#REF!</v>
      </c>
      <c r="Q582" s="396" t="e">
        <f>SUM(#REF!)</f>
        <v>#REF!</v>
      </c>
      <c r="R582" s="396" t="e">
        <f>SUM(#REF!)</f>
        <v>#REF!</v>
      </c>
      <c r="S582" s="396" t="e">
        <f>SUM(#REF!)</f>
        <v>#REF!</v>
      </c>
      <c r="T582" s="396" t="e">
        <f>SUM(#REF!)</f>
        <v>#REF!</v>
      </c>
      <c r="U582" s="396" t="e">
        <f>SUM(#REF!)</f>
        <v>#REF!</v>
      </c>
      <c r="V582" s="396" t="e">
        <f>SUM(#REF!)</f>
        <v>#REF!</v>
      </c>
      <c r="W582" s="396" t="e">
        <f>SUM(#REF!)</f>
        <v>#REF!</v>
      </c>
      <c r="X582" s="396" t="e">
        <f>SUM(#REF!)</f>
        <v>#REF!</v>
      </c>
      <c r="Y582" s="396" t="e">
        <f>SUM(#REF!)</f>
        <v>#REF!</v>
      </c>
      <c r="Z582" s="396" t="e">
        <f>SUM(#REF!)</f>
        <v>#REF!</v>
      </c>
      <c r="AA582" s="393" t="e">
        <f>SUM(#REF!)</f>
        <v>#REF!</v>
      </c>
      <c r="AB582" s="393" t="e">
        <f>SUM(#REF!)</f>
        <v>#REF!</v>
      </c>
      <c r="AC582" s="393" t="e">
        <f>SUM(#REF!)</f>
        <v>#REF!</v>
      </c>
      <c r="AD582" s="393" t="e">
        <f>SUM(#REF!)</f>
        <v>#REF!</v>
      </c>
      <c r="AE582" s="93">
        <v>0</v>
      </c>
      <c r="AF582" s="110">
        <v>0</v>
      </c>
      <c r="AG582" s="378">
        <v>0</v>
      </c>
      <c r="AH582" s="395" t="e">
        <f t="shared" si="302"/>
        <v>#REF!</v>
      </c>
      <c r="AI582" s="110" t="e">
        <f>#REF!</f>
        <v>#REF!</v>
      </c>
      <c r="AJ582" s="93" t="e">
        <f>#REF!</f>
        <v>#REF!</v>
      </c>
      <c r="AK582" s="93" t="e">
        <f>#REF!</f>
        <v>#REF!</v>
      </c>
      <c r="AL582" s="93" t="e">
        <f>#REF!</f>
        <v>#REF!</v>
      </c>
      <c r="AM582" s="93" t="e">
        <f>#REF!</f>
        <v>#REF!</v>
      </c>
      <c r="AN582" s="93" t="e">
        <f>#REF!</f>
        <v>#REF!</v>
      </c>
      <c r="AO582" s="93" t="e">
        <f>#REF!</f>
        <v>#REF!</v>
      </c>
      <c r="AP582" s="93" t="e">
        <f>#REF!</f>
        <v>#REF!</v>
      </c>
      <c r="AQ582" s="93" t="e">
        <f>#REF!</f>
        <v>#REF!</v>
      </c>
      <c r="AR582" s="93" t="e">
        <f>#REF!</f>
        <v>#REF!</v>
      </c>
      <c r="AS582" s="187" t="e">
        <f>#REF!</f>
        <v>#REF!</v>
      </c>
      <c r="AT582" s="187" t="e">
        <f>#REF!</f>
        <v>#REF!</v>
      </c>
      <c r="AU582" s="17"/>
      <c r="AV582" s="17"/>
    </row>
    <row r="583" spans="1:48">
      <c r="A583" s="519"/>
      <c r="B583" s="95">
        <v>615</v>
      </c>
      <c r="C583" s="52" t="s">
        <v>1706</v>
      </c>
      <c r="D583" s="525" t="e">
        <f t="shared" si="303"/>
        <v>#REF!</v>
      </c>
      <c r="E583" s="106" t="e">
        <f t="shared" si="300"/>
        <v>#REF!</v>
      </c>
      <c r="F583" s="428" t="e">
        <f t="shared" si="301"/>
        <v>#REF!</v>
      </c>
      <c r="G583" s="397" t="e">
        <f>SUM(#REF!)</f>
        <v>#REF!</v>
      </c>
      <c r="H583" s="396" t="e">
        <f>SUM(#REF!)</f>
        <v>#REF!</v>
      </c>
      <c r="I583" s="396" t="e">
        <f>SUM(#REF!)</f>
        <v>#REF!</v>
      </c>
      <c r="J583" s="396" t="e">
        <f>SUM(#REF!)</f>
        <v>#REF!</v>
      </c>
      <c r="K583" s="396" t="e">
        <f>SUM(#REF!)</f>
        <v>#REF!</v>
      </c>
      <c r="L583" s="396" t="e">
        <f>SUM(#REF!)</f>
        <v>#REF!</v>
      </c>
      <c r="M583" s="396" t="e">
        <f>SUM(#REF!)</f>
        <v>#REF!</v>
      </c>
      <c r="N583" s="396" t="e">
        <f>SUM(#REF!)</f>
        <v>#REF!</v>
      </c>
      <c r="O583" s="396" t="e">
        <f>SUM(#REF!)</f>
        <v>#REF!</v>
      </c>
      <c r="P583" s="396" t="e">
        <f>SUM(#REF!)</f>
        <v>#REF!</v>
      </c>
      <c r="Q583" s="396" t="e">
        <f>SUM(#REF!)</f>
        <v>#REF!</v>
      </c>
      <c r="R583" s="396" t="e">
        <f>SUM(#REF!)</f>
        <v>#REF!</v>
      </c>
      <c r="S583" s="396" t="e">
        <f>SUM(#REF!)</f>
        <v>#REF!</v>
      </c>
      <c r="T583" s="396" t="e">
        <f>SUM(#REF!)</f>
        <v>#REF!</v>
      </c>
      <c r="U583" s="396" t="e">
        <f>SUM(#REF!)</f>
        <v>#REF!</v>
      </c>
      <c r="V583" s="396" t="e">
        <f>SUM(#REF!)</f>
        <v>#REF!</v>
      </c>
      <c r="W583" s="396" t="e">
        <f>SUM(#REF!)</f>
        <v>#REF!</v>
      </c>
      <c r="X583" s="396" t="e">
        <f>SUM(#REF!)</f>
        <v>#REF!</v>
      </c>
      <c r="Y583" s="396" t="e">
        <f>SUM(#REF!)</f>
        <v>#REF!</v>
      </c>
      <c r="Z583" s="396" t="e">
        <f>SUM(#REF!)</f>
        <v>#REF!</v>
      </c>
      <c r="AA583" s="393" t="e">
        <f>SUM(#REF!)</f>
        <v>#REF!</v>
      </c>
      <c r="AB583" s="393" t="e">
        <f>SUM(#REF!)</f>
        <v>#REF!</v>
      </c>
      <c r="AC583" s="393" t="e">
        <f>SUM(#REF!)</f>
        <v>#REF!</v>
      </c>
      <c r="AD583" s="393" t="e">
        <f>SUM(#REF!)</f>
        <v>#REF!</v>
      </c>
      <c r="AE583" s="93">
        <v>0</v>
      </c>
      <c r="AF583" s="110">
        <v>0</v>
      </c>
      <c r="AG583" s="378">
        <v>3551</v>
      </c>
      <c r="AH583" s="395" t="e">
        <f t="shared" si="302"/>
        <v>#REF!</v>
      </c>
      <c r="AI583" s="110" t="e">
        <f>#REF!</f>
        <v>#REF!</v>
      </c>
      <c r="AJ583" s="93" t="e">
        <f>#REF!</f>
        <v>#REF!</v>
      </c>
      <c r="AK583" s="93" t="e">
        <f>#REF!</f>
        <v>#REF!</v>
      </c>
      <c r="AL583" s="93" t="e">
        <f>#REF!</f>
        <v>#REF!</v>
      </c>
      <c r="AM583" s="93" t="e">
        <f>#REF!</f>
        <v>#REF!</v>
      </c>
      <c r="AN583" s="93" t="e">
        <f>#REF!</f>
        <v>#REF!</v>
      </c>
      <c r="AO583" s="93" t="e">
        <f>#REF!</f>
        <v>#REF!</v>
      </c>
      <c r="AP583" s="93" t="e">
        <f>#REF!</f>
        <v>#REF!</v>
      </c>
      <c r="AQ583" s="93" t="e">
        <f>#REF!</f>
        <v>#REF!</v>
      </c>
      <c r="AR583" s="93" t="e">
        <f>#REF!</f>
        <v>#REF!</v>
      </c>
      <c r="AS583" s="187" t="e">
        <f>#REF!</f>
        <v>#REF!</v>
      </c>
      <c r="AT583" s="187" t="e">
        <f>#REF!</f>
        <v>#REF!</v>
      </c>
      <c r="AU583" s="17"/>
      <c r="AV583" s="17"/>
    </row>
    <row r="584" spans="1:48">
      <c r="A584" s="519">
        <v>5102060100400100</v>
      </c>
      <c r="B584" s="95">
        <v>616</v>
      </c>
      <c r="C584" s="24" t="s">
        <v>1288</v>
      </c>
      <c r="D584" s="553" t="e">
        <f>SUM(D585:D591)</f>
        <v>#REF!</v>
      </c>
      <c r="E584" s="47" t="e">
        <f>SUM(E585:E591)</f>
        <v>#REF!</v>
      </c>
      <c r="F584" s="375" t="e">
        <f>SUM(F585:F591)</f>
        <v>#REF!</v>
      </c>
      <c r="G584" s="120" t="e">
        <f t="shared" ref="G584:AD584" si="304">SUM(G585:G591)</f>
        <v>#REF!</v>
      </c>
      <c r="H584" s="120" t="e">
        <f t="shared" si="304"/>
        <v>#REF!</v>
      </c>
      <c r="I584" s="120" t="e">
        <f t="shared" si="304"/>
        <v>#REF!</v>
      </c>
      <c r="J584" s="120" t="e">
        <f t="shared" si="304"/>
        <v>#REF!</v>
      </c>
      <c r="K584" s="120" t="e">
        <f t="shared" si="304"/>
        <v>#REF!</v>
      </c>
      <c r="L584" s="120" t="e">
        <f t="shared" si="304"/>
        <v>#REF!</v>
      </c>
      <c r="M584" s="120" t="e">
        <f t="shared" si="304"/>
        <v>#REF!</v>
      </c>
      <c r="N584" s="120" t="e">
        <f t="shared" si="304"/>
        <v>#REF!</v>
      </c>
      <c r="O584" s="120" t="e">
        <f t="shared" si="304"/>
        <v>#REF!</v>
      </c>
      <c r="P584" s="120" t="e">
        <f t="shared" si="304"/>
        <v>#REF!</v>
      </c>
      <c r="Q584" s="120" t="e">
        <f t="shared" si="304"/>
        <v>#REF!</v>
      </c>
      <c r="R584" s="120" t="e">
        <f t="shared" si="304"/>
        <v>#REF!</v>
      </c>
      <c r="S584" s="120" t="e">
        <f t="shared" si="304"/>
        <v>#REF!</v>
      </c>
      <c r="T584" s="120" t="e">
        <f t="shared" si="304"/>
        <v>#REF!</v>
      </c>
      <c r="U584" s="120" t="e">
        <f t="shared" si="304"/>
        <v>#REF!</v>
      </c>
      <c r="V584" s="120" t="e">
        <f t="shared" si="304"/>
        <v>#REF!</v>
      </c>
      <c r="W584" s="120" t="e">
        <f t="shared" si="304"/>
        <v>#REF!</v>
      </c>
      <c r="X584" s="120" t="e">
        <f t="shared" si="304"/>
        <v>#REF!</v>
      </c>
      <c r="Y584" s="120" t="e">
        <f t="shared" si="304"/>
        <v>#REF!</v>
      </c>
      <c r="Z584" s="120" t="e">
        <f t="shared" si="304"/>
        <v>#REF!</v>
      </c>
      <c r="AA584" s="120" t="e">
        <f t="shared" si="304"/>
        <v>#REF!</v>
      </c>
      <c r="AB584" s="120" t="e">
        <f t="shared" si="304"/>
        <v>#REF!</v>
      </c>
      <c r="AC584" s="120" t="e">
        <f t="shared" si="304"/>
        <v>#REF!</v>
      </c>
      <c r="AD584" s="120" t="e">
        <f t="shared" si="304"/>
        <v>#REF!</v>
      </c>
      <c r="AE584" s="120">
        <f>SUM(AE585:AE591)</f>
        <v>15900</v>
      </c>
      <c r="AF584" s="120">
        <f t="shared" ref="AF584:AT584" si="305">SUM(AF585:AF591)</f>
        <v>15900</v>
      </c>
      <c r="AG584" s="120">
        <f t="shared" si="305"/>
        <v>141914</v>
      </c>
      <c r="AH584" s="120" t="e">
        <f t="shared" si="305"/>
        <v>#REF!</v>
      </c>
      <c r="AI584" s="120" t="e">
        <f t="shared" si="305"/>
        <v>#REF!</v>
      </c>
      <c r="AJ584" s="120" t="e">
        <f t="shared" si="305"/>
        <v>#REF!</v>
      </c>
      <c r="AK584" s="120" t="e">
        <f t="shared" si="305"/>
        <v>#REF!</v>
      </c>
      <c r="AL584" s="120" t="e">
        <f t="shared" si="305"/>
        <v>#REF!</v>
      </c>
      <c r="AM584" s="120" t="e">
        <f t="shared" si="305"/>
        <v>#REF!</v>
      </c>
      <c r="AN584" s="120" t="e">
        <f t="shared" si="305"/>
        <v>#REF!</v>
      </c>
      <c r="AO584" s="120" t="e">
        <f t="shared" si="305"/>
        <v>#REF!</v>
      </c>
      <c r="AP584" s="120" t="e">
        <f t="shared" si="305"/>
        <v>#REF!</v>
      </c>
      <c r="AQ584" s="120" t="e">
        <f t="shared" si="305"/>
        <v>#REF!</v>
      </c>
      <c r="AR584" s="120" t="e">
        <f t="shared" si="305"/>
        <v>#REF!</v>
      </c>
      <c r="AS584" s="120" t="e">
        <f t="shared" si="305"/>
        <v>#REF!</v>
      </c>
      <c r="AT584" s="120" t="e">
        <f t="shared" si="305"/>
        <v>#REF!</v>
      </c>
      <c r="AU584" s="17"/>
      <c r="AV584" s="17"/>
    </row>
    <row r="585" spans="1:48">
      <c r="A585" s="519">
        <v>5102060100400200</v>
      </c>
      <c r="B585" s="95" t="s">
        <v>1279</v>
      </c>
      <c r="C585" s="24" t="s">
        <v>1687</v>
      </c>
      <c r="D585" s="525" t="e">
        <f>E585/9*12</f>
        <v>#REF!</v>
      </c>
      <c r="E585" s="106" t="e">
        <f t="shared" ref="E585:F591" si="306">AC585+AA585+Y585+W585+U585+S585+Q585+O585+M585+K585+I585+G585</f>
        <v>#REF!</v>
      </c>
      <c r="F585" s="428" t="e">
        <f t="shared" si="306"/>
        <v>#REF!</v>
      </c>
      <c r="G585" s="397" t="e">
        <f>SUM(#REF!)</f>
        <v>#REF!</v>
      </c>
      <c r="H585" s="396" t="e">
        <f>SUM(#REF!)</f>
        <v>#REF!</v>
      </c>
      <c r="I585" s="396" t="e">
        <f>SUM(#REF!)</f>
        <v>#REF!</v>
      </c>
      <c r="J585" s="396" t="e">
        <f>SUM(#REF!)</f>
        <v>#REF!</v>
      </c>
      <c r="K585" s="396" t="e">
        <f>SUM(#REF!)</f>
        <v>#REF!</v>
      </c>
      <c r="L585" s="396" t="e">
        <f>SUM(#REF!)</f>
        <v>#REF!</v>
      </c>
      <c r="M585" s="396" t="e">
        <f>SUM(#REF!)</f>
        <v>#REF!</v>
      </c>
      <c r="N585" s="396" t="e">
        <f>SUM(#REF!)</f>
        <v>#REF!</v>
      </c>
      <c r="O585" s="396" t="e">
        <f>SUM(#REF!)</f>
        <v>#REF!</v>
      </c>
      <c r="P585" s="396" t="e">
        <f>SUM(#REF!)</f>
        <v>#REF!</v>
      </c>
      <c r="Q585" s="396" t="e">
        <f>SUM(#REF!)</f>
        <v>#REF!</v>
      </c>
      <c r="R585" s="396" t="e">
        <f>SUM(#REF!)</f>
        <v>#REF!</v>
      </c>
      <c r="S585" s="396" t="e">
        <f>SUM(#REF!)</f>
        <v>#REF!</v>
      </c>
      <c r="T585" s="396" t="e">
        <f>SUM(#REF!)</f>
        <v>#REF!</v>
      </c>
      <c r="U585" s="396" t="e">
        <f>SUM(#REF!)</f>
        <v>#REF!</v>
      </c>
      <c r="V585" s="396" t="e">
        <f>SUM(#REF!)</f>
        <v>#REF!</v>
      </c>
      <c r="W585" s="396" t="e">
        <f>SUM(#REF!)</f>
        <v>#REF!</v>
      </c>
      <c r="X585" s="396" t="e">
        <f>SUM(#REF!)</f>
        <v>#REF!</v>
      </c>
      <c r="Y585" s="396" t="e">
        <f>SUM(#REF!)</f>
        <v>#REF!</v>
      </c>
      <c r="Z585" s="396" t="e">
        <f>SUM(#REF!)</f>
        <v>#REF!</v>
      </c>
      <c r="AA585" s="393" t="e">
        <f>SUM(#REF!)</f>
        <v>#REF!</v>
      </c>
      <c r="AB585" s="393" t="e">
        <f>SUM(#REF!)</f>
        <v>#REF!</v>
      </c>
      <c r="AC585" s="393" t="e">
        <f>SUM(#REF!)</f>
        <v>#REF!</v>
      </c>
      <c r="AD585" s="393" t="e">
        <f>SUM(#REF!)</f>
        <v>#REF!</v>
      </c>
      <c r="AE585" s="187">
        <v>3500</v>
      </c>
      <c r="AF585" s="187">
        <v>3500</v>
      </c>
      <c r="AG585" s="378">
        <v>30688</v>
      </c>
      <c r="AH585" s="395" t="e">
        <f t="shared" ref="AH585:AH593" si="307">SUM(AI585:AT585)</f>
        <v>#REF!</v>
      </c>
      <c r="AI585" s="110" t="e">
        <f>#REF!</f>
        <v>#REF!</v>
      </c>
      <c r="AJ585" s="93" t="e">
        <f>#REF!</f>
        <v>#REF!</v>
      </c>
      <c r="AK585" s="93" t="e">
        <f>#REF!</f>
        <v>#REF!</v>
      </c>
      <c r="AL585" s="93" t="e">
        <f>#REF!</f>
        <v>#REF!</v>
      </c>
      <c r="AM585" s="93" t="e">
        <f>#REF!</f>
        <v>#REF!</v>
      </c>
      <c r="AN585" s="93" t="e">
        <f>#REF!</f>
        <v>#REF!</v>
      </c>
      <c r="AO585" s="93" t="e">
        <f>#REF!</f>
        <v>#REF!</v>
      </c>
      <c r="AP585" s="93" t="e">
        <f>#REF!</f>
        <v>#REF!</v>
      </c>
      <c r="AQ585" s="93" t="e">
        <f>#REF!</f>
        <v>#REF!</v>
      </c>
      <c r="AR585" s="93" t="e">
        <f>#REF!</f>
        <v>#REF!</v>
      </c>
      <c r="AS585" s="187" t="e">
        <f>#REF!</f>
        <v>#REF!</v>
      </c>
      <c r="AT585" s="187" t="e">
        <f>#REF!</f>
        <v>#REF!</v>
      </c>
      <c r="AU585" s="17"/>
      <c r="AV585" s="17"/>
    </row>
    <row r="586" spans="1:48">
      <c r="A586" s="519">
        <v>5102060100400300</v>
      </c>
      <c r="B586" s="95" t="s">
        <v>1280</v>
      </c>
      <c r="C586" s="24" t="s">
        <v>1688</v>
      </c>
      <c r="D586" s="525" t="e">
        <f t="shared" ref="D586:D591" si="308">E586/9*12</f>
        <v>#REF!</v>
      </c>
      <c r="E586" s="106" t="e">
        <f t="shared" si="306"/>
        <v>#REF!</v>
      </c>
      <c r="F586" s="428" t="e">
        <f t="shared" si="306"/>
        <v>#REF!</v>
      </c>
      <c r="G586" s="397" t="e">
        <f>SUM(#REF!)</f>
        <v>#REF!</v>
      </c>
      <c r="H586" s="396" t="e">
        <f>SUM(#REF!)</f>
        <v>#REF!</v>
      </c>
      <c r="I586" s="396" t="e">
        <f>SUM(#REF!)</f>
        <v>#REF!</v>
      </c>
      <c r="J586" s="396" t="e">
        <f>SUM(#REF!)</f>
        <v>#REF!</v>
      </c>
      <c r="K586" s="396" t="e">
        <f>SUM(#REF!)</f>
        <v>#REF!</v>
      </c>
      <c r="L586" s="396" t="e">
        <f>SUM(#REF!)</f>
        <v>#REF!</v>
      </c>
      <c r="M586" s="396" t="e">
        <f>SUM(#REF!)</f>
        <v>#REF!</v>
      </c>
      <c r="N586" s="396" t="e">
        <f>SUM(#REF!)</f>
        <v>#REF!</v>
      </c>
      <c r="O586" s="396" t="e">
        <f>SUM(#REF!)</f>
        <v>#REF!</v>
      </c>
      <c r="P586" s="396" t="e">
        <f>SUM(#REF!)</f>
        <v>#REF!</v>
      </c>
      <c r="Q586" s="396" t="e">
        <f>SUM(#REF!)</f>
        <v>#REF!</v>
      </c>
      <c r="R586" s="396" t="e">
        <f>SUM(#REF!)</f>
        <v>#REF!</v>
      </c>
      <c r="S586" s="396" t="e">
        <f>SUM(#REF!)</f>
        <v>#REF!</v>
      </c>
      <c r="T586" s="396" t="e">
        <f>SUM(#REF!)</f>
        <v>#REF!</v>
      </c>
      <c r="U586" s="396" t="e">
        <f>SUM(#REF!)</f>
        <v>#REF!</v>
      </c>
      <c r="V586" s="396" t="e">
        <f>SUM(#REF!)</f>
        <v>#REF!</v>
      </c>
      <c r="W586" s="396" t="e">
        <f>SUM(#REF!)</f>
        <v>#REF!</v>
      </c>
      <c r="X586" s="396" t="e">
        <f>SUM(#REF!)</f>
        <v>#REF!</v>
      </c>
      <c r="Y586" s="396" t="e">
        <f>SUM(#REF!)</f>
        <v>#REF!</v>
      </c>
      <c r="Z586" s="396" t="e">
        <f>SUM(#REF!)</f>
        <v>#REF!</v>
      </c>
      <c r="AA586" s="393" t="e">
        <f>SUM(#REF!)</f>
        <v>#REF!</v>
      </c>
      <c r="AB586" s="393" t="e">
        <f>SUM(#REF!)</f>
        <v>#REF!</v>
      </c>
      <c r="AC586" s="393" t="e">
        <f>SUM(#REF!)</f>
        <v>#REF!</v>
      </c>
      <c r="AD586" s="393" t="e">
        <f>SUM(#REF!)</f>
        <v>#REF!</v>
      </c>
      <c r="AE586" s="187">
        <v>4000</v>
      </c>
      <c r="AF586" s="187">
        <v>4000</v>
      </c>
      <c r="AG586" s="378">
        <v>9177</v>
      </c>
      <c r="AH586" s="395" t="e">
        <f t="shared" si="307"/>
        <v>#REF!</v>
      </c>
      <c r="AI586" s="110" t="e">
        <f>#REF!</f>
        <v>#REF!</v>
      </c>
      <c r="AJ586" s="93" t="e">
        <f>#REF!</f>
        <v>#REF!</v>
      </c>
      <c r="AK586" s="93" t="e">
        <f>#REF!</f>
        <v>#REF!</v>
      </c>
      <c r="AL586" s="93" t="e">
        <f>#REF!</f>
        <v>#REF!</v>
      </c>
      <c r="AM586" s="93" t="e">
        <f>#REF!</f>
        <v>#REF!</v>
      </c>
      <c r="AN586" s="93" t="e">
        <f>#REF!</f>
        <v>#REF!</v>
      </c>
      <c r="AO586" s="93" t="e">
        <f>#REF!</f>
        <v>#REF!</v>
      </c>
      <c r="AP586" s="93" t="e">
        <f>#REF!</f>
        <v>#REF!</v>
      </c>
      <c r="AQ586" s="93" t="e">
        <f>#REF!</f>
        <v>#REF!</v>
      </c>
      <c r="AR586" s="93" t="e">
        <f>#REF!</f>
        <v>#REF!</v>
      </c>
      <c r="AS586" s="187" t="e">
        <f>#REF!</f>
        <v>#REF!</v>
      </c>
      <c r="AT586" s="187" t="e">
        <f>#REF!</f>
        <v>#REF!</v>
      </c>
      <c r="AU586" s="17"/>
      <c r="AV586" s="17"/>
    </row>
    <row r="587" spans="1:48">
      <c r="A587" s="519">
        <v>5102060100400400</v>
      </c>
      <c r="B587" s="95" t="s">
        <v>1281</v>
      </c>
      <c r="C587" s="24" t="s">
        <v>1707</v>
      </c>
      <c r="D587" s="525" t="e">
        <f t="shared" si="308"/>
        <v>#REF!</v>
      </c>
      <c r="E587" s="106" t="e">
        <f t="shared" si="306"/>
        <v>#REF!</v>
      </c>
      <c r="F587" s="428" t="e">
        <f t="shared" si="306"/>
        <v>#REF!</v>
      </c>
      <c r="G587" s="397" t="e">
        <f>SUM(#REF!)</f>
        <v>#REF!</v>
      </c>
      <c r="H587" s="396" t="e">
        <f>SUM(#REF!)</f>
        <v>#REF!</v>
      </c>
      <c r="I587" s="396" t="e">
        <f>SUM(#REF!)</f>
        <v>#REF!</v>
      </c>
      <c r="J587" s="396" t="e">
        <f>SUM(#REF!)</f>
        <v>#REF!</v>
      </c>
      <c r="K587" s="396" t="e">
        <f>SUM(#REF!)</f>
        <v>#REF!</v>
      </c>
      <c r="L587" s="396" t="e">
        <f>SUM(#REF!)</f>
        <v>#REF!</v>
      </c>
      <c r="M587" s="396" t="e">
        <f>SUM(#REF!)</f>
        <v>#REF!</v>
      </c>
      <c r="N587" s="396" t="e">
        <f>SUM(#REF!)</f>
        <v>#REF!</v>
      </c>
      <c r="O587" s="396" t="e">
        <f>SUM(#REF!)</f>
        <v>#REF!</v>
      </c>
      <c r="P587" s="396" t="e">
        <f>SUM(#REF!)</f>
        <v>#REF!</v>
      </c>
      <c r="Q587" s="396" t="e">
        <f>SUM(#REF!)</f>
        <v>#REF!</v>
      </c>
      <c r="R587" s="396" t="e">
        <f>SUM(#REF!)</f>
        <v>#REF!</v>
      </c>
      <c r="S587" s="396" t="e">
        <f>SUM(#REF!)</f>
        <v>#REF!</v>
      </c>
      <c r="T587" s="396" t="e">
        <f>SUM(#REF!)</f>
        <v>#REF!</v>
      </c>
      <c r="U587" s="396" t="e">
        <f>SUM(#REF!)</f>
        <v>#REF!</v>
      </c>
      <c r="V587" s="396" t="e">
        <f>SUM(#REF!)</f>
        <v>#REF!</v>
      </c>
      <c r="W587" s="396" t="e">
        <f>SUM(#REF!)</f>
        <v>#REF!</v>
      </c>
      <c r="X587" s="396" t="e">
        <f>SUM(#REF!)</f>
        <v>#REF!</v>
      </c>
      <c r="Y587" s="396" t="e">
        <f>SUM(#REF!)</f>
        <v>#REF!</v>
      </c>
      <c r="Z587" s="396" t="e">
        <f>SUM(#REF!)</f>
        <v>#REF!</v>
      </c>
      <c r="AA587" s="393" t="e">
        <f>SUM(#REF!)</f>
        <v>#REF!</v>
      </c>
      <c r="AB587" s="393" t="e">
        <f>SUM(#REF!)</f>
        <v>#REF!</v>
      </c>
      <c r="AC587" s="393" t="e">
        <f>SUM(#REF!)</f>
        <v>#REF!</v>
      </c>
      <c r="AD587" s="393" t="e">
        <f>SUM(#REF!)</f>
        <v>#REF!</v>
      </c>
      <c r="AE587" s="187">
        <v>8400</v>
      </c>
      <c r="AF587" s="187">
        <v>8400</v>
      </c>
      <c r="AG587" s="378">
        <v>99048</v>
      </c>
      <c r="AH587" s="395" t="e">
        <f t="shared" si="307"/>
        <v>#REF!</v>
      </c>
      <c r="AI587" s="110" t="e">
        <f>#REF!</f>
        <v>#REF!</v>
      </c>
      <c r="AJ587" s="93" t="e">
        <f>#REF!</f>
        <v>#REF!</v>
      </c>
      <c r="AK587" s="93" t="e">
        <f>#REF!</f>
        <v>#REF!</v>
      </c>
      <c r="AL587" s="93" t="e">
        <f>#REF!</f>
        <v>#REF!</v>
      </c>
      <c r="AM587" s="93" t="e">
        <f>#REF!</f>
        <v>#REF!</v>
      </c>
      <c r="AN587" s="93" t="e">
        <f>#REF!</f>
        <v>#REF!</v>
      </c>
      <c r="AO587" s="93" t="e">
        <f>#REF!</f>
        <v>#REF!</v>
      </c>
      <c r="AP587" s="93" t="e">
        <f>#REF!</f>
        <v>#REF!</v>
      </c>
      <c r="AQ587" s="93" t="e">
        <f>#REF!</f>
        <v>#REF!</v>
      </c>
      <c r="AR587" s="93" t="e">
        <f>#REF!</f>
        <v>#REF!</v>
      </c>
      <c r="AS587" s="187" t="e">
        <f>#REF!</f>
        <v>#REF!</v>
      </c>
      <c r="AT587" s="187" t="e">
        <f>#REF!</f>
        <v>#REF!</v>
      </c>
      <c r="AU587" s="17"/>
      <c r="AV587" s="17"/>
    </row>
    <row r="588" spans="1:48">
      <c r="A588" s="519">
        <v>5102060100400500</v>
      </c>
      <c r="B588" s="95" t="s">
        <v>1282</v>
      </c>
      <c r="C588" s="24" t="s">
        <v>1708</v>
      </c>
      <c r="D588" s="525" t="e">
        <f t="shared" si="308"/>
        <v>#REF!</v>
      </c>
      <c r="E588" s="106" t="e">
        <f t="shared" si="306"/>
        <v>#REF!</v>
      </c>
      <c r="F588" s="428" t="e">
        <f t="shared" si="306"/>
        <v>#REF!</v>
      </c>
      <c r="G588" s="397" t="e">
        <f>SUM(#REF!)</f>
        <v>#REF!</v>
      </c>
      <c r="H588" s="396" t="e">
        <f>SUM(#REF!)</f>
        <v>#REF!</v>
      </c>
      <c r="I588" s="396" t="e">
        <f>SUM(#REF!)</f>
        <v>#REF!</v>
      </c>
      <c r="J588" s="396" t="e">
        <f>SUM(#REF!)</f>
        <v>#REF!</v>
      </c>
      <c r="K588" s="396" t="e">
        <f>SUM(#REF!)</f>
        <v>#REF!</v>
      </c>
      <c r="L588" s="396" t="e">
        <f>SUM(#REF!)</f>
        <v>#REF!</v>
      </c>
      <c r="M588" s="396" t="e">
        <f>SUM(#REF!)</f>
        <v>#REF!</v>
      </c>
      <c r="N588" s="396" t="e">
        <f>SUM(#REF!)</f>
        <v>#REF!</v>
      </c>
      <c r="O588" s="396" t="e">
        <f>SUM(#REF!)</f>
        <v>#REF!</v>
      </c>
      <c r="P588" s="396" t="e">
        <f>SUM(#REF!)</f>
        <v>#REF!</v>
      </c>
      <c r="Q588" s="396" t="e">
        <f>SUM(#REF!)</f>
        <v>#REF!</v>
      </c>
      <c r="R588" s="396" t="e">
        <f>SUM(#REF!)</f>
        <v>#REF!</v>
      </c>
      <c r="S588" s="396" t="e">
        <f>SUM(#REF!)</f>
        <v>#REF!</v>
      </c>
      <c r="T588" s="396" t="e">
        <f>SUM(#REF!)</f>
        <v>#REF!</v>
      </c>
      <c r="U588" s="396" t="e">
        <f>SUM(#REF!)</f>
        <v>#REF!</v>
      </c>
      <c r="V588" s="396" t="e">
        <f>SUM(#REF!)</f>
        <v>#REF!</v>
      </c>
      <c r="W588" s="396" t="e">
        <f>SUM(#REF!)</f>
        <v>#REF!</v>
      </c>
      <c r="X588" s="396" t="e">
        <f>SUM(#REF!)</f>
        <v>#REF!</v>
      </c>
      <c r="Y588" s="396" t="e">
        <f>SUM(#REF!)</f>
        <v>#REF!</v>
      </c>
      <c r="Z588" s="396" t="e">
        <f>SUM(#REF!)</f>
        <v>#REF!</v>
      </c>
      <c r="AA588" s="393" t="e">
        <f>SUM(#REF!)</f>
        <v>#REF!</v>
      </c>
      <c r="AB588" s="393" t="e">
        <f>SUM(#REF!)</f>
        <v>#REF!</v>
      </c>
      <c r="AC588" s="393" t="e">
        <f>SUM(#REF!)</f>
        <v>#REF!</v>
      </c>
      <c r="AD588" s="393" t="e">
        <f>SUM(#REF!)</f>
        <v>#REF!</v>
      </c>
      <c r="AE588" s="187">
        <v>0</v>
      </c>
      <c r="AF588" s="187">
        <v>0</v>
      </c>
      <c r="AG588" s="378">
        <v>1</v>
      </c>
      <c r="AH588" s="395" t="e">
        <f t="shared" si="307"/>
        <v>#REF!</v>
      </c>
      <c r="AI588" s="110" t="e">
        <f>#REF!</f>
        <v>#REF!</v>
      </c>
      <c r="AJ588" s="93" t="e">
        <f>#REF!</f>
        <v>#REF!</v>
      </c>
      <c r="AK588" s="93" t="e">
        <f>#REF!</f>
        <v>#REF!</v>
      </c>
      <c r="AL588" s="93" t="e">
        <f>#REF!</f>
        <v>#REF!</v>
      </c>
      <c r="AM588" s="93" t="e">
        <f>#REF!</f>
        <v>#REF!</v>
      </c>
      <c r="AN588" s="93" t="e">
        <f>#REF!</f>
        <v>#REF!</v>
      </c>
      <c r="AO588" s="93" t="e">
        <f>#REF!</f>
        <v>#REF!</v>
      </c>
      <c r="AP588" s="93" t="e">
        <f>#REF!</f>
        <v>#REF!</v>
      </c>
      <c r="AQ588" s="93" t="e">
        <f>#REF!</f>
        <v>#REF!</v>
      </c>
      <c r="AR588" s="93" t="e">
        <f>#REF!</f>
        <v>#REF!</v>
      </c>
      <c r="AS588" s="187" t="e">
        <f>#REF!</f>
        <v>#REF!</v>
      </c>
      <c r="AT588" s="187" t="e">
        <f>#REF!</f>
        <v>#REF!</v>
      </c>
      <c r="AU588" s="17"/>
      <c r="AV588" s="17"/>
    </row>
    <row r="589" spans="1:48">
      <c r="A589" s="519"/>
      <c r="B589" s="95" t="s">
        <v>1283</v>
      </c>
      <c r="C589" s="24" t="s">
        <v>1709</v>
      </c>
      <c r="D589" s="525" t="e">
        <f t="shared" si="308"/>
        <v>#REF!</v>
      </c>
      <c r="E589" s="106" t="e">
        <f t="shared" si="306"/>
        <v>#REF!</v>
      </c>
      <c r="F589" s="428" t="e">
        <f t="shared" si="306"/>
        <v>#REF!</v>
      </c>
      <c r="G589" s="397" t="e">
        <f>SUM(#REF!)</f>
        <v>#REF!</v>
      </c>
      <c r="H589" s="396" t="e">
        <f>SUM(#REF!)</f>
        <v>#REF!</v>
      </c>
      <c r="I589" s="396" t="e">
        <f>SUM(#REF!)</f>
        <v>#REF!</v>
      </c>
      <c r="J589" s="396" t="e">
        <f>SUM(#REF!)</f>
        <v>#REF!</v>
      </c>
      <c r="K589" s="396" t="e">
        <f>SUM(#REF!)</f>
        <v>#REF!</v>
      </c>
      <c r="L589" s="396" t="e">
        <f>SUM(#REF!)</f>
        <v>#REF!</v>
      </c>
      <c r="M589" s="396" t="e">
        <f>SUM(#REF!)</f>
        <v>#REF!</v>
      </c>
      <c r="N589" s="396" t="e">
        <f>SUM(#REF!)</f>
        <v>#REF!</v>
      </c>
      <c r="O589" s="396" t="e">
        <f>SUM(#REF!)</f>
        <v>#REF!</v>
      </c>
      <c r="P589" s="396" t="e">
        <f>SUM(#REF!)</f>
        <v>#REF!</v>
      </c>
      <c r="Q589" s="396" t="e">
        <f>SUM(#REF!)</f>
        <v>#REF!</v>
      </c>
      <c r="R589" s="396" t="e">
        <f>SUM(#REF!)</f>
        <v>#REF!</v>
      </c>
      <c r="S589" s="396" t="e">
        <f>SUM(#REF!)</f>
        <v>#REF!</v>
      </c>
      <c r="T589" s="396" t="e">
        <f>SUM(#REF!)</f>
        <v>#REF!</v>
      </c>
      <c r="U589" s="396" t="e">
        <f>SUM(#REF!)</f>
        <v>#REF!</v>
      </c>
      <c r="V589" s="396" t="e">
        <f>SUM(#REF!)</f>
        <v>#REF!</v>
      </c>
      <c r="W589" s="396" t="e">
        <f>SUM(#REF!)</f>
        <v>#REF!</v>
      </c>
      <c r="X589" s="396" t="e">
        <f>SUM(#REF!)</f>
        <v>#REF!</v>
      </c>
      <c r="Y589" s="396" t="e">
        <f>SUM(#REF!)</f>
        <v>#REF!</v>
      </c>
      <c r="Z589" s="396" t="e">
        <f>SUM(#REF!)</f>
        <v>#REF!</v>
      </c>
      <c r="AA589" s="393" t="e">
        <f>SUM(#REF!)</f>
        <v>#REF!</v>
      </c>
      <c r="AB589" s="393" t="e">
        <f>SUM(#REF!)</f>
        <v>#REF!</v>
      </c>
      <c r="AC589" s="393" t="e">
        <f>SUM(#REF!)</f>
        <v>#REF!</v>
      </c>
      <c r="AD589" s="393" t="e">
        <f>SUM(#REF!)</f>
        <v>#REF!</v>
      </c>
      <c r="AE589" s="187">
        <v>0</v>
      </c>
      <c r="AF589" s="187">
        <v>0</v>
      </c>
      <c r="AG589" s="378">
        <v>0</v>
      </c>
      <c r="AH589" s="395" t="e">
        <f t="shared" si="307"/>
        <v>#REF!</v>
      </c>
      <c r="AI589" s="110" t="e">
        <f>#REF!</f>
        <v>#REF!</v>
      </c>
      <c r="AJ589" s="93" t="e">
        <f>#REF!</f>
        <v>#REF!</v>
      </c>
      <c r="AK589" s="93" t="e">
        <f>#REF!</f>
        <v>#REF!</v>
      </c>
      <c r="AL589" s="93" t="e">
        <f>#REF!</f>
        <v>#REF!</v>
      </c>
      <c r="AM589" s="93" t="e">
        <f>#REF!</f>
        <v>#REF!</v>
      </c>
      <c r="AN589" s="93" t="e">
        <f>#REF!</f>
        <v>#REF!</v>
      </c>
      <c r="AO589" s="93" t="e">
        <f>#REF!</f>
        <v>#REF!</v>
      </c>
      <c r="AP589" s="93" t="e">
        <f>#REF!</f>
        <v>#REF!</v>
      </c>
      <c r="AQ589" s="93" t="e">
        <f>#REF!</f>
        <v>#REF!</v>
      </c>
      <c r="AR589" s="93" t="e">
        <f>#REF!</f>
        <v>#REF!</v>
      </c>
      <c r="AS589" s="187" t="e">
        <f>#REF!</f>
        <v>#REF!</v>
      </c>
      <c r="AT589" s="187" t="e">
        <f>#REF!</f>
        <v>#REF!</v>
      </c>
      <c r="AU589" s="17"/>
      <c r="AV589" s="17"/>
    </row>
    <row r="590" spans="1:48">
      <c r="A590" s="519"/>
      <c r="B590" s="95" t="s">
        <v>1284</v>
      </c>
      <c r="C590" s="24" t="s">
        <v>1438</v>
      </c>
      <c r="D590" s="525" t="e">
        <f t="shared" si="308"/>
        <v>#REF!</v>
      </c>
      <c r="E590" s="106" t="e">
        <f t="shared" si="306"/>
        <v>#REF!</v>
      </c>
      <c r="F590" s="428" t="e">
        <f t="shared" si="306"/>
        <v>#REF!</v>
      </c>
      <c r="G590" s="397" t="e">
        <f>SUM(#REF!)</f>
        <v>#REF!</v>
      </c>
      <c r="H590" s="396" t="e">
        <f>SUM(#REF!)</f>
        <v>#REF!</v>
      </c>
      <c r="I590" s="396" t="e">
        <f>SUM(#REF!)</f>
        <v>#REF!</v>
      </c>
      <c r="J590" s="396" t="e">
        <f>SUM(#REF!)</f>
        <v>#REF!</v>
      </c>
      <c r="K590" s="396" t="e">
        <f>SUM(#REF!)</f>
        <v>#REF!</v>
      </c>
      <c r="L590" s="396" t="e">
        <f>SUM(#REF!)</f>
        <v>#REF!</v>
      </c>
      <c r="M590" s="396" t="e">
        <f>SUM(#REF!)</f>
        <v>#REF!</v>
      </c>
      <c r="N590" s="396" t="e">
        <f>SUM(#REF!)</f>
        <v>#REF!</v>
      </c>
      <c r="O590" s="396" t="e">
        <f>SUM(#REF!)</f>
        <v>#REF!</v>
      </c>
      <c r="P590" s="396" t="e">
        <f>SUM(#REF!)</f>
        <v>#REF!</v>
      </c>
      <c r="Q590" s="396" t="e">
        <f>SUM(#REF!)</f>
        <v>#REF!</v>
      </c>
      <c r="R590" s="396" t="e">
        <f>SUM(#REF!)</f>
        <v>#REF!</v>
      </c>
      <c r="S590" s="396" t="e">
        <f>SUM(#REF!)</f>
        <v>#REF!</v>
      </c>
      <c r="T590" s="396" t="e">
        <f>SUM(#REF!)</f>
        <v>#REF!</v>
      </c>
      <c r="U590" s="396" t="e">
        <f>SUM(#REF!)</f>
        <v>#REF!</v>
      </c>
      <c r="V590" s="396" t="e">
        <f>SUM(#REF!)</f>
        <v>#REF!</v>
      </c>
      <c r="W590" s="396" t="e">
        <f>SUM(#REF!)</f>
        <v>#REF!</v>
      </c>
      <c r="X590" s="396" t="e">
        <f>SUM(#REF!)</f>
        <v>#REF!</v>
      </c>
      <c r="Y590" s="396" t="e">
        <f>SUM(#REF!)</f>
        <v>#REF!</v>
      </c>
      <c r="Z590" s="396" t="e">
        <f>SUM(#REF!)</f>
        <v>#REF!</v>
      </c>
      <c r="AA590" s="393" t="e">
        <f>SUM(#REF!)</f>
        <v>#REF!</v>
      </c>
      <c r="AB590" s="393" t="e">
        <f>SUM(#REF!)</f>
        <v>#REF!</v>
      </c>
      <c r="AC590" s="393" t="e">
        <f>SUM(#REF!)</f>
        <v>#REF!</v>
      </c>
      <c r="AD590" s="393" t="e">
        <f>SUM(#REF!)</f>
        <v>#REF!</v>
      </c>
      <c r="AE590" s="187">
        <v>0</v>
      </c>
      <c r="AF590" s="187">
        <v>0</v>
      </c>
      <c r="AG590" s="378">
        <v>3000</v>
      </c>
      <c r="AH590" s="395" t="e">
        <f t="shared" si="307"/>
        <v>#REF!</v>
      </c>
      <c r="AI590" s="110" t="e">
        <f>#REF!</f>
        <v>#REF!</v>
      </c>
      <c r="AJ590" s="93" t="e">
        <f>#REF!</f>
        <v>#REF!</v>
      </c>
      <c r="AK590" s="93" t="e">
        <f>#REF!</f>
        <v>#REF!</v>
      </c>
      <c r="AL590" s="93" t="e">
        <f>#REF!</f>
        <v>#REF!</v>
      </c>
      <c r="AM590" s="93" t="e">
        <f>#REF!</f>
        <v>#REF!</v>
      </c>
      <c r="AN590" s="93" t="e">
        <f>#REF!</f>
        <v>#REF!</v>
      </c>
      <c r="AO590" s="93" t="e">
        <f>#REF!</f>
        <v>#REF!</v>
      </c>
      <c r="AP590" s="93" t="e">
        <f>#REF!</f>
        <v>#REF!</v>
      </c>
      <c r="AQ590" s="93" t="e">
        <f>#REF!</f>
        <v>#REF!</v>
      </c>
      <c r="AR590" s="93" t="e">
        <f>#REF!</f>
        <v>#REF!</v>
      </c>
      <c r="AS590" s="187" t="e">
        <f>#REF!</f>
        <v>#REF!</v>
      </c>
      <c r="AT590" s="187" t="e">
        <f>#REF!</f>
        <v>#REF!</v>
      </c>
      <c r="AU590" s="17"/>
      <c r="AV590" s="17"/>
    </row>
    <row r="591" spans="1:48">
      <c r="A591" s="519"/>
      <c r="B591" s="95" t="s">
        <v>1285</v>
      </c>
      <c r="C591" s="24" t="s">
        <v>1710</v>
      </c>
      <c r="D591" s="525" t="e">
        <f t="shared" si="308"/>
        <v>#REF!</v>
      </c>
      <c r="E591" s="106" t="e">
        <f t="shared" si="306"/>
        <v>#REF!</v>
      </c>
      <c r="F591" s="428" t="e">
        <f t="shared" si="306"/>
        <v>#REF!</v>
      </c>
      <c r="G591" s="397" t="e">
        <f>SUM(#REF!)</f>
        <v>#REF!</v>
      </c>
      <c r="H591" s="396" t="e">
        <f>SUM(#REF!)</f>
        <v>#REF!</v>
      </c>
      <c r="I591" s="396" t="e">
        <f>SUM(#REF!)</f>
        <v>#REF!</v>
      </c>
      <c r="J591" s="396" t="e">
        <f>SUM(#REF!)</f>
        <v>#REF!</v>
      </c>
      <c r="K591" s="396" t="e">
        <f>SUM(#REF!)</f>
        <v>#REF!</v>
      </c>
      <c r="L591" s="396" t="e">
        <f>SUM(#REF!)</f>
        <v>#REF!</v>
      </c>
      <c r="M591" s="396" t="e">
        <f>SUM(#REF!)</f>
        <v>#REF!</v>
      </c>
      <c r="N591" s="396" t="e">
        <f>SUM(#REF!)</f>
        <v>#REF!</v>
      </c>
      <c r="O591" s="396" t="e">
        <f>SUM(#REF!)</f>
        <v>#REF!</v>
      </c>
      <c r="P591" s="396" t="e">
        <f>SUM(#REF!)</f>
        <v>#REF!</v>
      </c>
      <c r="Q591" s="396" t="e">
        <f>SUM(#REF!)</f>
        <v>#REF!</v>
      </c>
      <c r="R591" s="396" t="e">
        <f>SUM(#REF!)</f>
        <v>#REF!</v>
      </c>
      <c r="S591" s="396" t="e">
        <f>SUM(#REF!)</f>
        <v>#REF!</v>
      </c>
      <c r="T591" s="396" t="e">
        <f>SUM(#REF!)</f>
        <v>#REF!</v>
      </c>
      <c r="U591" s="396" t="e">
        <f>SUM(#REF!)</f>
        <v>#REF!</v>
      </c>
      <c r="V591" s="396" t="e">
        <f>SUM(#REF!)</f>
        <v>#REF!</v>
      </c>
      <c r="W591" s="396" t="e">
        <f>SUM(#REF!)</f>
        <v>#REF!</v>
      </c>
      <c r="X591" s="396" t="e">
        <f>SUM(#REF!)</f>
        <v>#REF!</v>
      </c>
      <c r="Y591" s="396" t="e">
        <f>SUM(#REF!)</f>
        <v>#REF!</v>
      </c>
      <c r="Z591" s="396" t="e">
        <f>SUM(#REF!)</f>
        <v>#REF!</v>
      </c>
      <c r="AA591" s="443" t="e">
        <f>SUM(#REF!)</f>
        <v>#REF!</v>
      </c>
      <c r="AB591" s="393" t="e">
        <f>SUM(#REF!)</f>
        <v>#REF!</v>
      </c>
      <c r="AC591" s="393" t="e">
        <f>SUM(#REF!)</f>
        <v>#REF!</v>
      </c>
      <c r="AD591" s="393" t="e">
        <f>SUM(#REF!)</f>
        <v>#REF!</v>
      </c>
      <c r="AE591" s="187">
        <v>0</v>
      </c>
      <c r="AF591" s="187">
        <v>0</v>
      </c>
      <c r="AG591" s="378">
        <v>0</v>
      </c>
      <c r="AH591" s="417" t="e">
        <f t="shared" si="307"/>
        <v>#REF!</v>
      </c>
      <c r="AI591" s="110" t="e">
        <f>#REF!</f>
        <v>#REF!</v>
      </c>
      <c r="AJ591" s="93" t="e">
        <f>#REF!</f>
        <v>#REF!</v>
      </c>
      <c r="AK591" s="93" t="e">
        <f>#REF!</f>
        <v>#REF!</v>
      </c>
      <c r="AL591" s="93" t="e">
        <f>#REF!</f>
        <v>#REF!</v>
      </c>
      <c r="AM591" s="93" t="e">
        <f>#REF!</f>
        <v>#REF!</v>
      </c>
      <c r="AN591" s="93" t="e">
        <f>#REF!</f>
        <v>#REF!</v>
      </c>
      <c r="AO591" s="93" t="e">
        <f>#REF!</f>
        <v>#REF!</v>
      </c>
      <c r="AP591" s="93" t="e">
        <f>#REF!</f>
        <v>#REF!</v>
      </c>
      <c r="AQ591" s="93" t="e">
        <f>#REF!</f>
        <v>#REF!</v>
      </c>
      <c r="AR591" s="93" t="e">
        <f>#REF!</f>
        <v>#REF!</v>
      </c>
      <c r="AS591" s="187" t="e">
        <f>#REF!</f>
        <v>#REF!</v>
      </c>
      <c r="AT591" s="187" t="e">
        <f>#REF!</f>
        <v>#REF!</v>
      </c>
      <c r="AU591" s="17"/>
      <c r="AV591" s="17"/>
    </row>
    <row r="592" spans="1:48">
      <c r="A592" s="519"/>
      <c r="B592" s="95">
        <v>617</v>
      </c>
      <c r="C592" s="24" t="s">
        <v>1711</v>
      </c>
      <c r="D592" s="553" t="e">
        <f>SUM(D593:D594)</f>
        <v>#REF!</v>
      </c>
      <c r="E592" s="47" t="e">
        <f>SUM(E593:E594)</f>
        <v>#REF!</v>
      </c>
      <c r="F592" s="375" t="e">
        <f>SUM(F593:F594)</f>
        <v>#REF!</v>
      </c>
      <c r="G592" s="96" t="e">
        <f t="shared" ref="G592:L592" si="309">SUM(G593)</f>
        <v>#REF!</v>
      </c>
      <c r="H592" s="96" t="e">
        <f t="shared" si="309"/>
        <v>#REF!</v>
      </c>
      <c r="I592" s="96" t="e">
        <f t="shared" si="309"/>
        <v>#REF!</v>
      </c>
      <c r="J592" s="96" t="e">
        <f t="shared" si="309"/>
        <v>#REF!</v>
      </c>
      <c r="K592" s="96" t="e">
        <f t="shared" si="309"/>
        <v>#REF!</v>
      </c>
      <c r="L592" s="400" t="e">
        <f t="shared" si="309"/>
        <v>#REF!</v>
      </c>
      <c r="M592" s="400" t="e">
        <f t="shared" ref="M592:AT592" si="310">SUM(M593:M594)</f>
        <v>#REF!</v>
      </c>
      <c r="N592" s="96" t="e">
        <f t="shared" si="310"/>
        <v>#REF!</v>
      </c>
      <c r="O592" s="36" t="e">
        <f t="shared" si="310"/>
        <v>#REF!</v>
      </c>
      <c r="P592" s="96" t="e">
        <f t="shared" si="310"/>
        <v>#REF!</v>
      </c>
      <c r="Q592" s="36" t="e">
        <f t="shared" si="310"/>
        <v>#REF!</v>
      </c>
      <c r="R592" s="96" t="e">
        <f t="shared" si="310"/>
        <v>#REF!</v>
      </c>
      <c r="S592" s="36" t="e">
        <f t="shared" si="310"/>
        <v>#REF!</v>
      </c>
      <c r="T592" s="96" t="e">
        <f t="shared" si="310"/>
        <v>#REF!</v>
      </c>
      <c r="U592" s="36" t="e">
        <f t="shared" si="310"/>
        <v>#REF!</v>
      </c>
      <c r="V592" s="96" t="e">
        <f t="shared" si="310"/>
        <v>#REF!</v>
      </c>
      <c r="W592" s="406" t="e">
        <f t="shared" si="310"/>
        <v>#REF!</v>
      </c>
      <c r="X592" s="406" t="e">
        <f t="shared" si="310"/>
        <v>#REF!</v>
      </c>
      <c r="Y592" s="406" t="e">
        <f t="shared" si="310"/>
        <v>#REF!</v>
      </c>
      <c r="Z592" s="96" t="e">
        <f t="shared" si="310"/>
        <v>#REF!</v>
      </c>
      <c r="AA592" s="96" t="e">
        <f t="shared" si="310"/>
        <v>#REF!</v>
      </c>
      <c r="AB592" s="96" t="e">
        <f t="shared" si="310"/>
        <v>#REF!</v>
      </c>
      <c r="AC592" s="443" t="e">
        <f t="shared" si="310"/>
        <v>#REF!</v>
      </c>
      <c r="AD592" s="96" t="e">
        <f t="shared" si="310"/>
        <v>#REF!</v>
      </c>
      <c r="AE592" s="400">
        <f>SUM(AE593:AE594)</f>
        <v>0</v>
      </c>
      <c r="AF592" s="96">
        <f>SUM(AF593:AF594)</f>
        <v>0</v>
      </c>
      <c r="AG592" s="478">
        <f t="shared" si="310"/>
        <v>0</v>
      </c>
      <c r="AH592" s="479" t="e">
        <f t="shared" si="310"/>
        <v>#REF!</v>
      </c>
      <c r="AI592" s="478" t="e">
        <f t="shared" si="310"/>
        <v>#REF!</v>
      </c>
      <c r="AJ592" s="375" t="e">
        <f t="shared" si="310"/>
        <v>#REF!</v>
      </c>
      <c r="AK592" s="47" t="e">
        <f t="shared" si="310"/>
        <v>#REF!</v>
      </c>
      <c r="AL592" s="96" t="e">
        <f t="shared" si="310"/>
        <v>#REF!</v>
      </c>
      <c r="AM592" s="478" t="e">
        <f t="shared" si="310"/>
        <v>#REF!</v>
      </c>
      <c r="AN592" s="375" t="e">
        <f t="shared" si="310"/>
        <v>#REF!</v>
      </c>
      <c r="AO592" s="375" t="e">
        <f t="shared" si="310"/>
        <v>#REF!</v>
      </c>
      <c r="AP592" s="375" t="e">
        <f t="shared" si="310"/>
        <v>#REF!</v>
      </c>
      <c r="AQ592" s="47" t="e">
        <f t="shared" si="310"/>
        <v>#REF!</v>
      </c>
      <c r="AR592" s="96" t="e">
        <f t="shared" si="310"/>
        <v>#REF!</v>
      </c>
      <c r="AS592" s="36" t="e">
        <f t="shared" si="310"/>
        <v>#REF!</v>
      </c>
      <c r="AT592" s="96" t="e">
        <f t="shared" si="310"/>
        <v>#REF!</v>
      </c>
      <c r="AU592" s="17"/>
      <c r="AV592" s="17"/>
    </row>
    <row r="593" spans="1:48">
      <c r="A593" s="519"/>
      <c r="B593" s="95" t="s">
        <v>1286</v>
      </c>
      <c r="C593" s="24" t="s">
        <v>1712</v>
      </c>
      <c r="D593" s="525" t="e">
        <f>E593/9*12</f>
        <v>#REF!</v>
      </c>
      <c r="E593" s="106" t="e">
        <f>AC593+AA593+Y593+W593+U593+S593+Q593+O593+M593+K593+I593+G593</f>
        <v>#REF!</v>
      </c>
      <c r="F593" s="428" t="e">
        <f>AD593+AB593+Z593+X593+V593+T593+R593+P593+N593+L593+J593+H593</f>
        <v>#REF!</v>
      </c>
      <c r="G593" s="397" t="e">
        <f>SUM(#REF!)</f>
        <v>#REF!</v>
      </c>
      <c r="H593" s="396" t="e">
        <f>SUM(#REF!)</f>
        <v>#REF!</v>
      </c>
      <c r="I593" s="396" t="e">
        <f>SUM(#REF!)</f>
        <v>#REF!</v>
      </c>
      <c r="J593" s="396" t="e">
        <f>SUM(#REF!)</f>
        <v>#REF!</v>
      </c>
      <c r="K593" s="396" t="e">
        <f>SUM(#REF!)</f>
        <v>#REF!</v>
      </c>
      <c r="L593" s="396" t="e">
        <f>SUM(#REF!)</f>
        <v>#REF!</v>
      </c>
      <c r="M593" s="396" t="e">
        <f>SUM(#REF!)</f>
        <v>#REF!</v>
      </c>
      <c r="N593" s="396" t="e">
        <f>SUM(#REF!)</f>
        <v>#REF!</v>
      </c>
      <c r="O593" s="396" t="e">
        <f>SUM(#REF!)</f>
        <v>#REF!</v>
      </c>
      <c r="P593" s="396" t="e">
        <f>SUM(#REF!)</f>
        <v>#REF!</v>
      </c>
      <c r="Q593" s="396" t="e">
        <f>SUM(#REF!)</f>
        <v>#REF!</v>
      </c>
      <c r="R593" s="396" t="e">
        <f>SUM(#REF!)</f>
        <v>#REF!</v>
      </c>
      <c r="S593" s="396" t="e">
        <f>SUM(#REF!)</f>
        <v>#REF!</v>
      </c>
      <c r="T593" s="396" t="e">
        <f>SUM(#REF!)</f>
        <v>#REF!</v>
      </c>
      <c r="U593" s="396" t="e">
        <f>SUM(#REF!)</f>
        <v>#REF!</v>
      </c>
      <c r="V593" s="396" t="e">
        <f>SUM(#REF!)</f>
        <v>#REF!</v>
      </c>
      <c r="W593" s="396" t="e">
        <f>SUM(#REF!)</f>
        <v>#REF!</v>
      </c>
      <c r="X593" s="396" t="e">
        <f>SUM(#REF!)</f>
        <v>#REF!</v>
      </c>
      <c r="Y593" s="396" t="e">
        <f>SUM(#REF!)</f>
        <v>#REF!</v>
      </c>
      <c r="Z593" s="396" t="e">
        <f>SUM(#REF!)</f>
        <v>#REF!</v>
      </c>
      <c r="AA593" s="443" t="e">
        <f>SUM(#REF!)</f>
        <v>#REF!</v>
      </c>
      <c r="AB593" s="393" t="e">
        <f>SUM(#REF!)</f>
        <v>#REF!</v>
      </c>
      <c r="AC593" s="393" t="e">
        <f>SUM(#REF!)</f>
        <v>#REF!</v>
      </c>
      <c r="AD593" s="393" t="e">
        <f>SUM(#REF!)</f>
        <v>#REF!</v>
      </c>
      <c r="AE593" s="183">
        <v>0</v>
      </c>
      <c r="AF593" s="99">
        <v>0</v>
      </c>
      <c r="AG593" s="442">
        <v>0</v>
      </c>
      <c r="AH593" s="417">
        <f t="shared" si="307"/>
        <v>0</v>
      </c>
      <c r="AI593" s="440">
        <v>0</v>
      </c>
      <c r="AJ593" s="129">
        <v>0</v>
      </c>
      <c r="AK593" s="129">
        <v>0</v>
      </c>
      <c r="AL593" s="129">
        <v>0</v>
      </c>
      <c r="AM593" s="129">
        <v>0</v>
      </c>
      <c r="AN593" s="93">
        <v>0</v>
      </c>
      <c r="AO593" s="93">
        <v>0</v>
      </c>
      <c r="AP593" s="93">
        <v>0</v>
      </c>
      <c r="AQ593" s="187">
        <v>0</v>
      </c>
      <c r="AR593" s="93">
        <v>0</v>
      </c>
      <c r="AS593" s="110">
        <v>0</v>
      </c>
      <c r="AT593" s="93">
        <v>0</v>
      </c>
      <c r="AU593" s="17"/>
      <c r="AV593" s="17"/>
    </row>
    <row r="594" spans="1:48">
      <c r="A594" s="519"/>
      <c r="B594" s="95">
        <v>618</v>
      </c>
      <c r="C594" s="24" t="s">
        <v>1287</v>
      </c>
      <c r="D594" s="525" t="e">
        <f>E594/9*12</f>
        <v>#REF!</v>
      </c>
      <c r="E594" s="106" t="e">
        <f>AC594+AA594+Y594+W594+U594+S594+Q594+O594+M594+K594+I594+G594</f>
        <v>#REF!</v>
      </c>
      <c r="F594" s="428" t="e">
        <f>AD594+AB594+Z594+X594+V594+T594+R594+P594+N594+L594+J594+H594</f>
        <v>#REF!</v>
      </c>
      <c r="G594" s="397" t="e">
        <f>#REF!</f>
        <v>#REF!</v>
      </c>
      <c r="H594" s="396" t="e">
        <f>#REF!</f>
        <v>#REF!</v>
      </c>
      <c r="I594" s="396" t="e">
        <f>#REF!</f>
        <v>#REF!</v>
      </c>
      <c r="J594" s="396" t="e">
        <f>#REF!</f>
        <v>#REF!</v>
      </c>
      <c r="K594" s="396" t="e">
        <f>#REF!</f>
        <v>#REF!</v>
      </c>
      <c r="L594" s="396" t="e">
        <f>#REF!</f>
        <v>#REF!</v>
      </c>
      <c r="M594" s="396" t="e">
        <f>#REF!</f>
        <v>#REF!</v>
      </c>
      <c r="N594" s="396" t="e">
        <f>#REF!</f>
        <v>#REF!</v>
      </c>
      <c r="O594" s="396" t="e">
        <f>#REF!</f>
        <v>#REF!</v>
      </c>
      <c r="P594" s="396" t="e">
        <f>#REF!</f>
        <v>#REF!</v>
      </c>
      <c r="Q594" s="396" t="e">
        <f>#REF!</f>
        <v>#REF!</v>
      </c>
      <c r="R594" s="396" t="e">
        <f>#REF!</f>
        <v>#REF!</v>
      </c>
      <c r="S594" s="396" t="e">
        <f>#REF!</f>
        <v>#REF!</v>
      </c>
      <c r="T594" s="396" t="e">
        <f>#REF!</f>
        <v>#REF!</v>
      </c>
      <c r="U594" s="396" t="e">
        <f>#REF!</f>
        <v>#REF!</v>
      </c>
      <c r="V594" s="396" t="e">
        <f>#REF!</f>
        <v>#REF!</v>
      </c>
      <c r="W594" s="396" t="e">
        <f>#REF!</f>
        <v>#REF!</v>
      </c>
      <c r="X594" s="396" t="e">
        <f>#REF!</f>
        <v>#REF!</v>
      </c>
      <c r="Y594" s="396" t="e">
        <f>#REF!</f>
        <v>#REF!</v>
      </c>
      <c r="Z594" s="396" t="e">
        <f>#REF!</f>
        <v>#REF!</v>
      </c>
      <c r="AA594" s="443" t="e">
        <f>#REF!</f>
        <v>#REF!</v>
      </c>
      <c r="AB594" s="393" t="e">
        <f>#REF!</f>
        <v>#REF!</v>
      </c>
      <c r="AC594" s="393" t="e">
        <f>#REF!</f>
        <v>#REF!</v>
      </c>
      <c r="AD594" s="393" t="e">
        <f>#REF!</f>
        <v>#REF!</v>
      </c>
      <c r="AE594" s="183">
        <v>0</v>
      </c>
      <c r="AF594" s="99">
        <v>0</v>
      </c>
      <c r="AG594" s="442">
        <v>0</v>
      </c>
      <c r="AH594" s="417" t="e">
        <f>SUM(AI594:AT594)</f>
        <v>#REF!</v>
      </c>
      <c r="AI594" s="104" t="e">
        <f>#REF!</f>
        <v>#REF!</v>
      </c>
      <c r="AJ594" s="129" t="e">
        <f>#REF!</f>
        <v>#REF!</v>
      </c>
      <c r="AK594" s="129" t="e">
        <f>#REF!</f>
        <v>#REF!</v>
      </c>
      <c r="AL594" s="129" t="e">
        <f>#REF!</f>
        <v>#REF!</v>
      </c>
      <c r="AM594" s="129" t="e">
        <f>#REF!</f>
        <v>#REF!</v>
      </c>
      <c r="AN594" s="93" t="e">
        <f>#REF!</f>
        <v>#REF!</v>
      </c>
      <c r="AO594" s="93" t="e">
        <f>#REF!</f>
        <v>#REF!</v>
      </c>
      <c r="AP594" s="93" t="e">
        <f>#REF!</f>
        <v>#REF!</v>
      </c>
      <c r="AQ594" s="93" t="e">
        <f>#REF!</f>
        <v>#REF!</v>
      </c>
      <c r="AR594" s="93" t="e">
        <f>#REF!</f>
        <v>#REF!</v>
      </c>
      <c r="AS594" s="187" t="e">
        <f>#REF!</f>
        <v>#REF!</v>
      </c>
      <c r="AT594" s="187" t="e">
        <f>#REF!</f>
        <v>#REF!</v>
      </c>
      <c r="AU594" s="17"/>
      <c r="AV594" s="17"/>
    </row>
    <row r="595" spans="1:48">
      <c r="A595" s="519"/>
      <c r="C595" s="24"/>
      <c r="D595" s="525"/>
      <c r="E595" s="106"/>
      <c r="F595" s="428"/>
      <c r="G595" s="104"/>
      <c r="H595" s="129"/>
      <c r="I595" s="129"/>
      <c r="J595" s="129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1"/>
      <c r="AB595" s="91"/>
      <c r="AC595" s="413"/>
      <c r="AD595" s="413"/>
      <c r="AE595" s="183"/>
      <c r="AF595" s="99"/>
      <c r="AG595" s="442"/>
      <c r="AH595" s="395"/>
      <c r="AI595" s="104"/>
      <c r="AJ595" s="129"/>
      <c r="AK595" s="129"/>
      <c r="AL595" s="129"/>
      <c r="AM595" s="129"/>
      <c r="AN595" s="93"/>
      <c r="AO595" s="93"/>
      <c r="AP595" s="93"/>
      <c r="AQ595" s="93"/>
      <c r="AR595" s="93"/>
      <c r="AS595" s="187"/>
      <c r="AT595" s="187"/>
      <c r="AU595" s="17"/>
      <c r="AV595" s="17"/>
    </row>
    <row r="596" spans="1:48">
      <c r="A596" s="471"/>
      <c r="C596" s="31" t="s">
        <v>442</v>
      </c>
      <c r="D596" s="550" t="e">
        <f t="shared" ref="D596:I596" si="311">SUM(D597+D600+D601+D602+D607+D614+D615+D616+D609+D617+D618+D608+D621)</f>
        <v>#REF!</v>
      </c>
      <c r="E596" s="88" t="e">
        <f t="shared" si="311"/>
        <v>#REF!</v>
      </c>
      <c r="F596" s="88" t="e">
        <f t="shared" si="311"/>
        <v>#REF!</v>
      </c>
      <c r="G596" s="480" t="e">
        <f t="shared" si="311"/>
        <v>#REF!</v>
      </c>
      <c r="H596" s="98" t="e">
        <f t="shared" si="311"/>
        <v>#REF!</v>
      </c>
      <c r="I596" s="98" t="e">
        <f t="shared" si="311"/>
        <v>#REF!</v>
      </c>
      <c r="J596" s="98" t="e">
        <f t="shared" ref="J596:AT596" si="312">SUM(J597+J600+J601+J602+J607+J614+J615+J616+J609+J617+J618+J608+J621)</f>
        <v>#REF!</v>
      </c>
      <c r="K596" s="98" t="e">
        <f t="shared" si="312"/>
        <v>#REF!</v>
      </c>
      <c r="L596" s="98" t="e">
        <f t="shared" si="312"/>
        <v>#REF!</v>
      </c>
      <c r="M596" s="98" t="e">
        <f t="shared" si="312"/>
        <v>#REF!</v>
      </c>
      <c r="N596" s="98" t="e">
        <f t="shared" si="312"/>
        <v>#REF!</v>
      </c>
      <c r="O596" s="98" t="e">
        <f t="shared" si="312"/>
        <v>#REF!</v>
      </c>
      <c r="P596" s="98" t="e">
        <f t="shared" si="312"/>
        <v>#REF!</v>
      </c>
      <c r="Q596" s="98" t="e">
        <f t="shared" si="312"/>
        <v>#REF!</v>
      </c>
      <c r="R596" s="98" t="e">
        <f t="shared" si="312"/>
        <v>#REF!</v>
      </c>
      <c r="S596" s="98" t="e">
        <f t="shared" si="312"/>
        <v>#REF!</v>
      </c>
      <c r="T596" s="98" t="e">
        <f t="shared" si="312"/>
        <v>#REF!</v>
      </c>
      <c r="U596" s="98" t="e">
        <f t="shared" si="312"/>
        <v>#REF!</v>
      </c>
      <c r="V596" s="98" t="e">
        <f t="shared" si="312"/>
        <v>#REF!</v>
      </c>
      <c r="W596" s="98" t="e">
        <f t="shared" si="312"/>
        <v>#REF!</v>
      </c>
      <c r="X596" s="98" t="e">
        <f t="shared" si="312"/>
        <v>#REF!</v>
      </c>
      <c r="Y596" s="98" t="e">
        <f t="shared" si="312"/>
        <v>#REF!</v>
      </c>
      <c r="Z596" s="98" t="e">
        <f t="shared" si="312"/>
        <v>#REF!</v>
      </c>
      <c r="AA596" s="98" t="e">
        <f t="shared" si="312"/>
        <v>#REF!</v>
      </c>
      <c r="AB596" s="98" t="e">
        <f t="shared" si="312"/>
        <v>#REF!</v>
      </c>
      <c r="AC596" s="98" t="e">
        <f t="shared" si="312"/>
        <v>#REF!</v>
      </c>
      <c r="AD596" s="98" t="e">
        <f t="shared" si="312"/>
        <v>#REF!</v>
      </c>
      <c r="AE596" s="98">
        <f t="shared" si="312"/>
        <v>671158</v>
      </c>
      <c r="AF596" s="98">
        <f t="shared" si="312"/>
        <v>652800</v>
      </c>
      <c r="AG596" s="98">
        <f t="shared" si="312"/>
        <v>1917768</v>
      </c>
      <c r="AH596" s="98" t="e">
        <f t="shared" si="312"/>
        <v>#REF!</v>
      </c>
      <c r="AI596" s="98" t="e">
        <f t="shared" si="312"/>
        <v>#REF!</v>
      </c>
      <c r="AJ596" s="98" t="e">
        <f t="shared" si="312"/>
        <v>#REF!</v>
      </c>
      <c r="AK596" s="98" t="e">
        <f t="shared" si="312"/>
        <v>#REF!</v>
      </c>
      <c r="AL596" s="98" t="e">
        <f t="shared" si="312"/>
        <v>#REF!</v>
      </c>
      <c r="AM596" s="98" t="e">
        <f t="shared" si="312"/>
        <v>#REF!</v>
      </c>
      <c r="AN596" s="98" t="e">
        <f t="shared" si="312"/>
        <v>#REF!</v>
      </c>
      <c r="AO596" s="98" t="e">
        <f t="shared" si="312"/>
        <v>#REF!</v>
      </c>
      <c r="AP596" s="98" t="e">
        <f t="shared" si="312"/>
        <v>#REF!</v>
      </c>
      <c r="AQ596" s="98" t="e">
        <f t="shared" si="312"/>
        <v>#REF!</v>
      </c>
      <c r="AR596" s="98" t="e">
        <f t="shared" si="312"/>
        <v>#REF!</v>
      </c>
      <c r="AS596" s="98" t="e">
        <f t="shared" si="312"/>
        <v>#REF!</v>
      </c>
      <c r="AT596" s="98" t="e">
        <f t="shared" si="312"/>
        <v>#REF!</v>
      </c>
      <c r="AU596" s="17"/>
      <c r="AV596" s="17"/>
    </row>
    <row r="597" spans="1:48">
      <c r="A597" s="471"/>
      <c r="B597" s="95">
        <v>907</v>
      </c>
      <c r="C597" s="37" t="s">
        <v>1306</v>
      </c>
      <c r="D597" s="526" t="e">
        <f t="shared" ref="D597:AD597" si="313">SUM(D598:D599)</f>
        <v>#REF!</v>
      </c>
      <c r="E597" s="429" t="e">
        <f t="shared" si="313"/>
        <v>#REF!</v>
      </c>
      <c r="F597" s="430" t="e">
        <f t="shared" si="313"/>
        <v>#REF!</v>
      </c>
      <c r="G597" s="89" t="e">
        <f t="shared" ref="G597:L597" si="314">SUM(G598:G599)</f>
        <v>#REF!</v>
      </c>
      <c r="H597" s="100" t="e">
        <f t="shared" si="314"/>
        <v>#REF!</v>
      </c>
      <c r="I597" s="100" t="e">
        <f t="shared" si="314"/>
        <v>#REF!</v>
      </c>
      <c r="J597" s="412" t="e">
        <f t="shared" si="314"/>
        <v>#REF!</v>
      </c>
      <c r="K597" s="100" t="e">
        <f t="shared" si="314"/>
        <v>#REF!</v>
      </c>
      <c r="L597" s="100" t="e">
        <f t="shared" si="314"/>
        <v>#REF!</v>
      </c>
      <c r="M597" s="100" t="e">
        <f t="shared" si="313"/>
        <v>#REF!</v>
      </c>
      <c r="N597" s="100" t="e">
        <f t="shared" si="313"/>
        <v>#REF!</v>
      </c>
      <c r="O597" s="100" t="e">
        <f t="shared" si="313"/>
        <v>#REF!</v>
      </c>
      <c r="P597" s="100" t="e">
        <f t="shared" si="313"/>
        <v>#REF!</v>
      </c>
      <c r="Q597" s="100" t="e">
        <f t="shared" si="313"/>
        <v>#REF!</v>
      </c>
      <c r="R597" s="100" t="e">
        <f t="shared" si="313"/>
        <v>#REF!</v>
      </c>
      <c r="S597" s="100" t="e">
        <f t="shared" si="313"/>
        <v>#REF!</v>
      </c>
      <c r="T597" s="100" t="e">
        <f t="shared" si="313"/>
        <v>#REF!</v>
      </c>
      <c r="U597" s="100" t="e">
        <f t="shared" si="313"/>
        <v>#REF!</v>
      </c>
      <c r="V597" s="100" t="e">
        <f t="shared" si="313"/>
        <v>#REF!</v>
      </c>
      <c r="W597" s="100" t="e">
        <f t="shared" si="313"/>
        <v>#REF!</v>
      </c>
      <c r="X597" s="100" t="e">
        <f t="shared" si="313"/>
        <v>#REF!</v>
      </c>
      <c r="Y597" s="100" t="e">
        <f t="shared" si="313"/>
        <v>#REF!</v>
      </c>
      <c r="Z597" s="100" t="e">
        <f t="shared" si="313"/>
        <v>#REF!</v>
      </c>
      <c r="AA597" s="100" t="e">
        <f t="shared" si="313"/>
        <v>#REF!</v>
      </c>
      <c r="AB597" s="100" t="e">
        <f t="shared" si="313"/>
        <v>#REF!</v>
      </c>
      <c r="AC597" s="100" t="e">
        <f t="shared" si="313"/>
        <v>#REF!</v>
      </c>
      <c r="AD597" s="100" t="e">
        <f t="shared" si="313"/>
        <v>#REF!</v>
      </c>
      <c r="AE597" s="182">
        <f>SUM(AE598:AE599)</f>
        <v>165793</v>
      </c>
      <c r="AF597" s="182">
        <f t="shared" ref="AF597:AT597" si="315">SUM(AF598:AF599)</f>
        <v>160400</v>
      </c>
      <c r="AG597" s="182">
        <f t="shared" si="315"/>
        <v>162648</v>
      </c>
      <c r="AH597" s="182" t="e">
        <f t="shared" si="315"/>
        <v>#REF!</v>
      </c>
      <c r="AI597" s="182" t="e">
        <f t="shared" si="315"/>
        <v>#REF!</v>
      </c>
      <c r="AJ597" s="182" t="e">
        <f t="shared" si="315"/>
        <v>#REF!</v>
      </c>
      <c r="AK597" s="182" t="e">
        <f t="shared" si="315"/>
        <v>#REF!</v>
      </c>
      <c r="AL597" s="182" t="e">
        <f t="shared" si="315"/>
        <v>#REF!</v>
      </c>
      <c r="AM597" s="182" t="e">
        <f t="shared" si="315"/>
        <v>#REF!</v>
      </c>
      <c r="AN597" s="182" t="e">
        <f t="shared" si="315"/>
        <v>#REF!</v>
      </c>
      <c r="AO597" s="182" t="e">
        <f t="shared" si="315"/>
        <v>#REF!</v>
      </c>
      <c r="AP597" s="182" t="e">
        <f t="shared" si="315"/>
        <v>#REF!</v>
      </c>
      <c r="AQ597" s="182" t="e">
        <f t="shared" si="315"/>
        <v>#REF!</v>
      </c>
      <c r="AR597" s="182" t="e">
        <f t="shared" si="315"/>
        <v>#REF!</v>
      </c>
      <c r="AS597" s="182" t="e">
        <f t="shared" si="315"/>
        <v>#REF!</v>
      </c>
      <c r="AT597" s="182" t="e">
        <f t="shared" si="315"/>
        <v>#REF!</v>
      </c>
      <c r="AU597" s="17"/>
      <c r="AV597" s="17"/>
    </row>
    <row r="598" spans="1:48">
      <c r="A598" s="519">
        <v>5102060100500100</v>
      </c>
      <c r="B598" s="95" t="s">
        <v>1289</v>
      </c>
      <c r="C598" s="37" t="s">
        <v>1713</v>
      </c>
      <c r="D598" s="525" t="e">
        <f>E598/9*12</f>
        <v>#REF!</v>
      </c>
      <c r="E598" s="106" t="e">
        <f t="shared" ref="E598:F601" si="316">AC598+AA598+Y598+W598+U598+S598+Q598+O598+M598+K598+I598+G598</f>
        <v>#REF!</v>
      </c>
      <c r="F598" s="428" t="e">
        <f t="shared" si="316"/>
        <v>#REF!</v>
      </c>
      <c r="G598" s="397" t="e">
        <f>SUM(#REF!)</f>
        <v>#REF!</v>
      </c>
      <c r="H598" s="396" t="e">
        <f>SUM(#REF!)</f>
        <v>#REF!</v>
      </c>
      <c r="I598" s="439" t="e">
        <f>SUM(#REF!)</f>
        <v>#REF!</v>
      </c>
      <c r="J598" s="396" t="e">
        <f>SUM(#REF!)</f>
        <v>#REF!</v>
      </c>
      <c r="K598" s="396" t="e">
        <f>SUM(#REF!)</f>
        <v>#REF!</v>
      </c>
      <c r="L598" s="396" t="e">
        <f>SUM(#REF!)</f>
        <v>#REF!</v>
      </c>
      <c r="M598" s="396" t="e">
        <f>SUM(#REF!)</f>
        <v>#REF!</v>
      </c>
      <c r="N598" s="396" t="e">
        <f>SUM(#REF!)</f>
        <v>#REF!</v>
      </c>
      <c r="O598" s="396" t="e">
        <f>SUM(#REF!)</f>
        <v>#REF!</v>
      </c>
      <c r="P598" s="396" t="e">
        <f>SUM(#REF!)</f>
        <v>#REF!</v>
      </c>
      <c r="Q598" s="396" t="e">
        <f>SUM(#REF!)</f>
        <v>#REF!</v>
      </c>
      <c r="R598" s="396" t="e">
        <f>SUM(#REF!)</f>
        <v>#REF!</v>
      </c>
      <c r="S598" s="396" t="e">
        <f>SUM(#REF!)</f>
        <v>#REF!</v>
      </c>
      <c r="T598" s="396" t="e">
        <f>SUM(#REF!)</f>
        <v>#REF!</v>
      </c>
      <c r="U598" s="396" t="e">
        <f>SUM(#REF!)</f>
        <v>#REF!</v>
      </c>
      <c r="V598" s="396" t="e">
        <f>SUM(#REF!)</f>
        <v>#REF!</v>
      </c>
      <c r="W598" s="396" t="e">
        <f>SUM(#REF!)</f>
        <v>#REF!</v>
      </c>
      <c r="X598" s="396" t="e">
        <f>SUM(#REF!)</f>
        <v>#REF!</v>
      </c>
      <c r="Y598" s="396" t="e">
        <f>SUM(#REF!)</f>
        <v>#REF!</v>
      </c>
      <c r="Z598" s="396" t="e">
        <f>SUM(#REF!)</f>
        <v>#REF!</v>
      </c>
      <c r="AA598" s="393" t="e">
        <f>SUM(#REF!)</f>
        <v>#REF!</v>
      </c>
      <c r="AB598" s="393" t="e">
        <f>SUM(#REF!)</f>
        <v>#REF!</v>
      </c>
      <c r="AC598" s="393" t="e">
        <f>SUM(#REF!)</f>
        <v>#REF!</v>
      </c>
      <c r="AD598" s="393" t="e">
        <f>SUM(#REF!)</f>
        <v>#REF!</v>
      </c>
      <c r="AE598" s="187">
        <v>15000</v>
      </c>
      <c r="AF598" s="187">
        <v>15000</v>
      </c>
      <c r="AG598" s="378">
        <v>10441</v>
      </c>
      <c r="AH598" s="395" t="e">
        <f>SUM(AI598:AT598)</f>
        <v>#REF!</v>
      </c>
      <c r="AI598" s="110" t="e">
        <f>#REF!</f>
        <v>#REF!</v>
      </c>
      <c r="AJ598" s="93" t="e">
        <f>#REF!</f>
        <v>#REF!</v>
      </c>
      <c r="AK598" s="93" t="e">
        <f>#REF!</f>
        <v>#REF!</v>
      </c>
      <c r="AL598" s="93" t="e">
        <f>#REF!</f>
        <v>#REF!</v>
      </c>
      <c r="AM598" s="93" t="e">
        <f>#REF!</f>
        <v>#REF!</v>
      </c>
      <c r="AN598" s="93" t="e">
        <f>#REF!</f>
        <v>#REF!</v>
      </c>
      <c r="AO598" s="93" t="e">
        <f>#REF!</f>
        <v>#REF!</v>
      </c>
      <c r="AP598" s="93" t="e">
        <f>#REF!</f>
        <v>#REF!</v>
      </c>
      <c r="AQ598" s="93" t="e">
        <f>#REF!</f>
        <v>#REF!</v>
      </c>
      <c r="AR598" s="93" t="e">
        <f>#REF!</f>
        <v>#REF!</v>
      </c>
      <c r="AS598" s="187" t="e">
        <f>#REF!</f>
        <v>#REF!</v>
      </c>
      <c r="AT598" s="187" t="e">
        <f>#REF!</f>
        <v>#REF!</v>
      </c>
      <c r="AU598" s="17"/>
      <c r="AV598" s="17"/>
    </row>
    <row r="599" spans="1:48">
      <c r="A599" s="519">
        <v>5102060100500200</v>
      </c>
      <c r="B599" s="95" t="s">
        <v>1290</v>
      </c>
      <c r="C599" s="37" t="s">
        <v>1714</v>
      </c>
      <c r="D599" s="525" t="e">
        <f>E599/9*12</f>
        <v>#REF!</v>
      </c>
      <c r="E599" s="106" t="e">
        <f t="shared" si="316"/>
        <v>#REF!</v>
      </c>
      <c r="F599" s="428" t="e">
        <f t="shared" si="316"/>
        <v>#REF!</v>
      </c>
      <c r="G599" s="397" t="e">
        <f>SUM(#REF!)</f>
        <v>#REF!</v>
      </c>
      <c r="H599" s="396" t="e">
        <f>SUM(#REF!)</f>
        <v>#REF!</v>
      </c>
      <c r="I599" s="396" t="e">
        <f>SUM(#REF!)</f>
        <v>#REF!</v>
      </c>
      <c r="J599" s="396" t="e">
        <f>SUM(#REF!)</f>
        <v>#REF!</v>
      </c>
      <c r="K599" s="396" t="e">
        <f>SUM(#REF!)</f>
        <v>#REF!</v>
      </c>
      <c r="L599" s="396" t="e">
        <f>SUM(#REF!)</f>
        <v>#REF!</v>
      </c>
      <c r="M599" s="396" t="e">
        <f>SUM(#REF!)</f>
        <v>#REF!</v>
      </c>
      <c r="N599" s="396" t="e">
        <f>SUM(#REF!)</f>
        <v>#REF!</v>
      </c>
      <c r="O599" s="396" t="e">
        <f>SUM(#REF!)</f>
        <v>#REF!</v>
      </c>
      <c r="P599" s="396" t="e">
        <f>SUM(#REF!)</f>
        <v>#REF!</v>
      </c>
      <c r="Q599" s="396" t="e">
        <f>SUM(#REF!)</f>
        <v>#REF!</v>
      </c>
      <c r="R599" s="396" t="e">
        <f>SUM(#REF!)</f>
        <v>#REF!</v>
      </c>
      <c r="S599" s="396" t="e">
        <f>SUM(#REF!)</f>
        <v>#REF!</v>
      </c>
      <c r="T599" s="396" t="e">
        <f>SUM(#REF!)</f>
        <v>#REF!</v>
      </c>
      <c r="U599" s="396" t="e">
        <f>SUM(#REF!)</f>
        <v>#REF!</v>
      </c>
      <c r="V599" s="396" t="e">
        <f>SUM(#REF!)</f>
        <v>#REF!</v>
      </c>
      <c r="W599" s="396" t="e">
        <f>SUM(#REF!)</f>
        <v>#REF!</v>
      </c>
      <c r="X599" s="396" t="e">
        <f>SUM(#REF!)</f>
        <v>#REF!</v>
      </c>
      <c r="Y599" s="396" t="e">
        <f>SUM(#REF!)</f>
        <v>#REF!</v>
      </c>
      <c r="Z599" s="396" t="e">
        <f>SUM(#REF!)</f>
        <v>#REF!</v>
      </c>
      <c r="AA599" s="393" t="e">
        <f>SUM(#REF!)</f>
        <v>#REF!</v>
      </c>
      <c r="AB599" s="393" t="e">
        <f>SUM(#REF!)</f>
        <v>#REF!</v>
      </c>
      <c r="AC599" s="393" t="e">
        <f>SUM(#REF!)</f>
        <v>#REF!</v>
      </c>
      <c r="AD599" s="393" t="e">
        <f>SUM(#REF!)</f>
        <v>#REF!</v>
      </c>
      <c r="AE599" s="507">
        <f>145400+8+5385</f>
        <v>150793</v>
      </c>
      <c r="AF599" s="187">
        <v>145400</v>
      </c>
      <c r="AG599" s="378">
        <v>152207</v>
      </c>
      <c r="AH599" s="395" t="e">
        <f>SUM(AI599:AT599)</f>
        <v>#REF!</v>
      </c>
      <c r="AI599" s="110" t="e">
        <f>#REF!</f>
        <v>#REF!</v>
      </c>
      <c r="AJ599" s="93" t="e">
        <f>#REF!</f>
        <v>#REF!</v>
      </c>
      <c r="AK599" s="93" t="e">
        <f>#REF!</f>
        <v>#REF!</v>
      </c>
      <c r="AL599" s="93" t="e">
        <f>#REF!</f>
        <v>#REF!</v>
      </c>
      <c r="AM599" s="93" t="e">
        <f>#REF!</f>
        <v>#REF!</v>
      </c>
      <c r="AN599" s="93" t="e">
        <f>#REF!</f>
        <v>#REF!</v>
      </c>
      <c r="AO599" s="93" t="e">
        <f>#REF!</f>
        <v>#REF!</v>
      </c>
      <c r="AP599" s="93" t="e">
        <f>#REF!</f>
        <v>#REF!</v>
      </c>
      <c r="AQ599" s="93" t="e">
        <f>#REF!</f>
        <v>#REF!</v>
      </c>
      <c r="AR599" s="93" t="e">
        <f>#REF!</f>
        <v>#REF!</v>
      </c>
      <c r="AS599" s="187" t="e">
        <f>#REF!</f>
        <v>#REF!</v>
      </c>
      <c r="AT599" s="187" t="e">
        <f>#REF!</f>
        <v>#REF!</v>
      </c>
      <c r="AU599" s="17"/>
      <c r="AV599" s="17"/>
    </row>
    <row r="600" spans="1:48">
      <c r="A600" s="519">
        <v>5102070100400100</v>
      </c>
      <c r="B600" s="95">
        <v>903</v>
      </c>
      <c r="C600" s="37" t="s">
        <v>1305</v>
      </c>
      <c r="D600" s="525" t="e">
        <f>E600/9*12</f>
        <v>#REF!</v>
      </c>
      <c r="E600" s="106" t="e">
        <f t="shared" si="316"/>
        <v>#REF!</v>
      </c>
      <c r="F600" s="428" t="e">
        <f t="shared" si="316"/>
        <v>#REF!</v>
      </c>
      <c r="G600" s="397" t="e">
        <f>SUM(#REF!)</f>
        <v>#REF!</v>
      </c>
      <c r="H600" s="396" t="e">
        <f>SUM(#REF!)</f>
        <v>#REF!</v>
      </c>
      <c r="I600" s="396" t="e">
        <f>SUM(#REF!)</f>
        <v>#REF!</v>
      </c>
      <c r="J600" s="396" t="e">
        <f>SUM(#REF!)</f>
        <v>#REF!</v>
      </c>
      <c r="K600" s="396" t="e">
        <f>SUM(#REF!)</f>
        <v>#REF!</v>
      </c>
      <c r="L600" s="396" t="e">
        <f>SUM(#REF!)</f>
        <v>#REF!</v>
      </c>
      <c r="M600" s="396" t="e">
        <f>SUM(#REF!)</f>
        <v>#REF!</v>
      </c>
      <c r="N600" s="396" t="e">
        <f>SUM(#REF!)</f>
        <v>#REF!</v>
      </c>
      <c r="O600" s="396" t="e">
        <f>SUM(#REF!)</f>
        <v>#REF!</v>
      </c>
      <c r="P600" s="396" t="e">
        <f>SUM(#REF!)</f>
        <v>#REF!</v>
      </c>
      <c r="Q600" s="396" t="e">
        <f>SUM(#REF!)</f>
        <v>#REF!</v>
      </c>
      <c r="R600" s="396" t="e">
        <f>SUM(#REF!)</f>
        <v>#REF!</v>
      </c>
      <c r="S600" s="396" t="e">
        <f>SUM(#REF!)</f>
        <v>#REF!</v>
      </c>
      <c r="T600" s="396" t="e">
        <f>SUM(#REF!)</f>
        <v>#REF!</v>
      </c>
      <c r="U600" s="396" t="e">
        <f>SUM(#REF!)</f>
        <v>#REF!</v>
      </c>
      <c r="V600" s="396" t="e">
        <f>SUM(#REF!)</f>
        <v>#REF!</v>
      </c>
      <c r="W600" s="396" t="e">
        <f>SUM(#REF!)</f>
        <v>#REF!</v>
      </c>
      <c r="X600" s="396" t="e">
        <f>SUM(#REF!)</f>
        <v>#REF!</v>
      </c>
      <c r="Y600" s="396" t="e">
        <f>SUM(#REF!)</f>
        <v>#REF!</v>
      </c>
      <c r="Z600" s="396" t="e">
        <f>SUM(#REF!)</f>
        <v>#REF!</v>
      </c>
      <c r="AA600" s="393" t="e">
        <f>SUM(#REF!)</f>
        <v>#REF!</v>
      </c>
      <c r="AB600" s="393" t="e">
        <f>SUM(#REF!)</f>
        <v>#REF!</v>
      </c>
      <c r="AC600" s="393" t="e">
        <f>SUM(#REF!)</f>
        <v>#REF!</v>
      </c>
      <c r="AD600" s="393" t="e">
        <f>SUM(#REF!)</f>
        <v>#REF!</v>
      </c>
      <c r="AE600" s="187">
        <v>1000</v>
      </c>
      <c r="AF600" s="187">
        <v>1000</v>
      </c>
      <c r="AG600" s="378">
        <v>1694</v>
      </c>
      <c r="AH600" s="395" t="e">
        <f>SUM(AI600:AT600)</f>
        <v>#REF!</v>
      </c>
      <c r="AI600" s="110" t="e">
        <f>#REF!</f>
        <v>#REF!</v>
      </c>
      <c r="AJ600" s="93" t="e">
        <f>#REF!</f>
        <v>#REF!</v>
      </c>
      <c r="AK600" s="93" t="e">
        <f>#REF!</f>
        <v>#REF!</v>
      </c>
      <c r="AL600" s="93" t="e">
        <f>#REF!</f>
        <v>#REF!</v>
      </c>
      <c r="AM600" s="93" t="e">
        <f>#REF!</f>
        <v>#REF!</v>
      </c>
      <c r="AN600" s="93" t="e">
        <f>#REF!</f>
        <v>#REF!</v>
      </c>
      <c r="AO600" s="93" t="e">
        <f>#REF!</f>
        <v>#REF!</v>
      </c>
      <c r="AP600" s="93" t="e">
        <f>#REF!</f>
        <v>#REF!</v>
      </c>
      <c r="AQ600" s="93" t="e">
        <f>#REF!</f>
        <v>#REF!</v>
      </c>
      <c r="AR600" s="93" t="e">
        <f>#REF!</f>
        <v>#REF!</v>
      </c>
      <c r="AS600" s="187" t="e">
        <f>#REF!</f>
        <v>#REF!</v>
      </c>
      <c r="AT600" s="187" t="e">
        <f>#REF!</f>
        <v>#REF!</v>
      </c>
      <c r="AU600" s="17"/>
      <c r="AV600" s="17"/>
    </row>
    <row r="601" spans="1:48">
      <c r="A601" s="519">
        <v>5102060100300100</v>
      </c>
      <c r="B601" s="95">
        <v>907</v>
      </c>
      <c r="C601" s="37" t="s">
        <v>1357</v>
      </c>
      <c r="D601" s="525" t="e">
        <f>E601/9*12</f>
        <v>#REF!</v>
      </c>
      <c r="E601" s="106" t="e">
        <f t="shared" si="316"/>
        <v>#REF!</v>
      </c>
      <c r="F601" s="428" t="e">
        <f t="shared" si="316"/>
        <v>#REF!</v>
      </c>
      <c r="G601" s="397" t="e">
        <f>SUM(#REF!)</f>
        <v>#REF!</v>
      </c>
      <c r="H601" s="396" t="e">
        <f>SUM(#REF!)</f>
        <v>#REF!</v>
      </c>
      <c r="I601" s="396" t="e">
        <f>SUM(#REF!)</f>
        <v>#REF!</v>
      </c>
      <c r="J601" s="396" t="e">
        <f>SUM(#REF!)</f>
        <v>#REF!</v>
      </c>
      <c r="K601" s="396" t="e">
        <f>SUM(#REF!)</f>
        <v>#REF!</v>
      </c>
      <c r="L601" s="396" t="e">
        <f>SUM(#REF!)</f>
        <v>#REF!</v>
      </c>
      <c r="M601" s="396" t="e">
        <f>SUM(#REF!)</f>
        <v>#REF!</v>
      </c>
      <c r="N601" s="396" t="e">
        <f>SUM(#REF!)</f>
        <v>#REF!</v>
      </c>
      <c r="O601" s="396" t="e">
        <f>SUM(#REF!)</f>
        <v>#REF!</v>
      </c>
      <c r="P601" s="396" t="e">
        <f>SUM(#REF!)</f>
        <v>#REF!</v>
      </c>
      <c r="Q601" s="396" t="e">
        <f>SUM(#REF!)</f>
        <v>#REF!</v>
      </c>
      <c r="R601" s="396" t="e">
        <f>SUM(#REF!)</f>
        <v>#REF!</v>
      </c>
      <c r="S601" s="396" t="e">
        <f>SUM(#REF!)</f>
        <v>#REF!</v>
      </c>
      <c r="T601" s="396" t="e">
        <f>SUM(#REF!)</f>
        <v>#REF!</v>
      </c>
      <c r="U601" s="396" t="e">
        <f>SUM(#REF!)</f>
        <v>#REF!</v>
      </c>
      <c r="V601" s="396" t="e">
        <f>SUM(#REF!)</f>
        <v>#REF!</v>
      </c>
      <c r="W601" s="396" t="e">
        <f>SUM(#REF!)</f>
        <v>#REF!</v>
      </c>
      <c r="X601" s="396" t="e">
        <f>SUM(#REF!)</f>
        <v>#REF!</v>
      </c>
      <c r="Y601" s="396" t="e">
        <f>SUM(#REF!)</f>
        <v>#REF!</v>
      </c>
      <c r="Z601" s="396" t="e">
        <f>SUM(#REF!)</f>
        <v>#REF!</v>
      </c>
      <c r="AA601" s="393" t="e">
        <f>SUM(#REF!)</f>
        <v>#REF!</v>
      </c>
      <c r="AB601" s="393" t="e">
        <f>SUM(#REF!)</f>
        <v>#REF!</v>
      </c>
      <c r="AC601" s="393" t="e">
        <f>SUM(#REF!)</f>
        <v>#REF!</v>
      </c>
      <c r="AD601" s="393" t="e">
        <f>SUM(#REF!)</f>
        <v>#REF!</v>
      </c>
      <c r="AE601" s="187">
        <v>1000</v>
      </c>
      <c r="AF601" s="187">
        <v>1000</v>
      </c>
      <c r="AG601" s="378">
        <v>999</v>
      </c>
      <c r="AH601" s="395" t="e">
        <f>SUM(AI601:AT601)</f>
        <v>#REF!</v>
      </c>
      <c r="AI601" s="110" t="e">
        <f>#REF!</f>
        <v>#REF!</v>
      </c>
      <c r="AJ601" s="93" t="e">
        <f>#REF!</f>
        <v>#REF!</v>
      </c>
      <c r="AK601" s="93" t="e">
        <f>#REF!</f>
        <v>#REF!</v>
      </c>
      <c r="AL601" s="93" t="e">
        <f>#REF!</f>
        <v>#REF!</v>
      </c>
      <c r="AM601" s="93" t="e">
        <f>#REF!</f>
        <v>#REF!</v>
      </c>
      <c r="AN601" s="93" t="e">
        <f>#REF!</f>
        <v>#REF!</v>
      </c>
      <c r="AO601" s="93" t="e">
        <f>#REF!</f>
        <v>#REF!</v>
      </c>
      <c r="AP601" s="93" t="e">
        <f>#REF!</f>
        <v>#REF!</v>
      </c>
      <c r="AQ601" s="93" t="e">
        <f>#REF!</f>
        <v>#REF!</v>
      </c>
      <c r="AR601" s="93" t="e">
        <f>#REF!</f>
        <v>#REF!</v>
      </c>
      <c r="AS601" s="187" t="e">
        <f>#REF!</f>
        <v>#REF!</v>
      </c>
      <c r="AT601" s="187" t="e">
        <f>#REF!</f>
        <v>#REF!</v>
      </c>
      <c r="AU601" s="17"/>
      <c r="AV601" s="17"/>
    </row>
    <row r="602" spans="1:48">
      <c r="A602" s="519"/>
      <c r="B602" s="95">
        <v>908</v>
      </c>
      <c r="C602" s="37" t="s">
        <v>1304</v>
      </c>
      <c r="D602" s="526" t="e">
        <f>SUM(D603:D606)</f>
        <v>#REF!</v>
      </c>
      <c r="E602" s="429" t="e">
        <f>SUM(E603:E606)</f>
        <v>#REF!</v>
      </c>
      <c r="F602" s="430" t="e">
        <f t="shared" ref="F602:AD602" si="317">SUM(F603:F606)</f>
        <v>#REF!</v>
      </c>
      <c r="G602" s="89" t="e">
        <f t="shared" ref="G602:L602" si="318">SUM(G603:G606)</f>
        <v>#REF!</v>
      </c>
      <c r="H602" s="100" t="e">
        <f t="shared" si="318"/>
        <v>#REF!</v>
      </c>
      <c r="I602" s="100" t="e">
        <f t="shared" si="318"/>
        <v>#REF!</v>
      </c>
      <c r="J602" s="100" t="e">
        <f t="shared" si="318"/>
        <v>#REF!</v>
      </c>
      <c r="K602" s="100" t="e">
        <f t="shared" si="318"/>
        <v>#REF!</v>
      </c>
      <c r="L602" s="100" t="e">
        <f t="shared" si="318"/>
        <v>#REF!</v>
      </c>
      <c r="M602" s="100" t="e">
        <f t="shared" si="317"/>
        <v>#REF!</v>
      </c>
      <c r="N602" s="100" t="e">
        <f t="shared" si="317"/>
        <v>#REF!</v>
      </c>
      <c r="O602" s="100" t="e">
        <f t="shared" si="317"/>
        <v>#REF!</v>
      </c>
      <c r="P602" s="100" t="e">
        <f t="shared" si="317"/>
        <v>#REF!</v>
      </c>
      <c r="Q602" s="100" t="e">
        <f t="shared" si="317"/>
        <v>#REF!</v>
      </c>
      <c r="R602" s="100" t="e">
        <f t="shared" si="317"/>
        <v>#REF!</v>
      </c>
      <c r="S602" s="100" t="e">
        <f t="shared" si="317"/>
        <v>#REF!</v>
      </c>
      <c r="T602" s="100" t="e">
        <f t="shared" si="317"/>
        <v>#REF!</v>
      </c>
      <c r="U602" s="100" t="e">
        <f t="shared" si="317"/>
        <v>#REF!</v>
      </c>
      <c r="V602" s="100" t="e">
        <f t="shared" si="317"/>
        <v>#REF!</v>
      </c>
      <c r="W602" s="100" t="e">
        <f t="shared" si="317"/>
        <v>#REF!</v>
      </c>
      <c r="X602" s="100" t="e">
        <f t="shared" si="317"/>
        <v>#REF!</v>
      </c>
      <c r="Y602" s="100" t="e">
        <f t="shared" si="317"/>
        <v>#REF!</v>
      </c>
      <c r="Z602" s="100" t="e">
        <f t="shared" si="317"/>
        <v>#REF!</v>
      </c>
      <c r="AA602" s="100" t="e">
        <f t="shared" si="317"/>
        <v>#REF!</v>
      </c>
      <c r="AB602" s="100" t="e">
        <f t="shared" si="317"/>
        <v>#REF!</v>
      </c>
      <c r="AC602" s="100" t="e">
        <f t="shared" si="317"/>
        <v>#REF!</v>
      </c>
      <c r="AD602" s="100" t="e">
        <f t="shared" si="317"/>
        <v>#REF!</v>
      </c>
      <c r="AE602" s="182">
        <f>SUM(AE603:AE606)</f>
        <v>38900</v>
      </c>
      <c r="AF602" s="182">
        <f t="shared" ref="AF602:AT602" si="319">SUM(AF603:AF606)</f>
        <v>38900</v>
      </c>
      <c r="AG602" s="182">
        <f t="shared" si="319"/>
        <v>18827</v>
      </c>
      <c r="AH602" s="182" t="e">
        <f t="shared" si="319"/>
        <v>#REF!</v>
      </c>
      <c r="AI602" s="182" t="e">
        <f t="shared" si="319"/>
        <v>#REF!</v>
      </c>
      <c r="AJ602" s="182" t="e">
        <f t="shared" si="319"/>
        <v>#REF!</v>
      </c>
      <c r="AK602" s="182" t="e">
        <f t="shared" si="319"/>
        <v>#REF!</v>
      </c>
      <c r="AL602" s="182" t="e">
        <f t="shared" si="319"/>
        <v>#REF!</v>
      </c>
      <c r="AM602" s="182" t="e">
        <f t="shared" si="319"/>
        <v>#REF!</v>
      </c>
      <c r="AN602" s="182" t="e">
        <f t="shared" si="319"/>
        <v>#REF!</v>
      </c>
      <c r="AO602" s="182" t="e">
        <f t="shared" si="319"/>
        <v>#REF!</v>
      </c>
      <c r="AP602" s="182" t="e">
        <f t="shared" si="319"/>
        <v>#REF!</v>
      </c>
      <c r="AQ602" s="182" t="e">
        <f t="shared" si="319"/>
        <v>#REF!</v>
      </c>
      <c r="AR602" s="182" t="e">
        <f t="shared" si="319"/>
        <v>#REF!</v>
      </c>
      <c r="AS602" s="182" t="e">
        <f t="shared" si="319"/>
        <v>#REF!</v>
      </c>
      <c r="AT602" s="182" t="e">
        <f t="shared" si="319"/>
        <v>#REF!</v>
      </c>
      <c r="AU602" s="17"/>
      <c r="AV602" s="17"/>
    </row>
    <row r="603" spans="1:48">
      <c r="A603" s="519">
        <v>5102070100700100</v>
      </c>
      <c r="B603" s="95" t="s">
        <v>1291</v>
      </c>
      <c r="C603" s="37" t="s">
        <v>1715</v>
      </c>
      <c r="D603" s="525" t="e">
        <f t="shared" ref="D603:D608" si="320">E603/9*12</f>
        <v>#REF!</v>
      </c>
      <c r="E603" s="106" t="e">
        <f t="shared" ref="E603:F608" si="321">AC603+AA603+Y603+W603+U603+S603+Q603+O603+M603+K603+I603+G603</f>
        <v>#REF!</v>
      </c>
      <c r="F603" s="428" t="e">
        <f t="shared" si="321"/>
        <v>#REF!</v>
      </c>
      <c r="G603" s="397" t="e">
        <f>SUM(#REF!)</f>
        <v>#REF!</v>
      </c>
      <c r="H603" s="396" t="e">
        <f>SUM(#REF!)</f>
        <v>#REF!</v>
      </c>
      <c r="I603" s="396" t="e">
        <f>SUM(#REF!)</f>
        <v>#REF!</v>
      </c>
      <c r="J603" s="396" t="e">
        <f>SUM(#REF!)</f>
        <v>#REF!</v>
      </c>
      <c r="K603" s="396" t="e">
        <f>SUM(#REF!)</f>
        <v>#REF!</v>
      </c>
      <c r="L603" s="396" t="e">
        <f>SUM(#REF!)</f>
        <v>#REF!</v>
      </c>
      <c r="M603" s="396" t="e">
        <f>SUM(#REF!)</f>
        <v>#REF!</v>
      </c>
      <c r="N603" s="396" t="e">
        <f>SUM(#REF!)</f>
        <v>#REF!</v>
      </c>
      <c r="O603" s="396" t="e">
        <f>SUM(#REF!)</f>
        <v>#REF!</v>
      </c>
      <c r="P603" s="396" t="e">
        <f>SUM(#REF!)</f>
        <v>#REF!</v>
      </c>
      <c r="Q603" s="396" t="e">
        <f>SUM(#REF!)</f>
        <v>#REF!</v>
      </c>
      <c r="R603" s="396" t="e">
        <f>SUM(#REF!)</f>
        <v>#REF!</v>
      </c>
      <c r="S603" s="396" t="e">
        <f>SUM(#REF!)</f>
        <v>#REF!</v>
      </c>
      <c r="T603" s="396" t="e">
        <f>SUM(#REF!)</f>
        <v>#REF!</v>
      </c>
      <c r="U603" s="396" t="e">
        <f>SUM(#REF!)</f>
        <v>#REF!</v>
      </c>
      <c r="V603" s="396" t="e">
        <f>SUM(#REF!)</f>
        <v>#REF!</v>
      </c>
      <c r="W603" s="396" t="e">
        <f>SUM(#REF!)</f>
        <v>#REF!</v>
      </c>
      <c r="X603" s="396" t="e">
        <f>SUM(#REF!)</f>
        <v>#REF!</v>
      </c>
      <c r="Y603" s="396" t="e">
        <f>SUM(#REF!)</f>
        <v>#REF!</v>
      </c>
      <c r="Z603" s="396" t="e">
        <f>SUM(#REF!)</f>
        <v>#REF!</v>
      </c>
      <c r="AA603" s="393" t="e">
        <f>SUM(#REF!)</f>
        <v>#REF!</v>
      </c>
      <c r="AB603" s="393" t="e">
        <f>SUM(#REF!)</f>
        <v>#REF!</v>
      </c>
      <c r="AC603" s="393" t="e">
        <f>SUM(#REF!)</f>
        <v>#REF!</v>
      </c>
      <c r="AD603" s="393" t="e">
        <f>SUM(#REF!)</f>
        <v>#REF!</v>
      </c>
      <c r="AE603" s="187">
        <v>32000</v>
      </c>
      <c r="AF603" s="187">
        <v>32000</v>
      </c>
      <c r="AG603" s="378">
        <v>17801</v>
      </c>
      <c r="AH603" s="395" t="e">
        <f t="shared" ref="AH603:AH617" si="322">SUM(AI603:AT603)</f>
        <v>#REF!</v>
      </c>
      <c r="AI603" s="110" t="e">
        <f>#REF!</f>
        <v>#REF!</v>
      </c>
      <c r="AJ603" s="93" t="e">
        <f>#REF!</f>
        <v>#REF!</v>
      </c>
      <c r="AK603" s="93" t="e">
        <f>#REF!</f>
        <v>#REF!</v>
      </c>
      <c r="AL603" s="93" t="e">
        <f>#REF!</f>
        <v>#REF!</v>
      </c>
      <c r="AM603" s="93" t="e">
        <f>#REF!</f>
        <v>#REF!</v>
      </c>
      <c r="AN603" s="93" t="e">
        <f>#REF!</f>
        <v>#REF!</v>
      </c>
      <c r="AO603" s="93" t="e">
        <f>#REF!</f>
        <v>#REF!</v>
      </c>
      <c r="AP603" s="93" t="e">
        <f>#REF!</f>
        <v>#REF!</v>
      </c>
      <c r="AQ603" s="93" t="e">
        <f>#REF!</f>
        <v>#REF!</v>
      </c>
      <c r="AR603" s="93" t="e">
        <f>#REF!</f>
        <v>#REF!</v>
      </c>
      <c r="AS603" s="187" t="e">
        <f>#REF!</f>
        <v>#REF!</v>
      </c>
      <c r="AT603" s="187" t="e">
        <f>#REF!</f>
        <v>#REF!</v>
      </c>
      <c r="AU603" s="17"/>
      <c r="AV603" s="17"/>
    </row>
    <row r="604" spans="1:48">
      <c r="A604" s="519">
        <v>5102070100700200</v>
      </c>
      <c r="B604" s="95" t="s">
        <v>1292</v>
      </c>
      <c r="C604" s="37" t="s">
        <v>1172</v>
      </c>
      <c r="D604" s="525" t="e">
        <f t="shared" si="320"/>
        <v>#REF!</v>
      </c>
      <c r="E604" s="106" t="e">
        <f t="shared" si="321"/>
        <v>#REF!</v>
      </c>
      <c r="F604" s="428" t="e">
        <f t="shared" si="321"/>
        <v>#REF!</v>
      </c>
      <c r="G604" s="397" t="e">
        <f>SUM(#REF!)</f>
        <v>#REF!</v>
      </c>
      <c r="H604" s="396" t="e">
        <f>SUM(#REF!)</f>
        <v>#REF!</v>
      </c>
      <c r="I604" s="396" t="e">
        <f>SUM(#REF!)</f>
        <v>#REF!</v>
      </c>
      <c r="J604" s="396" t="e">
        <f>SUM(#REF!)</f>
        <v>#REF!</v>
      </c>
      <c r="K604" s="396" t="e">
        <f>SUM(#REF!)</f>
        <v>#REF!</v>
      </c>
      <c r="L604" s="396" t="e">
        <f>SUM(#REF!)</f>
        <v>#REF!</v>
      </c>
      <c r="M604" s="396" t="e">
        <f>SUM(#REF!)</f>
        <v>#REF!</v>
      </c>
      <c r="N604" s="396" t="e">
        <f>SUM(#REF!)</f>
        <v>#REF!</v>
      </c>
      <c r="O604" s="396" t="e">
        <f>SUM(#REF!)</f>
        <v>#REF!</v>
      </c>
      <c r="P604" s="396" t="e">
        <f>SUM(#REF!)</f>
        <v>#REF!</v>
      </c>
      <c r="Q604" s="396" t="e">
        <f>SUM(#REF!)</f>
        <v>#REF!</v>
      </c>
      <c r="R604" s="396" t="e">
        <f>SUM(#REF!)</f>
        <v>#REF!</v>
      </c>
      <c r="S604" s="396" t="e">
        <f>SUM(#REF!)</f>
        <v>#REF!</v>
      </c>
      <c r="T604" s="396" t="e">
        <f>SUM(#REF!)</f>
        <v>#REF!</v>
      </c>
      <c r="U604" s="396" t="e">
        <f>SUM(#REF!)</f>
        <v>#REF!</v>
      </c>
      <c r="V604" s="396" t="e">
        <f>SUM(#REF!)</f>
        <v>#REF!</v>
      </c>
      <c r="W604" s="396" t="e">
        <f>SUM(#REF!)</f>
        <v>#REF!</v>
      </c>
      <c r="X604" s="396" t="e">
        <f>SUM(#REF!)</f>
        <v>#REF!</v>
      </c>
      <c r="Y604" s="396" t="e">
        <f>SUM(#REF!)</f>
        <v>#REF!</v>
      </c>
      <c r="Z604" s="396" t="e">
        <f>SUM(#REF!)</f>
        <v>#REF!</v>
      </c>
      <c r="AA604" s="393" t="e">
        <f>SUM(#REF!)</f>
        <v>#REF!</v>
      </c>
      <c r="AB604" s="393" t="e">
        <f>SUM(#REF!)</f>
        <v>#REF!</v>
      </c>
      <c r="AC604" s="393" t="e">
        <f>SUM(#REF!)</f>
        <v>#REF!</v>
      </c>
      <c r="AD604" s="393" t="e">
        <f>SUM(#REF!)</f>
        <v>#REF!</v>
      </c>
      <c r="AE604" s="187">
        <v>1100</v>
      </c>
      <c r="AF604" s="187">
        <v>1100</v>
      </c>
      <c r="AG604" s="378">
        <v>418</v>
      </c>
      <c r="AH604" s="395" t="e">
        <f t="shared" si="322"/>
        <v>#REF!</v>
      </c>
      <c r="AI604" s="110" t="e">
        <f>#REF!</f>
        <v>#REF!</v>
      </c>
      <c r="AJ604" s="93" t="e">
        <f>#REF!</f>
        <v>#REF!</v>
      </c>
      <c r="AK604" s="93" t="e">
        <f>#REF!</f>
        <v>#REF!</v>
      </c>
      <c r="AL604" s="93" t="e">
        <f>#REF!</f>
        <v>#REF!</v>
      </c>
      <c r="AM604" s="93" t="e">
        <f>#REF!</f>
        <v>#REF!</v>
      </c>
      <c r="AN604" s="93" t="e">
        <f>#REF!</f>
        <v>#REF!</v>
      </c>
      <c r="AO604" s="93" t="e">
        <f>#REF!</f>
        <v>#REF!</v>
      </c>
      <c r="AP604" s="93" t="e">
        <f>#REF!</f>
        <v>#REF!</v>
      </c>
      <c r="AQ604" s="93" t="e">
        <f>#REF!</f>
        <v>#REF!</v>
      </c>
      <c r="AR604" s="93" t="e">
        <f>#REF!</f>
        <v>#REF!</v>
      </c>
      <c r="AS604" s="187" t="e">
        <f>#REF!</f>
        <v>#REF!</v>
      </c>
      <c r="AT604" s="187" t="e">
        <f>#REF!</f>
        <v>#REF!</v>
      </c>
      <c r="AU604" s="17"/>
      <c r="AV604" s="17"/>
    </row>
    <row r="605" spans="1:48">
      <c r="A605" s="519">
        <v>5102070100700300</v>
      </c>
      <c r="B605" s="95" t="s">
        <v>1293</v>
      </c>
      <c r="C605" s="37" t="s">
        <v>1716</v>
      </c>
      <c r="D605" s="525" t="e">
        <f t="shared" si="320"/>
        <v>#REF!</v>
      </c>
      <c r="E605" s="106" t="e">
        <f t="shared" si="321"/>
        <v>#REF!</v>
      </c>
      <c r="F605" s="428" t="e">
        <f t="shared" si="321"/>
        <v>#REF!</v>
      </c>
      <c r="G605" s="397" t="e">
        <f>SUM(#REF!)</f>
        <v>#REF!</v>
      </c>
      <c r="H605" s="396" t="e">
        <f>SUM(#REF!)</f>
        <v>#REF!</v>
      </c>
      <c r="I605" s="396" t="e">
        <f>SUM(#REF!)</f>
        <v>#REF!</v>
      </c>
      <c r="J605" s="396" t="e">
        <f>SUM(#REF!)</f>
        <v>#REF!</v>
      </c>
      <c r="K605" s="396" t="e">
        <f>SUM(#REF!)</f>
        <v>#REF!</v>
      </c>
      <c r="L605" s="396" t="e">
        <f>SUM(#REF!)</f>
        <v>#REF!</v>
      </c>
      <c r="M605" s="396" t="e">
        <f>SUM(#REF!)</f>
        <v>#REF!</v>
      </c>
      <c r="N605" s="396" t="e">
        <f>SUM(#REF!)</f>
        <v>#REF!</v>
      </c>
      <c r="O605" s="396" t="e">
        <f>SUM(#REF!)</f>
        <v>#REF!</v>
      </c>
      <c r="P605" s="396" t="e">
        <f>SUM(#REF!)</f>
        <v>#REF!</v>
      </c>
      <c r="Q605" s="396" t="e">
        <f>SUM(#REF!)</f>
        <v>#REF!</v>
      </c>
      <c r="R605" s="396" t="e">
        <f>SUM(#REF!)</f>
        <v>#REF!</v>
      </c>
      <c r="S605" s="396" t="e">
        <f>SUM(#REF!)</f>
        <v>#REF!</v>
      </c>
      <c r="T605" s="396" t="e">
        <f>SUM(#REF!)</f>
        <v>#REF!</v>
      </c>
      <c r="U605" s="396" t="e">
        <f>SUM(#REF!)</f>
        <v>#REF!</v>
      </c>
      <c r="V605" s="396" t="e">
        <f>SUM(#REF!)</f>
        <v>#REF!</v>
      </c>
      <c r="W605" s="396" t="e">
        <f>SUM(#REF!)</f>
        <v>#REF!</v>
      </c>
      <c r="X605" s="396" t="e">
        <f>SUM(#REF!)</f>
        <v>#REF!</v>
      </c>
      <c r="Y605" s="396" t="e">
        <f>SUM(#REF!)</f>
        <v>#REF!</v>
      </c>
      <c r="Z605" s="396" t="e">
        <f>SUM(#REF!)</f>
        <v>#REF!</v>
      </c>
      <c r="AA605" s="393" t="e">
        <f>SUM(#REF!)</f>
        <v>#REF!</v>
      </c>
      <c r="AB605" s="393" t="e">
        <f>SUM(#REF!)</f>
        <v>#REF!</v>
      </c>
      <c r="AC605" s="393" t="e">
        <f>SUM(#REF!)</f>
        <v>#REF!</v>
      </c>
      <c r="AD605" s="393" t="e">
        <f>SUM(#REF!)</f>
        <v>#REF!</v>
      </c>
      <c r="AE605" s="187">
        <v>800</v>
      </c>
      <c r="AF605" s="187">
        <v>800</v>
      </c>
      <c r="AG605" s="378">
        <v>454</v>
      </c>
      <c r="AH605" s="395" t="e">
        <f t="shared" si="322"/>
        <v>#REF!</v>
      </c>
      <c r="AI605" s="110" t="e">
        <f>#REF!</f>
        <v>#REF!</v>
      </c>
      <c r="AJ605" s="93" t="e">
        <f>#REF!</f>
        <v>#REF!</v>
      </c>
      <c r="AK605" s="93" t="e">
        <f>#REF!</f>
        <v>#REF!</v>
      </c>
      <c r="AL605" s="93" t="e">
        <f>#REF!</f>
        <v>#REF!</v>
      </c>
      <c r="AM605" s="93" t="e">
        <f>#REF!</f>
        <v>#REF!</v>
      </c>
      <c r="AN605" s="93" t="e">
        <f>#REF!</f>
        <v>#REF!</v>
      </c>
      <c r="AO605" s="93" t="e">
        <f>#REF!</f>
        <v>#REF!</v>
      </c>
      <c r="AP605" s="93" t="e">
        <f>#REF!</f>
        <v>#REF!</v>
      </c>
      <c r="AQ605" s="93" t="e">
        <f>#REF!</f>
        <v>#REF!</v>
      </c>
      <c r="AR605" s="93" t="e">
        <f>#REF!</f>
        <v>#REF!</v>
      </c>
      <c r="AS605" s="187" t="e">
        <f>#REF!</f>
        <v>#REF!</v>
      </c>
      <c r="AT605" s="187" t="e">
        <f>#REF!</f>
        <v>#REF!</v>
      </c>
      <c r="AU605" s="17"/>
      <c r="AV605" s="17"/>
    </row>
    <row r="606" spans="1:48">
      <c r="A606" s="519">
        <v>5102070100700400</v>
      </c>
      <c r="B606" s="95" t="s">
        <v>1294</v>
      </c>
      <c r="C606" s="37" t="s">
        <v>1717</v>
      </c>
      <c r="D606" s="525" t="e">
        <f t="shared" si="320"/>
        <v>#REF!</v>
      </c>
      <c r="E606" s="106" t="e">
        <f t="shared" si="321"/>
        <v>#REF!</v>
      </c>
      <c r="F606" s="428" t="e">
        <f t="shared" si="321"/>
        <v>#REF!</v>
      </c>
      <c r="G606" s="397" t="e">
        <f>SUM(#REF!)</f>
        <v>#REF!</v>
      </c>
      <c r="H606" s="396" t="e">
        <f>SUM(#REF!)</f>
        <v>#REF!</v>
      </c>
      <c r="I606" s="396" t="e">
        <f>SUM(#REF!)</f>
        <v>#REF!</v>
      </c>
      <c r="J606" s="396" t="e">
        <f>SUM(#REF!)</f>
        <v>#REF!</v>
      </c>
      <c r="K606" s="396" t="e">
        <f>SUM(#REF!)</f>
        <v>#REF!</v>
      </c>
      <c r="L606" s="396" t="e">
        <f>SUM(#REF!)</f>
        <v>#REF!</v>
      </c>
      <c r="M606" s="396" t="e">
        <f>SUM(#REF!)</f>
        <v>#REF!</v>
      </c>
      <c r="N606" s="396" t="e">
        <f>SUM(#REF!)</f>
        <v>#REF!</v>
      </c>
      <c r="O606" s="396" t="e">
        <f>SUM(#REF!)</f>
        <v>#REF!</v>
      </c>
      <c r="P606" s="396" t="e">
        <f>SUM(#REF!)</f>
        <v>#REF!</v>
      </c>
      <c r="Q606" s="396" t="e">
        <f>SUM(#REF!)</f>
        <v>#REF!</v>
      </c>
      <c r="R606" s="396" t="e">
        <f>SUM(#REF!)</f>
        <v>#REF!</v>
      </c>
      <c r="S606" s="396" t="e">
        <f>SUM(#REF!)</f>
        <v>#REF!</v>
      </c>
      <c r="T606" s="396" t="e">
        <f>SUM(#REF!)</f>
        <v>#REF!</v>
      </c>
      <c r="U606" s="396" t="e">
        <f>SUM(#REF!)</f>
        <v>#REF!</v>
      </c>
      <c r="V606" s="396" t="e">
        <f>SUM(#REF!)</f>
        <v>#REF!</v>
      </c>
      <c r="W606" s="396" t="e">
        <f>SUM(#REF!)</f>
        <v>#REF!</v>
      </c>
      <c r="X606" s="396" t="e">
        <f>SUM(#REF!)</f>
        <v>#REF!</v>
      </c>
      <c r="Y606" s="396" t="e">
        <f>SUM(#REF!)</f>
        <v>#REF!</v>
      </c>
      <c r="Z606" s="396" t="e">
        <f>SUM(#REF!)</f>
        <v>#REF!</v>
      </c>
      <c r="AA606" s="393" t="e">
        <f>SUM(#REF!)</f>
        <v>#REF!</v>
      </c>
      <c r="AB606" s="393" t="e">
        <f>SUM(#REF!)</f>
        <v>#REF!</v>
      </c>
      <c r="AC606" s="393" t="e">
        <f>SUM(#REF!)</f>
        <v>#REF!</v>
      </c>
      <c r="AD606" s="393" t="e">
        <f>SUM(#REF!)</f>
        <v>#REF!</v>
      </c>
      <c r="AE606" s="187">
        <v>5000</v>
      </c>
      <c r="AF606" s="187">
        <v>5000</v>
      </c>
      <c r="AG606" s="378">
        <v>154</v>
      </c>
      <c r="AH606" s="395" t="e">
        <f t="shared" si="322"/>
        <v>#REF!</v>
      </c>
      <c r="AI606" s="110" t="e">
        <f>#REF!</f>
        <v>#REF!</v>
      </c>
      <c r="AJ606" s="93" t="e">
        <f>#REF!</f>
        <v>#REF!</v>
      </c>
      <c r="AK606" s="93" t="e">
        <f>#REF!</f>
        <v>#REF!</v>
      </c>
      <c r="AL606" s="93" t="e">
        <f>#REF!</f>
        <v>#REF!</v>
      </c>
      <c r="AM606" s="93" t="e">
        <f>#REF!</f>
        <v>#REF!</v>
      </c>
      <c r="AN606" s="93" t="e">
        <f>#REF!</f>
        <v>#REF!</v>
      </c>
      <c r="AO606" s="93" t="e">
        <f>#REF!</f>
        <v>#REF!</v>
      </c>
      <c r="AP606" s="93" t="e">
        <f>#REF!</f>
        <v>#REF!</v>
      </c>
      <c r="AQ606" s="93" t="e">
        <f>#REF!</f>
        <v>#REF!</v>
      </c>
      <c r="AR606" s="93" t="e">
        <f>#REF!</f>
        <v>#REF!</v>
      </c>
      <c r="AS606" s="187" t="e">
        <f>#REF!</f>
        <v>#REF!</v>
      </c>
      <c r="AT606" s="187" t="e">
        <f>#REF!</f>
        <v>#REF!</v>
      </c>
      <c r="AU606" s="17"/>
      <c r="AV606" s="17"/>
    </row>
    <row r="607" spans="1:48">
      <c r="A607" s="519"/>
      <c r="B607" s="95">
        <v>909</v>
      </c>
      <c r="C607" s="37" t="s">
        <v>1303</v>
      </c>
      <c r="D607" s="525" t="e">
        <f t="shared" si="320"/>
        <v>#REF!</v>
      </c>
      <c r="E607" s="106" t="e">
        <f t="shared" si="321"/>
        <v>#REF!</v>
      </c>
      <c r="F607" s="428" t="e">
        <f t="shared" si="321"/>
        <v>#REF!</v>
      </c>
      <c r="G607" s="397" t="e">
        <f>SUM(#REF!)</f>
        <v>#REF!</v>
      </c>
      <c r="H607" s="396" t="e">
        <f>SUM(#REF!)</f>
        <v>#REF!</v>
      </c>
      <c r="I607" s="396" t="e">
        <f>SUM(#REF!)</f>
        <v>#REF!</v>
      </c>
      <c r="J607" s="396" t="e">
        <f>SUM(#REF!)</f>
        <v>#REF!</v>
      </c>
      <c r="K607" s="396" t="e">
        <f>SUM(#REF!)</f>
        <v>#REF!</v>
      </c>
      <c r="L607" s="396" t="e">
        <f>SUM(#REF!)</f>
        <v>#REF!</v>
      </c>
      <c r="M607" s="396" t="e">
        <f>SUM(#REF!)</f>
        <v>#REF!</v>
      </c>
      <c r="N607" s="396" t="e">
        <f>SUM(#REF!)</f>
        <v>#REF!</v>
      </c>
      <c r="O607" s="396" t="e">
        <f>SUM(#REF!)</f>
        <v>#REF!</v>
      </c>
      <c r="P607" s="396" t="e">
        <f>SUM(#REF!)</f>
        <v>#REF!</v>
      </c>
      <c r="Q607" s="396" t="e">
        <f>SUM(#REF!)</f>
        <v>#REF!</v>
      </c>
      <c r="R607" s="396" t="e">
        <f>SUM(#REF!)</f>
        <v>#REF!</v>
      </c>
      <c r="S607" s="396" t="e">
        <f>SUM(#REF!)</f>
        <v>#REF!</v>
      </c>
      <c r="T607" s="396" t="e">
        <f>SUM(#REF!)</f>
        <v>#REF!</v>
      </c>
      <c r="U607" s="396" t="e">
        <f>SUM(#REF!)</f>
        <v>#REF!</v>
      </c>
      <c r="V607" s="396" t="e">
        <f>SUM(#REF!)</f>
        <v>#REF!</v>
      </c>
      <c r="W607" s="396" t="e">
        <f>SUM(#REF!)</f>
        <v>#REF!</v>
      </c>
      <c r="X607" s="396" t="e">
        <f>SUM(#REF!)</f>
        <v>#REF!</v>
      </c>
      <c r="Y607" s="396" t="e">
        <f>SUM(#REF!)</f>
        <v>#REF!</v>
      </c>
      <c r="Z607" s="396" t="e">
        <f>SUM(#REF!)</f>
        <v>#REF!</v>
      </c>
      <c r="AA607" s="393" t="e">
        <f>SUM(#REF!)</f>
        <v>#REF!</v>
      </c>
      <c r="AB607" s="393" t="e">
        <f>SUM(#REF!)</f>
        <v>#REF!</v>
      </c>
      <c r="AC607" s="393" t="e">
        <f>SUM(#REF!)</f>
        <v>#REF!</v>
      </c>
      <c r="AD607" s="393" t="e">
        <f>SUM(#REF!)</f>
        <v>#REF!</v>
      </c>
      <c r="AE607" s="187">
        <v>0</v>
      </c>
      <c r="AF607" s="187">
        <v>0</v>
      </c>
      <c r="AG607" s="378">
        <v>0</v>
      </c>
      <c r="AH607" s="395" t="e">
        <f t="shared" si="322"/>
        <v>#REF!</v>
      </c>
      <c r="AI607" s="110" t="e">
        <f>#REF!</f>
        <v>#REF!</v>
      </c>
      <c r="AJ607" s="93" t="e">
        <f>#REF!</f>
        <v>#REF!</v>
      </c>
      <c r="AK607" s="93" t="e">
        <f>#REF!</f>
        <v>#REF!</v>
      </c>
      <c r="AL607" s="93" t="e">
        <f>#REF!</f>
        <v>#REF!</v>
      </c>
      <c r="AM607" s="93" t="e">
        <f>#REF!</f>
        <v>#REF!</v>
      </c>
      <c r="AN607" s="93" t="e">
        <f>#REF!</f>
        <v>#REF!</v>
      </c>
      <c r="AO607" s="93" t="e">
        <f>#REF!</f>
        <v>#REF!</v>
      </c>
      <c r="AP607" s="93" t="e">
        <f>#REF!</f>
        <v>#REF!</v>
      </c>
      <c r="AQ607" s="93" t="e">
        <f>#REF!</f>
        <v>#REF!</v>
      </c>
      <c r="AR607" s="93" t="e">
        <f>#REF!</f>
        <v>#REF!</v>
      </c>
      <c r="AS607" s="187" t="e">
        <f>#REF!</f>
        <v>#REF!</v>
      </c>
      <c r="AT607" s="187" t="e">
        <f>#REF!</f>
        <v>#REF!</v>
      </c>
      <c r="AU607" s="17"/>
      <c r="AV607" s="17"/>
    </row>
    <row r="608" spans="1:48">
      <c r="A608" s="519"/>
      <c r="B608" s="95">
        <v>910</v>
      </c>
      <c r="C608" s="37" t="s">
        <v>1302</v>
      </c>
      <c r="D608" s="525" t="e">
        <f t="shared" si="320"/>
        <v>#REF!</v>
      </c>
      <c r="E608" s="106" t="e">
        <f t="shared" si="321"/>
        <v>#REF!</v>
      </c>
      <c r="F608" s="428" t="e">
        <f t="shared" si="321"/>
        <v>#REF!</v>
      </c>
      <c r="G608" s="397" t="e">
        <f>SUM(#REF!)</f>
        <v>#REF!</v>
      </c>
      <c r="H608" s="396" t="e">
        <f>SUM(#REF!)</f>
        <v>#REF!</v>
      </c>
      <c r="I608" s="396" t="e">
        <f>SUM(#REF!)</f>
        <v>#REF!</v>
      </c>
      <c r="J608" s="396" t="e">
        <f>SUM(#REF!)</f>
        <v>#REF!</v>
      </c>
      <c r="K608" s="396" t="e">
        <f>SUM(#REF!)</f>
        <v>#REF!</v>
      </c>
      <c r="L608" s="396" t="e">
        <f>SUM(#REF!)</f>
        <v>#REF!</v>
      </c>
      <c r="M608" s="396" t="e">
        <f>SUM(#REF!)</f>
        <v>#REF!</v>
      </c>
      <c r="N608" s="396" t="e">
        <f>SUM(#REF!)</f>
        <v>#REF!</v>
      </c>
      <c r="O608" s="396" t="e">
        <f>SUM(#REF!)</f>
        <v>#REF!</v>
      </c>
      <c r="P608" s="396" t="e">
        <f>SUM(#REF!)</f>
        <v>#REF!</v>
      </c>
      <c r="Q608" s="396" t="e">
        <f>SUM(#REF!)</f>
        <v>#REF!</v>
      </c>
      <c r="R608" s="396" t="e">
        <f>SUM(#REF!)</f>
        <v>#REF!</v>
      </c>
      <c r="S608" s="396" t="e">
        <f>SUM(#REF!)</f>
        <v>#REF!</v>
      </c>
      <c r="T608" s="396" t="e">
        <f>SUM(#REF!)</f>
        <v>#REF!</v>
      </c>
      <c r="U608" s="396" t="e">
        <f>SUM(#REF!)</f>
        <v>#REF!</v>
      </c>
      <c r="V608" s="396" t="e">
        <f>SUM(#REF!)</f>
        <v>#REF!</v>
      </c>
      <c r="W608" s="396" t="e">
        <f>SUM(#REF!)</f>
        <v>#REF!</v>
      </c>
      <c r="X608" s="396" t="e">
        <f>SUM(#REF!)</f>
        <v>#REF!</v>
      </c>
      <c r="Y608" s="396" t="e">
        <f>SUM(#REF!)</f>
        <v>#REF!</v>
      </c>
      <c r="Z608" s="396" t="e">
        <f>SUM(#REF!)</f>
        <v>#REF!</v>
      </c>
      <c r="AA608" s="393" t="e">
        <f>SUM(#REF!)</f>
        <v>#REF!</v>
      </c>
      <c r="AB608" s="393" t="e">
        <f>SUM(#REF!)</f>
        <v>#REF!</v>
      </c>
      <c r="AC608" s="393" t="e">
        <f>SUM(#REF!)</f>
        <v>#REF!</v>
      </c>
      <c r="AD608" s="393" t="e">
        <f>SUM(#REF!)</f>
        <v>#REF!</v>
      </c>
      <c r="AE608" s="187">
        <v>0</v>
      </c>
      <c r="AF608" s="187">
        <v>0</v>
      </c>
      <c r="AG608" s="378">
        <v>0</v>
      </c>
      <c r="AH608" s="395" t="e">
        <f t="shared" si="322"/>
        <v>#REF!</v>
      </c>
      <c r="AI608" s="110" t="e">
        <f>#REF!</f>
        <v>#REF!</v>
      </c>
      <c r="AJ608" s="93" t="e">
        <f>#REF!</f>
        <v>#REF!</v>
      </c>
      <c r="AK608" s="93" t="e">
        <f>#REF!</f>
        <v>#REF!</v>
      </c>
      <c r="AL608" s="93" t="e">
        <f>#REF!</f>
        <v>#REF!</v>
      </c>
      <c r="AM608" s="93" t="e">
        <f>#REF!</f>
        <v>#REF!</v>
      </c>
      <c r="AN608" s="93" t="e">
        <f>#REF!</f>
        <v>#REF!</v>
      </c>
      <c r="AO608" s="93" t="e">
        <f>#REF!</f>
        <v>#REF!</v>
      </c>
      <c r="AP608" s="93" t="e">
        <f>#REF!</f>
        <v>#REF!</v>
      </c>
      <c r="AQ608" s="93" t="e">
        <f>#REF!</f>
        <v>#REF!</v>
      </c>
      <c r="AR608" s="93" t="e">
        <f>#REF!</f>
        <v>#REF!</v>
      </c>
      <c r="AS608" s="187" t="e">
        <f>#REF!</f>
        <v>#REF!</v>
      </c>
      <c r="AT608" s="187" t="e">
        <f>#REF!</f>
        <v>#REF!</v>
      </c>
      <c r="AU608" s="17"/>
      <c r="AV608" s="17"/>
    </row>
    <row r="609" spans="1:48">
      <c r="A609" s="519"/>
      <c r="B609" s="95">
        <v>911</v>
      </c>
      <c r="C609" s="37" t="s">
        <v>1358</v>
      </c>
      <c r="D609" s="526" t="e">
        <f>SUM(D610:D613)</f>
        <v>#REF!</v>
      </c>
      <c r="E609" s="429" t="e">
        <f>SUM(E610:E613)</f>
        <v>#REF!</v>
      </c>
      <c r="F609" s="429" t="e">
        <f t="shared" ref="F609:AD609" si="323">SUM(F610:F613)</f>
        <v>#REF!</v>
      </c>
      <c r="G609" s="405" t="e">
        <f t="shared" si="323"/>
        <v>#REF!</v>
      </c>
      <c r="H609" s="125" t="e">
        <f t="shared" si="323"/>
        <v>#REF!</v>
      </c>
      <c r="I609" s="125" t="e">
        <f t="shared" si="323"/>
        <v>#REF!</v>
      </c>
      <c r="J609" s="125" t="e">
        <f t="shared" si="323"/>
        <v>#REF!</v>
      </c>
      <c r="K609" s="125" t="e">
        <f t="shared" si="323"/>
        <v>#REF!</v>
      </c>
      <c r="L609" s="125" t="e">
        <f t="shared" si="323"/>
        <v>#REF!</v>
      </c>
      <c r="M609" s="125" t="e">
        <f t="shared" si="323"/>
        <v>#REF!</v>
      </c>
      <c r="N609" s="125" t="e">
        <f t="shared" si="323"/>
        <v>#REF!</v>
      </c>
      <c r="O609" s="125" t="e">
        <f t="shared" si="323"/>
        <v>#REF!</v>
      </c>
      <c r="P609" s="125" t="e">
        <f t="shared" si="323"/>
        <v>#REF!</v>
      </c>
      <c r="Q609" s="125" t="e">
        <f t="shared" si="323"/>
        <v>#REF!</v>
      </c>
      <c r="R609" s="125" t="e">
        <f t="shared" si="323"/>
        <v>#REF!</v>
      </c>
      <c r="S609" s="125" t="e">
        <f t="shared" si="323"/>
        <v>#REF!</v>
      </c>
      <c r="T609" s="125" t="e">
        <f t="shared" si="323"/>
        <v>#REF!</v>
      </c>
      <c r="U609" s="125" t="e">
        <f t="shared" si="323"/>
        <v>#REF!</v>
      </c>
      <c r="V609" s="125" t="e">
        <f t="shared" si="323"/>
        <v>#REF!</v>
      </c>
      <c r="W609" s="125" t="e">
        <f t="shared" si="323"/>
        <v>#REF!</v>
      </c>
      <c r="X609" s="125" t="e">
        <f t="shared" si="323"/>
        <v>#REF!</v>
      </c>
      <c r="Y609" s="125" t="e">
        <f t="shared" si="323"/>
        <v>#REF!</v>
      </c>
      <c r="Z609" s="125" t="e">
        <f t="shared" si="323"/>
        <v>#REF!</v>
      </c>
      <c r="AA609" s="125" t="e">
        <f t="shared" si="323"/>
        <v>#REF!</v>
      </c>
      <c r="AB609" s="125" t="e">
        <f t="shared" si="323"/>
        <v>#REF!</v>
      </c>
      <c r="AC609" s="125" t="e">
        <f t="shared" si="323"/>
        <v>#REF!</v>
      </c>
      <c r="AD609" s="125" t="e">
        <f t="shared" si="323"/>
        <v>#REF!</v>
      </c>
      <c r="AE609" s="125">
        <f>SUM(AE610:AE613)</f>
        <v>100000</v>
      </c>
      <c r="AF609" s="125">
        <f t="shared" ref="AF609:AT609" si="324">SUM(AF610:AF613)</f>
        <v>100000</v>
      </c>
      <c r="AG609" s="125">
        <f t="shared" si="324"/>
        <v>1173983</v>
      </c>
      <c r="AH609" s="125" t="e">
        <f t="shared" si="324"/>
        <v>#REF!</v>
      </c>
      <c r="AI609" s="125" t="e">
        <f t="shared" si="324"/>
        <v>#REF!</v>
      </c>
      <c r="AJ609" s="125" t="e">
        <f t="shared" si="324"/>
        <v>#REF!</v>
      </c>
      <c r="AK609" s="125" t="e">
        <f t="shared" si="324"/>
        <v>#REF!</v>
      </c>
      <c r="AL609" s="125" t="e">
        <f t="shared" si="324"/>
        <v>#REF!</v>
      </c>
      <c r="AM609" s="125" t="e">
        <f t="shared" si="324"/>
        <v>#REF!</v>
      </c>
      <c r="AN609" s="125" t="e">
        <f t="shared" si="324"/>
        <v>#REF!</v>
      </c>
      <c r="AO609" s="125" t="e">
        <f t="shared" si="324"/>
        <v>#REF!</v>
      </c>
      <c r="AP609" s="125" t="e">
        <f t="shared" si="324"/>
        <v>#REF!</v>
      </c>
      <c r="AQ609" s="125" t="e">
        <f t="shared" si="324"/>
        <v>#REF!</v>
      </c>
      <c r="AR609" s="125" t="e">
        <f t="shared" si="324"/>
        <v>#REF!</v>
      </c>
      <c r="AS609" s="125" t="e">
        <f t="shared" si="324"/>
        <v>#REF!</v>
      </c>
      <c r="AT609" s="125" t="e">
        <f t="shared" si="324"/>
        <v>#REF!</v>
      </c>
      <c r="AU609" s="17"/>
      <c r="AV609" s="17"/>
    </row>
    <row r="610" spans="1:48">
      <c r="A610" s="519"/>
      <c r="B610" s="95" t="s">
        <v>1295</v>
      </c>
      <c r="C610" s="134" t="s">
        <v>1718</v>
      </c>
      <c r="D610" s="525" t="e">
        <f>E610/9*12</f>
        <v>#REF!</v>
      </c>
      <c r="E610" s="106" t="e">
        <f t="shared" ref="E610:F617" si="325">AC610+AA610+Y610+W610+U610+S610+Q610+O610+M610+K610+I610+G610</f>
        <v>#REF!</v>
      </c>
      <c r="F610" s="428" t="e">
        <f t="shared" si="325"/>
        <v>#REF!</v>
      </c>
      <c r="G610" s="517" t="e">
        <f>SUM(#REF!)</f>
        <v>#REF!</v>
      </c>
      <c r="H610" s="396" t="e">
        <f>SUM(#REF!)</f>
        <v>#REF!</v>
      </c>
      <c r="I610" s="439" t="e">
        <f>SUM(#REF!)</f>
        <v>#REF!</v>
      </c>
      <c r="J610" s="396" t="e">
        <f>SUM(#REF!)</f>
        <v>#REF!</v>
      </c>
      <c r="K610" s="396" t="e">
        <f>SUM(#REF!)</f>
        <v>#REF!</v>
      </c>
      <c r="L610" s="396" t="e">
        <f>SUM(#REF!)</f>
        <v>#REF!</v>
      </c>
      <c r="M610" s="396" t="e">
        <f>SUM(#REF!)</f>
        <v>#REF!</v>
      </c>
      <c r="N610" s="396" t="e">
        <f>SUM(#REF!)</f>
        <v>#REF!</v>
      </c>
      <c r="O610" s="396" t="e">
        <f>SUM(#REF!)</f>
        <v>#REF!</v>
      </c>
      <c r="P610" s="396" t="e">
        <f>SUM(#REF!)</f>
        <v>#REF!</v>
      </c>
      <c r="Q610" s="396" t="e">
        <f>SUM(#REF!)</f>
        <v>#REF!</v>
      </c>
      <c r="R610" s="396" t="e">
        <f>SUM(#REF!)</f>
        <v>#REF!</v>
      </c>
      <c r="S610" s="396" t="e">
        <f>SUM(#REF!)</f>
        <v>#REF!</v>
      </c>
      <c r="T610" s="396" t="e">
        <f>SUM(#REF!)</f>
        <v>#REF!</v>
      </c>
      <c r="U610" s="396" t="e">
        <f>SUM(#REF!)</f>
        <v>#REF!</v>
      </c>
      <c r="V610" s="396" t="e">
        <f>SUM(#REF!)</f>
        <v>#REF!</v>
      </c>
      <c r="W610" s="396" t="e">
        <f>SUM(#REF!)</f>
        <v>#REF!</v>
      </c>
      <c r="X610" s="396" t="e">
        <f>SUM(#REF!)</f>
        <v>#REF!</v>
      </c>
      <c r="Y610" s="396" t="e">
        <f>SUM(#REF!)</f>
        <v>#REF!</v>
      </c>
      <c r="Z610" s="396" t="e">
        <f>SUM(#REF!)</f>
        <v>#REF!</v>
      </c>
      <c r="AA610" s="393" t="e">
        <f>SUM(#REF!)</f>
        <v>#REF!</v>
      </c>
      <c r="AB610" s="393" t="e">
        <f>SUM(#REF!)</f>
        <v>#REF!</v>
      </c>
      <c r="AC610" s="393" t="e">
        <f>SUM(#REF!)</f>
        <v>#REF!</v>
      </c>
      <c r="AD610" s="393" t="e">
        <f>SUM(#REF!)</f>
        <v>#REF!</v>
      </c>
      <c r="AE610" s="187">
        <v>0</v>
      </c>
      <c r="AF610" s="187">
        <v>0</v>
      </c>
      <c r="AG610" s="378">
        <v>0</v>
      </c>
      <c r="AH610" s="395" t="e">
        <f t="shared" ref="AH610:AH616" si="326">SUM(AI610:AT610)</f>
        <v>#REF!</v>
      </c>
      <c r="AI610" s="110" t="e">
        <f>#REF!</f>
        <v>#REF!</v>
      </c>
      <c r="AJ610" s="93" t="e">
        <f>#REF!</f>
        <v>#REF!</v>
      </c>
      <c r="AK610" s="93" t="e">
        <f>#REF!</f>
        <v>#REF!</v>
      </c>
      <c r="AL610" s="93" t="e">
        <f>#REF!</f>
        <v>#REF!</v>
      </c>
      <c r="AM610" s="93" t="e">
        <f>#REF!</f>
        <v>#REF!</v>
      </c>
      <c r="AN610" s="93" t="e">
        <f>#REF!</f>
        <v>#REF!</v>
      </c>
      <c r="AO610" s="93" t="e">
        <f>#REF!</f>
        <v>#REF!</v>
      </c>
      <c r="AP610" s="93" t="e">
        <f>#REF!</f>
        <v>#REF!</v>
      </c>
      <c r="AQ610" s="93" t="e">
        <f>#REF!</f>
        <v>#REF!</v>
      </c>
      <c r="AR610" s="93" t="e">
        <f>#REF!</f>
        <v>#REF!</v>
      </c>
      <c r="AS610" s="187" t="e">
        <f>#REF!</f>
        <v>#REF!</v>
      </c>
      <c r="AT610" s="187" t="e">
        <f>#REF!</f>
        <v>#REF!</v>
      </c>
      <c r="AU610" s="17"/>
      <c r="AV610" s="17"/>
    </row>
    <row r="611" spans="1:48">
      <c r="A611" s="519"/>
      <c r="B611" s="95" t="s">
        <v>1296</v>
      </c>
      <c r="C611" s="134" t="s">
        <v>1719</v>
      </c>
      <c r="D611" s="525" t="e">
        <f t="shared" ref="D611:D617" si="327">E611/9*12</f>
        <v>#REF!</v>
      </c>
      <c r="E611" s="106" t="e">
        <f t="shared" si="325"/>
        <v>#REF!</v>
      </c>
      <c r="F611" s="428" t="e">
        <f t="shared" si="325"/>
        <v>#REF!</v>
      </c>
      <c r="G611" s="397" t="e">
        <f>SUM(#REF!)</f>
        <v>#REF!</v>
      </c>
      <c r="H611" s="396" t="e">
        <f>SUM(#REF!)</f>
        <v>#REF!</v>
      </c>
      <c r="I611" s="396" t="e">
        <f>SUM(#REF!)</f>
        <v>#REF!</v>
      </c>
      <c r="J611" s="396" t="e">
        <f>SUM(#REF!)</f>
        <v>#REF!</v>
      </c>
      <c r="K611" s="396" t="e">
        <f>SUM(#REF!)</f>
        <v>#REF!</v>
      </c>
      <c r="L611" s="396" t="e">
        <f>SUM(#REF!)</f>
        <v>#REF!</v>
      </c>
      <c r="M611" s="396" t="e">
        <f>SUM(#REF!)</f>
        <v>#REF!</v>
      </c>
      <c r="N611" s="396" t="e">
        <f>SUM(#REF!)</f>
        <v>#REF!</v>
      </c>
      <c r="O611" s="396" t="e">
        <f>SUM(#REF!)</f>
        <v>#REF!</v>
      </c>
      <c r="P611" s="396" t="e">
        <f>SUM(#REF!)</f>
        <v>#REF!</v>
      </c>
      <c r="Q611" s="396" t="e">
        <f>SUM(#REF!)</f>
        <v>#REF!</v>
      </c>
      <c r="R611" s="396" t="e">
        <f>SUM(#REF!)</f>
        <v>#REF!</v>
      </c>
      <c r="S611" s="396" t="e">
        <f>SUM(#REF!)</f>
        <v>#REF!</v>
      </c>
      <c r="T611" s="396" t="e">
        <f>SUM(#REF!)</f>
        <v>#REF!</v>
      </c>
      <c r="U611" s="396" t="e">
        <f>SUM(#REF!)</f>
        <v>#REF!</v>
      </c>
      <c r="V611" s="396" t="e">
        <f>SUM(#REF!)</f>
        <v>#REF!</v>
      </c>
      <c r="W611" s="396" t="e">
        <f>SUM(#REF!)</f>
        <v>#REF!</v>
      </c>
      <c r="X611" s="396" t="e">
        <f>SUM(#REF!)</f>
        <v>#REF!</v>
      </c>
      <c r="Y611" s="396" t="e">
        <f>SUM(#REF!)</f>
        <v>#REF!</v>
      </c>
      <c r="Z611" s="396" t="e">
        <f>SUM(#REF!)</f>
        <v>#REF!</v>
      </c>
      <c r="AA611" s="393" t="e">
        <f>SUM(#REF!)</f>
        <v>#REF!</v>
      </c>
      <c r="AB611" s="393" t="e">
        <f>SUM(#REF!)</f>
        <v>#REF!</v>
      </c>
      <c r="AC611" s="393" t="e">
        <f>SUM(#REF!)</f>
        <v>#REF!</v>
      </c>
      <c r="AD611" s="393" t="e">
        <f>SUM(#REF!)</f>
        <v>#REF!</v>
      </c>
      <c r="AE611" s="187">
        <v>0</v>
      </c>
      <c r="AF611" s="187">
        <v>0</v>
      </c>
      <c r="AG611" s="378">
        <v>0</v>
      </c>
      <c r="AH611" s="395" t="e">
        <f t="shared" si="326"/>
        <v>#REF!</v>
      </c>
      <c r="AI611" s="110" t="e">
        <f>#REF!</f>
        <v>#REF!</v>
      </c>
      <c r="AJ611" s="93" t="e">
        <f>#REF!</f>
        <v>#REF!</v>
      </c>
      <c r="AK611" s="93" t="e">
        <f>#REF!</f>
        <v>#REF!</v>
      </c>
      <c r="AL611" s="93" t="e">
        <f>#REF!</f>
        <v>#REF!</v>
      </c>
      <c r="AM611" s="93" t="e">
        <f>#REF!</f>
        <v>#REF!</v>
      </c>
      <c r="AN611" s="93" t="e">
        <f>#REF!</f>
        <v>#REF!</v>
      </c>
      <c r="AO611" s="93" t="e">
        <f>#REF!</f>
        <v>#REF!</v>
      </c>
      <c r="AP611" s="93" t="e">
        <f>#REF!</f>
        <v>#REF!</v>
      </c>
      <c r="AQ611" s="93" t="e">
        <f>#REF!</f>
        <v>#REF!</v>
      </c>
      <c r="AR611" s="93" t="e">
        <f>#REF!</f>
        <v>#REF!</v>
      </c>
      <c r="AS611" s="187" t="e">
        <f>#REF!</f>
        <v>#REF!</v>
      </c>
      <c r="AT611" s="187" t="e">
        <f>#REF!</f>
        <v>#REF!</v>
      </c>
      <c r="AU611" s="17"/>
      <c r="AV611" s="17"/>
    </row>
    <row r="612" spans="1:48">
      <c r="A612" s="519"/>
      <c r="B612" s="95" t="s">
        <v>1297</v>
      </c>
      <c r="C612" s="134" t="s">
        <v>1720</v>
      </c>
      <c r="D612" s="525" t="e">
        <f t="shared" si="327"/>
        <v>#REF!</v>
      </c>
      <c r="E612" s="106" t="e">
        <f t="shared" si="325"/>
        <v>#REF!</v>
      </c>
      <c r="F612" s="428" t="e">
        <f>AD612+AB612+Z612+X612+V612+T612+R612+P612+N612+L612+J612+H612</f>
        <v>#REF!</v>
      </c>
      <c r="G612" s="397" t="e">
        <f>SUM(#REF!)</f>
        <v>#REF!</v>
      </c>
      <c r="H612" s="396" t="e">
        <f>SUM(#REF!)</f>
        <v>#REF!</v>
      </c>
      <c r="I612" s="396" t="e">
        <f>SUM(#REF!)</f>
        <v>#REF!</v>
      </c>
      <c r="J612" s="396" t="e">
        <f>SUM(#REF!)</f>
        <v>#REF!</v>
      </c>
      <c r="K612" s="396" t="e">
        <f>SUM(#REF!)</f>
        <v>#REF!</v>
      </c>
      <c r="L612" s="396" t="e">
        <f>SUM(#REF!)</f>
        <v>#REF!</v>
      </c>
      <c r="M612" s="396" t="e">
        <f>SUM(#REF!)</f>
        <v>#REF!</v>
      </c>
      <c r="N612" s="396" t="e">
        <f>SUM(#REF!)</f>
        <v>#REF!</v>
      </c>
      <c r="O612" s="396" t="e">
        <f>SUM(#REF!)</f>
        <v>#REF!</v>
      </c>
      <c r="P612" s="396" t="e">
        <f>SUM(#REF!)</f>
        <v>#REF!</v>
      </c>
      <c r="Q612" s="396" t="e">
        <f>SUM(#REF!)</f>
        <v>#REF!</v>
      </c>
      <c r="R612" s="396" t="e">
        <f>SUM(#REF!)</f>
        <v>#REF!</v>
      </c>
      <c r="S612" s="396" t="e">
        <f>SUM(#REF!)</f>
        <v>#REF!</v>
      </c>
      <c r="T612" s="396" t="e">
        <f>SUM(#REF!)</f>
        <v>#REF!</v>
      </c>
      <c r="U612" s="396" t="e">
        <f>SUM(#REF!)</f>
        <v>#REF!</v>
      </c>
      <c r="V612" s="396" t="e">
        <f>SUM(#REF!)</f>
        <v>#REF!</v>
      </c>
      <c r="W612" s="396" t="e">
        <f>SUM(#REF!)</f>
        <v>#REF!</v>
      </c>
      <c r="X612" s="396" t="e">
        <f>SUM(#REF!)</f>
        <v>#REF!</v>
      </c>
      <c r="Y612" s="396" t="e">
        <f>SUM(#REF!)</f>
        <v>#REF!</v>
      </c>
      <c r="Z612" s="396" t="e">
        <f>SUM(#REF!)</f>
        <v>#REF!</v>
      </c>
      <c r="AA612" s="393" t="e">
        <f>SUM(#REF!)</f>
        <v>#REF!</v>
      </c>
      <c r="AB612" s="393" t="e">
        <f>SUM(#REF!)</f>
        <v>#REF!</v>
      </c>
      <c r="AC612" s="393" t="e">
        <f>SUM(#REF!)</f>
        <v>#REF!</v>
      </c>
      <c r="AD612" s="393" t="e">
        <f>SUM(#REF!)</f>
        <v>#REF!</v>
      </c>
      <c r="AE612" s="187">
        <v>0</v>
      </c>
      <c r="AF612" s="187">
        <v>0</v>
      </c>
      <c r="AG612" s="378">
        <v>1173983</v>
      </c>
      <c r="AH612" s="395" t="e">
        <f t="shared" si="326"/>
        <v>#REF!</v>
      </c>
      <c r="AI612" s="110" t="e">
        <f>#REF!</f>
        <v>#REF!</v>
      </c>
      <c r="AJ612" s="93" t="e">
        <f>#REF!</f>
        <v>#REF!</v>
      </c>
      <c r="AK612" s="93" t="e">
        <f>#REF!</f>
        <v>#REF!</v>
      </c>
      <c r="AL612" s="93" t="e">
        <f>#REF!</f>
        <v>#REF!</v>
      </c>
      <c r="AM612" s="93" t="e">
        <f>#REF!</f>
        <v>#REF!</v>
      </c>
      <c r="AN612" s="93" t="e">
        <f>#REF!</f>
        <v>#REF!</v>
      </c>
      <c r="AO612" s="93" t="e">
        <f>#REF!</f>
        <v>#REF!</v>
      </c>
      <c r="AP612" s="93" t="e">
        <f>#REF!</f>
        <v>#REF!</v>
      </c>
      <c r="AQ612" s="93" t="e">
        <f>#REF!</f>
        <v>#REF!</v>
      </c>
      <c r="AR612" s="93" t="e">
        <f>#REF!</f>
        <v>#REF!</v>
      </c>
      <c r="AS612" s="187" t="e">
        <f>#REF!</f>
        <v>#REF!</v>
      </c>
      <c r="AT612" s="187" t="e">
        <f>#REF!</f>
        <v>#REF!</v>
      </c>
      <c r="AU612" s="17"/>
      <c r="AV612" s="17"/>
    </row>
    <row r="613" spans="1:48">
      <c r="A613" s="519">
        <v>5105040100100400</v>
      </c>
      <c r="B613" s="95" t="s">
        <v>1298</v>
      </c>
      <c r="C613" s="134" t="s">
        <v>1721</v>
      </c>
      <c r="D613" s="525" t="e">
        <f t="shared" si="327"/>
        <v>#REF!</v>
      </c>
      <c r="E613" s="106" t="e">
        <f>AC613+AA613+Y613+W613+U613+S613+Q613+O613+M613+K613+I613+G613</f>
        <v>#REF!</v>
      </c>
      <c r="F613" s="428" t="e">
        <f t="shared" si="325"/>
        <v>#REF!</v>
      </c>
      <c r="G613" s="397" t="e">
        <f>SUM(#REF!)</f>
        <v>#REF!</v>
      </c>
      <c r="H613" s="396" t="e">
        <f>SUM(#REF!)</f>
        <v>#REF!</v>
      </c>
      <c r="I613" s="396" t="e">
        <f>SUM(#REF!)</f>
        <v>#REF!</v>
      </c>
      <c r="J613" s="396" t="e">
        <f>SUM(#REF!)</f>
        <v>#REF!</v>
      </c>
      <c r="K613" s="396" t="e">
        <f>SUM(#REF!)</f>
        <v>#REF!</v>
      </c>
      <c r="L613" s="396" t="e">
        <f>SUM(#REF!)</f>
        <v>#REF!</v>
      </c>
      <c r="M613" s="396" t="e">
        <f>SUM(#REF!)</f>
        <v>#REF!</v>
      </c>
      <c r="N613" s="396" t="e">
        <f>SUM(#REF!)</f>
        <v>#REF!</v>
      </c>
      <c r="O613" s="396" t="e">
        <f>SUM(#REF!)</f>
        <v>#REF!</v>
      </c>
      <c r="P613" s="396" t="e">
        <f>SUM(#REF!)</f>
        <v>#REF!</v>
      </c>
      <c r="Q613" s="396" t="e">
        <f>SUM(#REF!)</f>
        <v>#REF!</v>
      </c>
      <c r="R613" s="396" t="e">
        <f>SUM(#REF!)</f>
        <v>#REF!</v>
      </c>
      <c r="S613" s="396" t="e">
        <f>SUM(#REF!)</f>
        <v>#REF!</v>
      </c>
      <c r="T613" s="396" t="e">
        <f>SUM(#REF!)</f>
        <v>#REF!</v>
      </c>
      <c r="U613" s="396" t="e">
        <f>SUM(#REF!)</f>
        <v>#REF!</v>
      </c>
      <c r="V613" s="396" t="e">
        <f>SUM(#REF!)</f>
        <v>#REF!</v>
      </c>
      <c r="W613" s="396" t="e">
        <f>SUM(#REF!)</f>
        <v>#REF!</v>
      </c>
      <c r="X613" s="396" t="e">
        <f>SUM(#REF!)</f>
        <v>#REF!</v>
      </c>
      <c r="Y613" s="396" t="e">
        <f>SUM(#REF!)</f>
        <v>#REF!</v>
      </c>
      <c r="Z613" s="396" t="e">
        <f>SUM(#REF!)</f>
        <v>#REF!</v>
      </c>
      <c r="AA613" s="393" t="e">
        <f>SUM(#REF!)</f>
        <v>#REF!</v>
      </c>
      <c r="AB613" s="393" t="e">
        <f>SUM(#REF!)</f>
        <v>#REF!</v>
      </c>
      <c r="AC613" s="393" t="e">
        <f>SUM(#REF!)</f>
        <v>#REF!</v>
      </c>
      <c r="AD613" s="393" t="e">
        <f>SUM(#REF!)</f>
        <v>#REF!</v>
      </c>
      <c r="AE613" s="187">
        <v>100000</v>
      </c>
      <c r="AF613" s="187">
        <v>100000</v>
      </c>
      <c r="AG613" s="378">
        <v>0</v>
      </c>
      <c r="AH613" s="395" t="e">
        <f t="shared" si="326"/>
        <v>#REF!</v>
      </c>
      <c r="AI613" s="110" t="e">
        <f>#REF!</f>
        <v>#REF!</v>
      </c>
      <c r="AJ613" s="93" t="e">
        <f>#REF!</f>
        <v>#REF!</v>
      </c>
      <c r="AK613" s="93" t="e">
        <f>#REF!</f>
        <v>#REF!</v>
      </c>
      <c r="AL613" s="93" t="e">
        <f>#REF!</f>
        <v>#REF!</v>
      </c>
      <c r="AM613" s="93" t="e">
        <f>#REF!</f>
        <v>#REF!</v>
      </c>
      <c r="AN613" s="93" t="e">
        <f>#REF!</f>
        <v>#REF!</v>
      </c>
      <c r="AO613" s="93" t="e">
        <f>#REF!</f>
        <v>#REF!</v>
      </c>
      <c r="AP613" s="93" t="e">
        <f>#REF!</f>
        <v>#REF!</v>
      </c>
      <c r="AQ613" s="93" t="e">
        <f>#REF!</f>
        <v>#REF!</v>
      </c>
      <c r="AR613" s="93" t="e">
        <f>#REF!</f>
        <v>#REF!</v>
      </c>
      <c r="AS613" s="187" t="e">
        <f>#REF!</f>
        <v>#REF!</v>
      </c>
      <c r="AT613" s="187" t="e">
        <f>#REF!</f>
        <v>#REF!</v>
      </c>
      <c r="AU613" s="17"/>
      <c r="AV613" s="17"/>
    </row>
    <row r="614" spans="1:48">
      <c r="A614" s="519">
        <v>5102070100900100</v>
      </c>
      <c r="B614" s="95" t="s">
        <v>1213</v>
      </c>
      <c r="C614" s="52" t="s">
        <v>1547</v>
      </c>
      <c r="D614" s="525" t="e">
        <f t="shared" si="327"/>
        <v>#REF!</v>
      </c>
      <c r="E614" s="106" t="e">
        <f>AC614+AA614+Y614+W614+U614+S614+Q614+O614+M614+K614+I614+G614</f>
        <v>#REF!</v>
      </c>
      <c r="F614" s="428" t="e">
        <f t="shared" si="325"/>
        <v>#REF!</v>
      </c>
      <c r="G614" s="397" t="e">
        <f>SUM(#REF!)</f>
        <v>#REF!</v>
      </c>
      <c r="H614" s="396" t="e">
        <f>SUM(#REF!)</f>
        <v>#REF!</v>
      </c>
      <c r="I614" s="396" t="e">
        <f>SUM(#REF!)</f>
        <v>#REF!</v>
      </c>
      <c r="J614" s="396" t="e">
        <f>SUM(#REF!)</f>
        <v>#REF!</v>
      </c>
      <c r="K614" s="396" t="e">
        <f>SUM(#REF!)</f>
        <v>#REF!</v>
      </c>
      <c r="L614" s="396" t="e">
        <f>SUM(#REF!)</f>
        <v>#REF!</v>
      </c>
      <c r="M614" s="396" t="e">
        <f>SUM(#REF!)</f>
        <v>#REF!</v>
      </c>
      <c r="N614" s="396" t="e">
        <f>SUM(#REF!)</f>
        <v>#REF!</v>
      </c>
      <c r="O614" s="396" t="e">
        <f>SUM(#REF!)</f>
        <v>#REF!</v>
      </c>
      <c r="P614" s="396" t="e">
        <f>SUM(#REF!)</f>
        <v>#REF!</v>
      </c>
      <c r="Q614" s="396" t="e">
        <f>SUM(#REF!)</f>
        <v>#REF!</v>
      </c>
      <c r="R614" s="396" t="e">
        <f>SUM(#REF!)</f>
        <v>#REF!</v>
      </c>
      <c r="S614" s="396" t="e">
        <f>SUM(#REF!)</f>
        <v>#REF!</v>
      </c>
      <c r="T614" s="396" t="e">
        <f>SUM(#REF!)</f>
        <v>#REF!</v>
      </c>
      <c r="U614" s="396" t="e">
        <f>SUM(#REF!)</f>
        <v>#REF!</v>
      </c>
      <c r="V614" s="396" t="e">
        <f>SUM(#REF!)</f>
        <v>#REF!</v>
      </c>
      <c r="W614" s="396" t="e">
        <f>SUM(#REF!)</f>
        <v>#REF!</v>
      </c>
      <c r="X614" s="396" t="e">
        <f>SUM(#REF!)</f>
        <v>#REF!</v>
      </c>
      <c r="Y614" s="396" t="e">
        <f>SUM(#REF!)</f>
        <v>#REF!</v>
      </c>
      <c r="Z614" s="396" t="e">
        <f>SUM(#REF!)</f>
        <v>#REF!</v>
      </c>
      <c r="AA614" s="393" t="e">
        <f>SUM(#REF!)</f>
        <v>#REF!</v>
      </c>
      <c r="AB614" s="393" t="e">
        <f>SUM(#REF!)</f>
        <v>#REF!</v>
      </c>
      <c r="AC614" s="393" t="e">
        <f>SUM(#REF!)</f>
        <v>#REF!</v>
      </c>
      <c r="AD614" s="393" t="e">
        <f>SUM(#REF!)</f>
        <v>#REF!</v>
      </c>
      <c r="AE614" s="505">
        <f>19700+12965</f>
        <v>32665</v>
      </c>
      <c r="AF614" s="93">
        <v>19700</v>
      </c>
      <c r="AG614" s="378">
        <v>157221</v>
      </c>
      <c r="AH614" s="395" t="e">
        <f t="shared" si="326"/>
        <v>#REF!</v>
      </c>
      <c r="AI614" s="110" t="e">
        <f>#REF!</f>
        <v>#REF!</v>
      </c>
      <c r="AJ614" s="93" t="e">
        <f>#REF!</f>
        <v>#REF!</v>
      </c>
      <c r="AK614" s="93" t="e">
        <f>#REF!</f>
        <v>#REF!</v>
      </c>
      <c r="AL614" s="93" t="e">
        <f>#REF!</f>
        <v>#REF!</v>
      </c>
      <c r="AM614" s="93" t="e">
        <f>#REF!</f>
        <v>#REF!</v>
      </c>
      <c r="AN614" s="93" t="e">
        <f>#REF!</f>
        <v>#REF!</v>
      </c>
      <c r="AO614" s="93" t="e">
        <f>#REF!</f>
        <v>#REF!</v>
      </c>
      <c r="AP614" s="93" t="e">
        <f>#REF!</f>
        <v>#REF!</v>
      </c>
      <c r="AQ614" s="93"/>
      <c r="AR614" s="93"/>
      <c r="AS614" s="187"/>
      <c r="AT614" s="187"/>
      <c r="AU614" s="17"/>
      <c r="AV614" s="17"/>
    </row>
    <row r="615" spans="1:48">
      <c r="A615" s="519">
        <v>5102070100900200</v>
      </c>
      <c r="C615" s="134" t="s">
        <v>1466</v>
      </c>
      <c r="D615" s="525" t="e">
        <f t="shared" si="327"/>
        <v>#REF!</v>
      </c>
      <c r="E615" s="106" t="e">
        <f>AC615+AA615+Y615+W615+U615+S615+Q615+O615+M615+K615+I615+G615</f>
        <v>#REF!</v>
      </c>
      <c r="F615" s="428" t="e">
        <f t="shared" si="325"/>
        <v>#REF!</v>
      </c>
      <c r="G615" s="397" t="e">
        <f>SUM(#REF!)</f>
        <v>#REF!</v>
      </c>
      <c r="H615" s="396" t="e">
        <f>SUM(#REF!)</f>
        <v>#REF!</v>
      </c>
      <c r="I615" s="396" t="e">
        <f>SUM(#REF!)</f>
        <v>#REF!</v>
      </c>
      <c r="J615" s="396" t="e">
        <f>SUM(#REF!)</f>
        <v>#REF!</v>
      </c>
      <c r="K615" s="396" t="e">
        <f>SUM(#REF!)</f>
        <v>#REF!</v>
      </c>
      <c r="L615" s="396" t="e">
        <f>SUM(#REF!)</f>
        <v>#REF!</v>
      </c>
      <c r="M615" s="396" t="e">
        <f>SUM(#REF!)</f>
        <v>#REF!</v>
      </c>
      <c r="N615" s="396" t="e">
        <f>SUM(#REF!)</f>
        <v>#REF!</v>
      </c>
      <c r="O615" s="396" t="e">
        <f>SUM(#REF!)</f>
        <v>#REF!</v>
      </c>
      <c r="P615" s="396" t="e">
        <f>SUM(#REF!)</f>
        <v>#REF!</v>
      </c>
      <c r="Q615" s="396" t="e">
        <f>SUM(#REF!)</f>
        <v>#REF!</v>
      </c>
      <c r="R615" s="396" t="e">
        <f>SUM(#REF!)</f>
        <v>#REF!</v>
      </c>
      <c r="S615" s="396" t="e">
        <f>SUM(#REF!)</f>
        <v>#REF!</v>
      </c>
      <c r="T615" s="396" t="e">
        <f>SUM(#REF!)</f>
        <v>#REF!</v>
      </c>
      <c r="U615" s="396" t="e">
        <f>SUM(#REF!)</f>
        <v>#REF!</v>
      </c>
      <c r="V615" s="396" t="e">
        <f>SUM(#REF!)</f>
        <v>#REF!</v>
      </c>
      <c r="W615" s="396" t="e">
        <f>SUM(#REF!)</f>
        <v>#REF!</v>
      </c>
      <c r="X615" s="396" t="e">
        <f>SUM(#REF!)</f>
        <v>#REF!</v>
      </c>
      <c r="Y615" s="396" t="e">
        <f>SUM(#REF!)</f>
        <v>#REF!</v>
      </c>
      <c r="Z615" s="396" t="e">
        <f>SUM(#REF!)</f>
        <v>#REF!</v>
      </c>
      <c r="AA615" s="393" t="e">
        <f>SUM(#REF!)</f>
        <v>#REF!</v>
      </c>
      <c r="AB615" s="393" t="e">
        <f>SUM(#REF!)</f>
        <v>#REF!</v>
      </c>
      <c r="AC615" s="393" t="e">
        <f>SUM(#REF!)</f>
        <v>#REF!</v>
      </c>
      <c r="AD615" s="393" t="e">
        <f>SUM(#REF!)</f>
        <v>#REF!</v>
      </c>
      <c r="AE615" s="187">
        <v>0</v>
      </c>
      <c r="AF615" s="93">
        <v>0</v>
      </c>
      <c r="AG615" s="378">
        <v>0</v>
      </c>
      <c r="AH615" s="395" t="e">
        <f t="shared" si="326"/>
        <v>#REF!</v>
      </c>
      <c r="AI615" s="110" t="e">
        <f>#REF!</f>
        <v>#REF!</v>
      </c>
      <c r="AJ615" s="93" t="e">
        <f>#REF!</f>
        <v>#REF!</v>
      </c>
      <c r="AK615" s="93" t="e">
        <f>#REF!</f>
        <v>#REF!</v>
      </c>
      <c r="AL615" s="93" t="e">
        <f>#REF!</f>
        <v>#REF!</v>
      </c>
      <c r="AM615" s="93" t="e">
        <f>#REF!</f>
        <v>#REF!</v>
      </c>
      <c r="AN615" s="93" t="e">
        <f>#REF!</f>
        <v>#REF!</v>
      </c>
      <c r="AO615" s="93" t="e">
        <f>#REF!</f>
        <v>#REF!</v>
      </c>
      <c r="AP615" s="93" t="e">
        <f>#REF!</f>
        <v>#REF!</v>
      </c>
      <c r="AQ615" s="93"/>
      <c r="AR615" s="93"/>
      <c r="AS615" s="187" t="e">
        <f>#REF!</f>
        <v>#REF!</v>
      </c>
      <c r="AT615" s="187" t="e">
        <f>#REF!</f>
        <v>#REF!</v>
      </c>
      <c r="AU615" s="17"/>
      <c r="AV615" s="17"/>
    </row>
    <row r="616" spans="1:48">
      <c r="A616" s="519">
        <v>5102080100900300</v>
      </c>
      <c r="C616" s="134" t="s">
        <v>1465</v>
      </c>
      <c r="D616" s="525" t="e">
        <f t="shared" si="327"/>
        <v>#REF!</v>
      </c>
      <c r="E616" s="106" t="e">
        <f t="shared" si="325"/>
        <v>#REF!</v>
      </c>
      <c r="F616" s="428" t="e">
        <f t="shared" si="325"/>
        <v>#REF!</v>
      </c>
      <c r="G616" s="397" t="e">
        <f>SUM(#REF!)</f>
        <v>#REF!</v>
      </c>
      <c r="H616" s="396" t="e">
        <f>SUM(#REF!)</f>
        <v>#REF!</v>
      </c>
      <c r="I616" s="396" t="e">
        <f>SUM(#REF!)</f>
        <v>#REF!</v>
      </c>
      <c r="J616" s="396" t="e">
        <f>SUM(#REF!)</f>
        <v>#REF!</v>
      </c>
      <c r="K616" s="396" t="e">
        <f>SUM(#REF!)</f>
        <v>#REF!</v>
      </c>
      <c r="L616" s="396" t="e">
        <f>SUM(#REF!)</f>
        <v>#REF!</v>
      </c>
      <c r="M616" s="396" t="e">
        <f>SUM(#REF!)</f>
        <v>#REF!</v>
      </c>
      <c r="N616" s="396" t="e">
        <f>SUM(#REF!)</f>
        <v>#REF!</v>
      </c>
      <c r="O616" s="396" t="e">
        <f>SUM(#REF!)</f>
        <v>#REF!</v>
      </c>
      <c r="P616" s="396" t="e">
        <f>SUM(#REF!)</f>
        <v>#REF!</v>
      </c>
      <c r="Q616" s="396" t="e">
        <f>SUM(#REF!)</f>
        <v>#REF!</v>
      </c>
      <c r="R616" s="396" t="e">
        <f>SUM(#REF!)</f>
        <v>#REF!</v>
      </c>
      <c r="S616" s="396" t="e">
        <f>SUM(#REF!)</f>
        <v>#REF!</v>
      </c>
      <c r="T616" s="396" t="e">
        <f>SUM(#REF!)</f>
        <v>#REF!</v>
      </c>
      <c r="U616" s="396" t="e">
        <f>SUM(#REF!)</f>
        <v>#REF!</v>
      </c>
      <c r="V616" s="396" t="e">
        <f>SUM(#REF!)</f>
        <v>#REF!</v>
      </c>
      <c r="W616" s="396" t="e">
        <f>SUM(#REF!)</f>
        <v>#REF!</v>
      </c>
      <c r="X616" s="396" t="e">
        <f>SUM(#REF!)</f>
        <v>#REF!</v>
      </c>
      <c r="Y616" s="396" t="e">
        <f>SUM(#REF!)</f>
        <v>#REF!</v>
      </c>
      <c r="Z616" s="396" t="e">
        <f>SUM(#REF!)</f>
        <v>#REF!</v>
      </c>
      <c r="AA616" s="393" t="e">
        <f>SUM(#REF!)</f>
        <v>#REF!</v>
      </c>
      <c r="AB616" s="393" t="e">
        <f>SUM(#REF!)</f>
        <v>#REF!</v>
      </c>
      <c r="AC616" s="393" t="e">
        <f>SUM(#REF!)</f>
        <v>#REF!</v>
      </c>
      <c r="AD616" s="393" t="e">
        <f>SUM(#REF!)</f>
        <v>#REF!</v>
      </c>
      <c r="AE616" s="187">
        <v>0</v>
      </c>
      <c r="AF616" s="187">
        <v>0</v>
      </c>
      <c r="AG616" s="378">
        <v>0</v>
      </c>
      <c r="AH616" s="395" t="e">
        <f t="shared" si="326"/>
        <v>#REF!</v>
      </c>
      <c r="AI616" s="110" t="e">
        <f>#REF!</f>
        <v>#REF!</v>
      </c>
      <c r="AJ616" s="93" t="e">
        <f>#REF!</f>
        <v>#REF!</v>
      </c>
      <c r="AK616" s="93" t="e">
        <f>#REF!</f>
        <v>#REF!</v>
      </c>
      <c r="AL616" s="93" t="e">
        <f>#REF!</f>
        <v>#REF!</v>
      </c>
      <c r="AM616" s="93" t="e">
        <f>#REF!</f>
        <v>#REF!</v>
      </c>
      <c r="AN616" s="93" t="e">
        <f>#REF!</f>
        <v>#REF!</v>
      </c>
      <c r="AO616" s="93" t="e">
        <f>#REF!</f>
        <v>#REF!</v>
      </c>
      <c r="AP616" s="93" t="e">
        <f>#REF!</f>
        <v>#REF!</v>
      </c>
      <c r="AQ616" s="93"/>
      <c r="AR616" s="93"/>
      <c r="AS616" s="187" t="e">
        <f>#REF!</f>
        <v>#REF!</v>
      </c>
      <c r="AT616" s="187" t="e">
        <f>#REF!</f>
        <v>#REF!</v>
      </c>
      <c r="AU616" s="17"/>
      <c r="AV616" s="17"/>
    </row>
    <row r="617" spans="1:48">
      <c r="A617" s="519"/>
      <c r="B617" s="95">
        <v>915</v>
      </c>
      <c r="C617" s="37" t="s">
        <v>1359</v>
      </c>
      <c r="D617" s="525" t="e">
        <f t="shared" si="327"/>
        <v>#REF!</v>
      </c>
      <c r="E617" s="106" t="e">
        <f t="shared" si="325"/>
        <v>#REF!</v>
      </c>
      <c r="F617" s="428" t="e">
        <f t="shared" si="325"/>
        <v>#REF!</v>
      </c>
      <c r="G617" s="397" t="e">
        <f>SUM(#REF!)</f>
        <v>#REF!</v>
      </c>
      <c r="H617" s="396" t="e">
        <f>SUM(#REF!)</f>
        <v>#REF!</v>
      </c>
      <c r="I617" s="396" t="e">
        <f>SUM(#REF!)</f>
        <v>#REF!</v>
      </c>
      <c r="J617" s="396" t="e">
        <f>SUM(#REF!)</f>
        <v>#REF!</v>
      </c>
      <c r="K617" s="396" t="e">
        <f>SUM(#REF!)</f>
        <v>#REF!</v>
      </c>
      <c r="L617" s="396" t="e">
        <f>SUM(#REF!)</f>
        <v>#REF!</v>
      </c>
      <c r="M617" s="396" t="e">
        <f>SUM(#REF!)</f>
        <v>#REF!</v>
      </c>
      <c r="N617" s="396" t="e">
        <f>SUM(#REF!)</f>
        <v>#REF!</v>
      </c>
      <c r="O617" s="396" t="e">
        <f>SUM(#REF!)</f>
        <v>#REF!</v>
      </c>
      <c r="P617" s="396" t="e">
        <f>SUM(#REF!)</f>
        <v>#REF!</v>
      </c>
      <c r="Q617" s="396" t="e">
        <f>SUM(#REF!)</f>
        <v>#REF!</v>
      </c>
      <c r="R617" s="396" t="e">
        <f>SUM(#REF!)</f>
        <v>#REF!</v>
      </c>
      <c r="S617" s="396" t="e">
        <f>SUM(#REF!)</f>
        <v>#REF!</v>
      </c>
      <c r="T617" s="396" t="e">
        <f>SUM(#REF!)</f>
        <v>#REF!</v>
      </c>
      <c r="U617" s="396" t="e">
        <f>SUM(#REF!)</f>
        <v>#REF!</v>
      </c>
      <c r="V617" s="396" t="e">
        <f>SUM(#REF!)</f>
        <v>#REF!</v>
      </c>
      <c r="W617" s="396" t="e">
        <f>SUM(#REF!)</f>
        <v>#REF!</v>
      </c>
      <c r="X617" s="396" t="e">
        <f>SUM(#REF!)</f>
        <v>#REF!</v>
      </c>
      <c r="Y617" s="396" t="e">
        <f>SUM(#REF!)</f>
        <v>#REF!</v>
      </c>
      <c r="Z617" s="396" t="e">
        <f>SUM(#REF!)</f>
        <v>#REF!</v>
      </c>
      <c r="AA617" s="393" t="e">
        <f>SUM(#REF!)</f>
        <v>#REF!</v>
      </c>
      <c r="AB617" s="393" t="e">
        <f>SUM(#REF!)</f>
        <v>#REF!</v>
      </c>
      <c r="AC617" s="393" t="e">
        <f>SUM(#REF!)</f>
        <v>#REF!</v>
      </c>
      <c r="AD617" s="393" t="e">
        <f>SUM(#REF!)</f>
        <v>#REF!</v>
      </c>
      <c r="AE617" s="187">
        <v>0</v>
      </c>
      <c r="AF617" s="187">
        <v>0</v>
      </c>
      <c r="AG617" s="378">
        <v>0</v>
      </c>
      <c r="AH617" s="395" t="e">
        <f t="shared" si="322"/>
        <v>#REF!</v>
      </c>
      <c r="AI617" s="110" t="e">
        <f>#REF!</f>
        <v>#REF!</v>
      </c>
      <c r="AJ617" s="93" t="e">
        <f>#REF!</f>
        <v>#REF!</v>
      </c>
      <c r="AK617" s="93" t="e">
        <f>#REF!</f>
        <v>#REF!</v>
      </c>
      <c r="AL617" s="93" t="e">
        <f>#REF!</f>
        <v>#REF!</v>
      </c>
      <c r="AM617" s="93" t="e">
        <f>#REF!</f>
        <v>#REF!</v>
      </c>
      <c r="AN617" s="93" t="e">
        <f>#REF!</f>
        <v>#REF!</v>
      </c>
      <c r="AO617" s="93" t="e">
        <f>#REF!</f>
        <v>#REF!</v>
      </c>
      <c r="AP617" s="93" t="e">
        <f>#REF!</f>
        <v>#REF!</v>
      </c>
      <c r="AQ617" s="93" t="e">
        <f>#REF!</f>
        <v>#REF!</v>
      </c>
      <c r="AR617" s="93" t="e">
        <f>#REF!</f>
        <v>#REF!</v>
      </c>
      <c r="AS617" s="187" t="e">
        <f>#REF!</f>
        <v>#REF!</v>
      </c>
      <c r="AT617" s="187" t="e">
        <f>#REF!</f>
        <v>#REF!</v>
      </c>
      <c r="AU617" s="17"/>
      <c r="AV617" s="17"/>
    </row>
    <row r="618" spans="1:48">
      <c r="A618" s="519"/>
      <c r="B618" s="95">
        <v>916</v>
      </c>
      <c r="C618" s="37" t="s">
        <v>1301</v>
      </c>
      <c r="D618" s="526" t="e">
        <f t="shared" ref="D618:AD618" si="328">SUM(D619:D620)</f>
        <v>#REF!</v>
      </c>
      <c r="E618" s="429" t="e">
        <f t="shared" si="328"/>
        <v>#REF!</v>
      </c>
      <c r="F618" s="430" t="e">
        <f t="shared" si="328"/>
        <v>#REF!</v>
      </c>
      <c r="G618" s="89" t="e">
        <f t="shared" ref="G618:L618" si="329">SUM(G619:G620)</f>
        <v>#REF!</v>
      </c>
      <c r="H618" s="100" t="e">
        <f t="shared" si="329"/>
        <v>#REF!</v>
      </c>
      <c r="I618" s="100" t="e">
        <f t="shared" si="329"/>
        <v>#REF!</v>
      </c>
      <c r="J618" s="100" t="e">
        <f t="shared" si="329"/>
        <v>#REF!</v>
      </c>
      <c r="K618" s="100" t="e">
        <f t="shared" si="329"/>
        <v>#REF!</v>
      </c>
      <c r="L618" s="100" t="e">
        <f t="shared" si="329"/>
        <v>#REF!</v>
      </c>
      <c r="M618" s="100" t="e">
        <f t="shared" si="328"/>
        <v>#REF!</v>
      </c>
      <c r="N618" s="100" t="e">
        <f t="shared" si="328"/>
        <v>#REF!</v>
      </c>
      <c r="O618" s="100" t="e">
        <f t="shared" si="328"/>
        <v>#REF!</v>
      </c>
      <c r="P618" s="100" t="e">
        <f t="shared" si="328"/>
        <v>#REF!</v>
      </c>
      <c r="Q618" s="100" t="e">
        <f t="shared" si="328"/>
        <v>#REF!</v>
      </c>
      <c r="R618" s="100" t="e">
        <f t="shared" si="328"/>
        <v>#REF!</v>
      </c>
      <c r="S618" s="100" t="e">
        <f t="shared" si="328"/>
        <v>#REF!</v>
      </c>
      <c r="T618" s="100" t="e">
        <f t="shared" si="328"/>
        <v>#REF!</v>
      </c>
      <c r="U618" s="100" t="e">
        <f t="shared" si="328"/>
        <v>#REF!</v>
      </c>
      <c r="V618" s="100" t="e">
        <f t="shared" si="328"/>
        <v>#REF!</v>
      </c>
      <c r="W618" s="100" t="e">
        <f t="shared" si="328"/>
        <v>#REF!</v>
      </c>
      <c r="X618" s="100" t="e">
        <f t="shared" si="328"/>
        <v>#REF!</v>
      </c>
      <c r="Y618" s="100" t="e">
        <f t="shared" si="328"/>
        <v>#REF!</v>
      </c>
      <c r="Z618" s="100" t="e">
        <f t="shared" si="328"/>
        <v>#REF!</v>
      </c>
      <c r="AA618" s="100" t="e">
        <f t="shared" si="328"/>
        <v>#REF!</v>
      </c>
      <c r="AB618" s="100" t="e">
        <f t="shared" si="328"/>
        <v>#REF!</v>
      </c>
      <c r="AC618" s="100" t="e">
        <f t="shared" si="328"/>
        <v>#REF!</v>
      </c>
      <c r="AD618" s="100" t="e">
        <f t="shared" si="328"/>
        <v>#REF!</v>
      </c>
      <c r="AE618" s="182">
        <f>SUM(AE619:AE620)</f>
        <v>331800</v>
      </c>
      <c r="AF618" s="182">
        <f t="shared" ref="AF618:AT618" si="330">SUM(AF619:AF620)</f>
        <v>331800</v>
      </c>
      <c r="AG618" s="182">
        <f t="shared" si="330"/>
        <v>402396</v>
      </c>
      <c r="AH618" s="182" t="e">
        <f t="shared" si="330"/>
        <v>#REF!</v>
      </c>
      <c r="AI618" s="182" t="e">
        <f t="shared" si="330"/>
        <v>#REF!</v>
      </c>
      <c r="AJ618" s="182" t="e">
        <f t="shared" si="330"/>
        <v>#REF!</v>
      </c>
      <c r="AK618" s="182" t="e">
        <f t="shared" si="330"/>
        <v>#REF!</v>
      </c>
      <c r="AL618" s="182" t="e">
        <f t="shared" si="330"/>
        <v>#REF!</v>
      </c>
      <c r="AM618" s="182" t="e">
        <f t="shared" si="330"/>
        <v>#REF!</v>
      </c>
      <c r="AN618" s="182" t="e">
        <f t="shared" si="330"/>
        <v>#REF!</v>
      </c>
      <c r="AO618" s="182" t="e">
        <f t="shared" si="330"/>
        <v>#REF!</v>
      </c>
      <c r="AP618" s="182" t="e">
        <f t="shared" si="330"/>
        <v>#REF!</v>
      </c>
      <c r="AQ618" s="182" t="e">
        <f t="shared" si="330"/>
        <v>#REF!</v>
      </c>
      <c r="AR618" s="182" t="e">
        <f t="shared" si="330"/>
        <v>#REF!</v>
      </c>
      <c r="AS618" s="182" t="e">
        <f t="shared" si="330"/>
        <v>#REF!</v>
      </c>
      <c r="AT618" s="182" t="e">
        <f t="shared" si="330"/>
        <v>#REF!</v>
      </c>
      <c r="AU618" s="17"/>
      <c r="AV618" s="17"/>
    </row>
    <row r="619" spans="1:48">
      <c r="A619" s="519">
        <v>5100014610100500</v>
      </c>
      <c r="B619" s="95" t="s">
        <v>1299</v>
      </c>
      <c r="C619" s="37" t="s">
        <v>1722</v>
      </c>
      <c r="D619" s="525" t="e">
        <f>E619/9*12</f>
        <v>#REF!</v>
      </c>
      <c r="E619" s="106" t="e">
        <f t="shared" ref="E619:F621" si="331">AC619+AA619+Y619+W619+U619+S619+Q619+O619+M619+K619+I619+G619</f>
        <v>#REF!</v>
      </c>
      <c r="F619" s="428" t="e">
        <f t="shared" si="331"/>
        <v>#REF!</v>
      </c>
      <c r="G619" s="397" t="e">
        <f>SUM(#REF!)</f>
        <v>#REF!</v>
      </c>
      <c r="H619" s="396" t="e">
        <f>SUM(#REF!)</f>
        <v>#REF!</v>
      </c>
      <c r="I619" s="396" t="e">
        <f>SUM(#REF!)</f>
        <v>#REF!</v>
      </c>
      <c r="J619" s="396" t="e">
        <f>SUM(#REF!)</f>
        <v>#REF!</v>
      </c>
      <c r="K619" s="396" t="e">
        <f>SUM(#REF!)</f>
        <v>#REF!</v>
      </c>
      <c r="L619" s="396" t="e">
        <f>SUM(#REF!)</f>
        <v>#REF!</v>
      </c>
      <c r="M619" s="396" t="e">
        <f>SUM(#REF!)</f>
        <v>#REF!</v>
      </c>
      <c r="N619" s="396" t="e">
        <f>SUM(#REF!)</f>
        <v>#REF!</v>
      </c>
      <c r="O619" s="396" t="e">
        <f>SUM(#REF!)</f>
        <v>#REF!</v>
      </c>
      <c r="P619" s="396" t="e">
        <f>SUM(#REF!)</f>
        <v>#REF!</v>
      </c>
      <c r="Q619" s="396" t="e">
        <f>SUM(#REF!)</f>
        <v>#REF!</v>
      </c>
      <c r="R619" s="396" t="e">
        <f>SUM(#REF!)</f>
        <v>#REF!</v>
      </c>
      <c r="S619" s="396" t="e">
        <f>SUM(#REF!)</f>
        <v>#REF!</v>
      </c>
      <c r="T619" s="396" t="e">
        <f>SUM(#REF!)</f>
        <v>#REF!</v>
      </c>
      <c r="U619" s="396" t="e">
        <f>SUM(#REF!)</f>
        <v>#REF!</v>
      </c>
      <c r="V619" s="396" t="e">
        <f>SUM(#REF!)</f>
        <v>#REF!</v>
      </c>
      <c r="W619" s="396" t="e">
        <f>SUM(#REF!)</f>
        <v>#REF!</v>
      </c>
      <c r="X619" s="396" t="e">
        <f>SUM(#REF!)</f>
        <v>#REF!</v>
      </c>
      <c r="Y619" s="396" t="e">
        <f>SUM(#REF!)</f>
        <v>#REF!</v>
      </c>
      <c r="Z619" s="396" t="e">
        <f>SUM(#REF!)</f>
        <v>#REF!</v>
      </c>
      <c r="AA619" s="393" t="e">
        <f>SUM(#REF!)</f>
        <v>#REF!</v>
      </c>
      <c r="AB619" s="393" t="e">
        <f>SUM(#REF!)</f>
        <v>#REF!</v>
      </c>
      <c r="AC619" s="393" t="e">
        <f>SUM(#REF!)</f>
        <v>#REF!</v>
      </c>
      <c r="AD619" s="393" t="e">
        <f>SUM(#REF!)</f>
        <v>#REF!</v>
      </c>
      <c r="AE619" s="187">
        <v>150800</v>
      </c>
      <c r="AF619" s="187">
        <v>150800</v>
      </c>
      <c r="AG619" s="378">
        <v>165073</v>
      </c>
      <c r="AH619" s="395" t="e">
        <f>SUM(AI619:AT619)</f>
        <v>#REF!</v>
      </c>
      <c r="AI619" s="110" t="e">
        <f>#REF!</f>
        <v>#REF!</v>
      </c>
      <c r="AJ619" s="93" t="e">
        <f>#REF!</f>
        <v>#REF!</v>
      </c>
      <c r="AK619" s="93" t="e">
        <f>#REF!</f>
        <v>#REF!</v>
      </c>
      <c r="AL619" s="93" t="e">
        <f>#REF!</f>
        <v>#REF!</v>
      </c>
      <c r="AM619" s="93" t="e">
        <f>#REF!</f>
        <v>#REF!</v>
      </c>
      <c r="AN619" s="93" t="e">
        <f>#REF!</f>
        <v>#REF!</v>
      </c>
      <c r="AO619" s="93" t="e">
        <f>#REF!</f>
        <v>#REF!</v>
      </c>
      <c r="AP619" s="93" t="e">
        <f>#REF!</f>
        <v>#REF!</v>
      </c>
      <c r="AQ619" s="93" t="e">
        <f>#REF!</f>
        <v>#REF!</v>
      </c>
      <c r="AR619" s="93" t="e">
        <f>#REF!</f>
        <v>#REF!</v>
      </c>
      <c r="AS619" s="187" t="e">
        <f>#REF!</f>
        <v>#REF!</v>
      </c>
      <c r="AT619" s="187" t="e">
        <f>#REF!</f>
        <v>#REF!</v>
      </c>
      <c r="AU619" s="17"/>
      <c r="AV619" s="17"/>
    </row>
    <row r="620" spans="1:48">
      <c r="A620" s="519">
        <v>5100014610100600</v>
      </c>
      <c r="B620" s="95" t="s">
        <v>1300</v>
      </c>
      <c r="C620" s="37" t="s">
        <v>1723</v>
      </c>
      <c r="D620" s="525" t="e">
        <f>E620/9*12</f>
        <v>#REF!</v>
      </c>
      <c r="E620" s="106" t="e">
        <f t="shared" si="331"/>
        <v>#REF!</v>
      </c>
      <c r="F620" s="428" t="e">
        <f t="shared" si="331"/>
        <v>#REF!</v>
      </c>
      <c r="G620" s="397" t="e">
        <f>SUM(#REF!)</f>
        <v>#REF!</v>
      </c>
      <c r="H620" s="396" t="e">
        <f>SUM(#REF!)</f>
        <v>#REF!</v>
      </c>
      <c r="I620" s="396" t="e">
        <f>SUM(#REF!)</f>
        <v>#REF!</v>
      </c>
      <c r="J620" s="396" t="e">
        <f>SUM(#REF!)</f>
        <v>#REF!</v>
      </c>
      <c r="K620" s="396" t="e">
        <f>SUM(#REF!)</f>
        <v>#REF!</v>
      </c>
      <c r="L620" s="396" t="e">
        <f>SUM(#REF!)</f>
        <v>#REF!</v>
      </c>
      <c r="M620" s="396" t="e">
        <f>SUM(#REF!)</f>
        <v>#REF!</v>
      </c>
      <c r="N620" s="396" t="e">
        <f>SUM(#REF!)</f>
        <v>#REF!</v>
      </c>
      <c r="O620" s="396" t="e">
        <f>SUM(#REF!)</f>
        <v>#REF!</v>
      </c>
      <c r="P620" s="396" t="e">
        <f>SUM(#REF!)</f>
        <v>#REF!</v>
      </c>
      <c r="Q620" s="396" t="e">
        <f>SUM(#REF!)</f>
        <v>#REF!</v>
      </c>
      <c r="R620" s="396" t="e">
        <f>SUM(#REF!)</f>
        <v>#REF!</v>
      </c>
      <c r="S620" s="396" t="e">
        <f>SUM(#REF!)</f>
        <v>#REF!</v>
      </c>
      <c r="T620" s="396" t="e">
        <f>SUM(#REF!)</f>
        <v>#REF!</v>
      </c>
      <c r="U620" s="396" t="e">
        <f>SUM(#REF!)</f>
        <v>#REF!</v>
      </c>
      <c r="V620" s="396" t="e">
        <f>SUM(#REF!)</f>
        <v>#REF!</v>
      </c>
      <c r="W620" s="396" t="e">
        <f>SUM(#REF!)</f>
        <v>#REF!</v>
      </c>
      <c r="X620" s="396" t="e">
        <f>SUM(#REF!)</f>
        <v>#REF!</v>
      </c>
      <c r="Y620" s="396" t="e">
        <f>SUM(#REF!)</f>
        <v>#REF!</v>
      </c>
      <c r="Z620" s="396" t="e">
        <f>SUM(#REF!)</f>
        <v>#REF!</v>
      </c>
      <c r="AA620" s="393" t="e">
        <f>SUM(#REF!)</f>
        <v>#REF!</v>
      </c>
      <c r="AB620" s="393" t="e">
        <f>SUM(#REF!)</f>
        <v>#REF!</v>
      </c>
      <c r="AC620" s="393" t="e">
        <f>SUM(#REF!)</f>
        <v>#REF!</v>
      </c>
      <c r="AD620" s="393" t="e">
        <f>SUM(#REF!)</f>
        <v>#REF!</v>
      </c>
      <c r="AE620" s="187">
        <v>181000</v>
      </c>
      <c r="AF620" s="187">
        <v>181000</v>
      </c>
      <c r="AG620" s="378">
        <v>237323</v>
      </c>
      <c r="AH620" s="395" t="e">
        <f>SUM(AI620:AT620)</f>
        <v>#REF!</v>
      </c>
      <c r="AI620" s="110" t="e">
        <f>#REF!</f>
        <v>#REF!</v>
      </c>
      <c r="AJ620" s="93" t="e">
        <f>#REF!</f>
        <v>#REF!</v>
      </c>
      <c r="AK620" s="93" t="e">
        <f>#REF!</f>
        <v>#REF!</v>
      </c>
      <c r="AL620" s="93" t="e">
        <f>#REF!</f>
        <v>#REF!</v>
      </c>
      <c r="AM620" s="93" t="e">
        <f>#REF!</f>
        <v>#REF!</v>
      </c>
      <c r="AN620" s="93" t="e">
        <f>#REF!</f>
        <v>#REF!</v>
      </c>
      <c r="AO620" s="93" t="e">
        <f>#REF!</f>
        <v>#REF!</v>
      </c>
      <c r="AP620" s="93" t="e">
        <f>#REF!</f>
        <v>#REF!</v>
      </c>
      <c r="AQ620" s="93" t="e">
        <f>#REF!</f>
        <v>#REF!</v>
      </c>
      <c r="AR620" s="93" t="e">
        <f>#REF!</f>
        <v>#REF!</v>
      </c>
      <c r="AS620" s="187" t="e">
        <f>#REF!</f>
        <v>#REF!</v>
      </c>
      <c r="AT620" s="187" t="e">
        <f>#REF!</f>
        <v>#REF!</v>
      </c>
      <c r="AU620" s="17"/>
      <c r="AV620" s="17"/>
    </row>
    <row r="621" spans="1:48">
      <c r="A621" s="516">
        <v>5103010200100100</v>
      </c>
      <c r="C621" s="37" t="s">
        <v>1727</v>
      </c>
      <c r="D621" s="525" t="e">
        <f>E621/9*12</f>
        <v>#REF!</v>
      </c>
      <c r="E621" s="106" t="e">
        <f t="shared" si="331"/>
        <v>#REF!</v>
      </c>
      <c r="F621" s="428" t="e">
        <f t="shared" si="331"/>
        <v>#REF!</v>
      </c>
      <c r="G621" s="397" t="e">
        <f>SUM(#REF!)</f>
        <v>#REF!</v>
      </c>
      <c r="H621" s="396" t="e">
        <f>SUM(#REF!)</f>
        <v>#REF!</v>
      </c>
      <c r="I621" s="396" t="e">
        <f>SUM(#REF!)</f>
        <v>#REF!</v>
      </c>
      <c r="J621" s="396" t="e">
        <f>SUM(#REF!)</f>
        <v>#REF!</v>
      </c>
      <c r="K621" s="396" t="e">
        <f>SUM(#REF!)</f>
        <v>#REF!</v>
      </c>
      <c r="L621" s="396" t="e">
        <f>SUM(#REF!)</f>
        <v>#REF!</v>
      </c>
      <c r="M621" s="396" t="e">
        <f>SUM(#REF!)</f>
        <v>#REF!</v>
      </c>
      <c r="N621" s="396" t="e">
        <f>SUM(#REF!)</f>
        <v>#REF!</v>
      </c>
      <c r="O621" s="396" t="e">
        <f>SUM(#REF!)</f>
        <v>#REF!</v>
      </c>
      <c r="P621" s="396" t="e">
        <f>SUM(#REF!)</f>
        <v>#REF!</v>
      </c>
      <c r="Q621" s="396" t="e">
        <f>SUM(#REF!)</f>
        <v>#REF!</v>
      </c>
      <c r="R621" s="396" t="e">
        <f>SUM(#REF!)</f>
        <v>#REF!</v>
      </c>
      <c r="S621" s="396" t="e">
        <f>SUM(#REF!)</f>
        <v>#REF!</v>
      </c>
      <c r="T621" s="396" t="e">
        <f>SUM(#REF!)</f>
        <v>#REF!</v>
      </c>
      <c r="U621" s="396" t="e">
        <f>SUM(#REF!)</f>
        <v>#REF!</v>
      </c>
      <c r="V621" s="396" t="e">
        <f>SUM(#REF!)</f>
        <v>#REF!</v>
      </c>
      <c r="W621" s="396" t="e">
        <f>SUM(#REF!)</f>
        <v>#REF!</v>
      </c>
      <c r="X621" s="396" t="e">
        <f>SUM(#REF!)</f>
        <v>#REF!</v>
      </c>
      <c r="Y621" s="396" t="e">
        <f>SUM(#REF!)</f>
        <v>#REF!</v>
      </c>
      <c r="Z621" s="396" t="e">
        <f>SUM(#REF!)</f>
        <v>#REF!</v>
      </c>
      <c r="AA621" s="393" t="e">
        <f>SUM(#REF!)</f>
        <v>#REF!</v>
      </c>
      <c r="AB621" s="393" t="e">
        <f>SUM(#REF!)</f>
        <v>#REF!</v>
      </c>
      <c r="AC621" s="393" t="e">
        <f>SUM(#REF!)</f>
        <v>#REF!</v>
      </c>
      <c r="AD621" s="393" t="e">
        <f>SUM(#REF!)</f>
        <v>#REF!</v>
      </c>
      <c r="AE621" s="187">
        <v>0</v>
      </c>
      <c r="AF621" s="187"/>
      <c r="AG621" s="441">
        <v>0</v>
      </c>
      <c r="AH621" s="395" t="e">
        <f>SUM(AI621:AT621)</f>
        <v>#REF!</v>
      </c>
      <c r="AI621" s="110" t="e">
        <f>#REF!</f>
        <v>#REF!</v>
      </c>
      <c r="AJ621" s="93" t="e">
        <f>#REF!</f>
        <v>#REF!</v>
      </c>
      <c r="AK621" s="93" t="e">
        <f>#REF!</f>
        <v>#REF!</v>
      </c>
      <c r="AL621" s="93" t="e">
        <f>#REF!</f>
        <v>#REF!</v>
      </c>
      <c r="AM621" s="93" t="e">
        <f>#REF!</f>
        <v>#REF!</v>
      </c>
      <c r="AN621" s="93" t="e">
        <f>#REF!</f>
        <v>#REF!</v>
      </c>
      <c r="AO621" s="93" t="e">
        <f>#REF!</f>
        <v>#REF!</v>
      </c>
      <c r="AP621" s="93" t="e">
        <f>#REF!</f>
        <v>#REF!</v>
      </c>
      <c r="AQ621" s="93" t="e">
        <f>#REF!</f>
        <v>#REF!</v>
      </c>
      <c r="AR621" s="93" t="e">
        <f>#REF!</f>
        <v>#REF!</v>
      </c>
      <c r="AS621" s="187" t="e">
        <f>#REF!</f>
        <v>#REF!</v>
      </c>
      <c r="AT621" s="187" t="e">
        <f>#REF!</f>
        <v>#REF!</v>
      </c>
      <c r="AU621" s="17"/>
      <c r="AV621" s="17"/>
    </row>
    <row r="622" spans="1:48">
      <c r="C622" s="24"/>
      <c r="D622" s="525"/>
      <c r="E622" s="106"/>
      <c r="F622" s="428"/>
      <c r="G622" s="106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91"/>
      <c r="Z622" s="91"/>
      <c r="AA622" s="91"/>
      <c r="AB622" s="91"/>
      <c r="AC622" s="413"/>
      <c r="AD622" s="413"/>
      <c r="AE622" s="34"/>
      <c r="AF622" s="94"/>
      <c r="AG622" s="483"/>
      <c r="AH622" s="398"/>
      <c r="AI622" s="34"/>
      <c r="AJ622" s="94"/>
      <c r="AK622" s="94"/>
      <c r="AL622" s="94"/>
      <c r="AM622" s="94"/>
      <c r="AN622" s="94"/>
      <c r="AO622" s="94"/>
      <c r="AP622" s="94"/>
      <c r="AQ622" s="94"/>
      <c r="AR622" s="94"/>
      <c r="AS622" s="182"/>
      <c r="AT622" s="182"/>
      <c r="AU622" s="17"/>
      <c r="AV622" s="17"/>
    </row>
    <row r="623" spans="1:48" ht="16.2" thickBot="1">
      <c r="C623" s="40" t="s">
        <v>50</v>
      </c>
      <c r="D623" s="558" t="e">
        <f t="shared" ref="D623:AT623" si="332">SUM(D11-D261)</f>
        <v>#REF!</v>
      </c>
      <c r="E623" s="437" t="e">
        <f t="shared" si="332"/>
        <v>#REF!</v>
      </c>
      <c r="F623" s="438" t="e">
        <f t="shared" si="332"/>
        <v>#REF!</v>
      </c>
      <c r="G623" s="113" t="e">
        <f t="shared" si="332"/>
        <v>#REF!</v>
      </c>
      <c r="H623" s="131" t="e">
        <f t="shared" si="332"/>
        <v>#REF!</v>
      </c>
      <c r="I623" s="131" t="e">
        <f t="shared" si="332"/>
        <v>#REF!</v>
      </c>
      <c r="J623" s="131" t="e">
        <f t="shared" si="332"/>
        <v>#REF!</v>
      </c>
      <c r="K623" s="131" t="e">
        <f t="shared" si="332"/>
        <v>#REF!</v>
      </c>
      <c r="L623" s="131" t="e">
        <f t="shared" si="332"/>
        <v>#REF!</v>
      </c>
      <c r="M623" s="131" t="e">
        <f t="shared" si="332"/>
        <v>#REF!</v>
      </c>
      <c r="N623" s="131" t="e">
        <f t="shared" si="332"/>
        <v>#REF!</v>
      </c>
      <c r="O623" s="131" t="e">
        <f t="shared" si="332"/>
        <v>#REF!</v>
      </c>
      <c r="P623" s="131" t="e">
        <f t="shared" si="332"/>
        <v>#REF!</v>
      </c>
      <c r="Q623" s="131" t="e">
        <f t="shared" si="332"/>
        <v>#REF!</v>
      </c>
      <c r="R623" s="131" t="e">
        <f t="shared" si="332"/>
        <v>#REF!</v>
      </c>
      <c r="S623" s="131" t="e">
        <f t="shared" si="332"/>
        <v>#REF!</v>
      </c>
      <c r="T623" s="131" t="e">
        <f t="shared" si="332"/>
        <v>#REF!</v>
      </c>
      <c r="U623" s="131" t="e">
        <f t="shared" si="332"/>
        <v>#REF!</v>
      </c>
      <c r="V623" s="131" t="e">
        <f t="shared" si="332"/>
        <v>#REF!</v>
      </c>
      <c r="W623" s="131" t="e">
        <f t="shared" si="332"/>
        <v>#REF!</v>
      </c>
      <c r="X623" s="131" t="e">
        <f t="shared" si="332"/>
        <v>#REF!</v>
      </c>
      <c r="Y623" s="131" t="e">
        <f t="shared" si="332"/>
        <v>#REF!</v>
      </c>
      <c r="Z623" s="131" t="e">
        <f t="shared" si="332"/>
        <v>#REF!</v>
      </c>
      <c r="AA623" s="131" t="e">
        <f t="shared" si="332"/>
        <v>#REF!</v>
      </c>
      <c r="AB623" s="131" t="e">
        <f t="shared" si="332"/>
        <v>#REF!</v>
      </c>
      <c r="AC623" s="131" t="e">
        <f t="shared" si="332"/>
        <v>#REF!</v>
      </c>
      <c r="AD623" s="131" t="e">
        <f t="shared" si="332"/>
        <v>#REF!</v>
      </c>
      <c r="AE623" s="420">
        <f>SUM(AE11-AE261)</f>
        <v>105177000</v>
      </c>
      <c r="AF623" s="420">
        <f t="shared" si="332"/>
        <v>105177000</v>
      </c>
      <c r="AG623" s="420">
        <f t="shared" si="332"/>
        <v>120236740</v>
      </c>
      <c r="AH623" s="420" t="e">
        <f t="shared" si="332"/>
        <v>#REF!</v>
      </c>
      <c r="AI623" s="420" t="e">
        <f t="shared" si="332"/>
        <v>#REF!</v>
      </c>
      <c r="AJ623" s="420" t="e">
        <f t="shared" si="332"/>
        <v>#REF!</v>
      </c>
      <c r="AK623" s="420" t="e">
        <f t="shared" si="332"/>
        <v>#REF!</v>
      </c>
      <c r="AL623" s="420" t="e">
        <f t="shared" si="332"/>
        <v>#REF!</v>
      </c>
      <c r="AM623" s="420" t="e">
        <f t="shared" si="332"/>
        <v>#REF!</v>
      </c>
      <c r="AN623" s="420" t="e">
        <f t="shared" si="332"/>
        <v>#REF!</v>
      </c>
      <c r="AO623" s="420" t="e">
        <f t="shared" si="332"/>
        <v>#REF!</v>
      </c>
      <c r="AP623" s="420" t="e">
        <f t="shared" si="332"/>
        <v>#REF!</v>
      </c>
      <c r="AQ623" s="420" t="e">
        <f t="shared" si="332"/>
        <v>#REF!</v>
      </c>
      <c r="AR623" s="420" t="e">
        <f t="shared" si="332"/>
        <v>#REF!</v>
      </c>
      <c r="AS623" s="420" t="e">
        <f t="shared" si="332"/>
        <v>#REF!</v>
      </c>
      <c r="AT623" s="420" t="e">
        <f t="shared" si="332"/>
        <v>#REF!</v>
      </c>
      <c r="AV623" s="17"/>
    </row>
    <row r="624" spans="1:48">
      <c r="C624" s="43"/>
      <c r="D624" s="43"/>
      <c r="E624" s="43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3"/>
      <c r="AD624" s="43"/>
      <c r="AE624" s="43"/>
      <c r="AF624" s="423"/>
      <c r="AG624" s="423"/>
      <c r="AH624" s="423"/>
      <c r="AI624" s="423"/>
      <c r="AJ624" s="423"/>
      <c r="AK624" s="423"/>
      <c r="AL624" s="423"/>
      <c r="AM624" s="233"/>
      <c r="AN624" s="233"/>
      <c r="AO624" s="233"/>
      <c r="AP624" s="233"/>
      <c r="AQ624" s="233"/>
      <c r="AR624" s="233"/>
      <c r="AS624" s="233"/>
      <c r="AT624" s="230"/>
    </row>
    <row r="625" spans="3:46" ht="16.2">
      <c r="C625" s="157" t="s">
        <v>1724</v>
      </c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201"/>
      <c r="AN625" s="201"/>
      <c r="AO625" s="201"/>
      <c r="AP625" s="201"/>
      <c r="AQ625" s="201"/>
      <c r="AR625" s="201"/>
      <c r="AS625" s="201"/>
      <c r="AT625" s="201"/>
    </row>
    <row r="626" spans="3:46"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201"/>
      <c r="AN626" s="201"/>
      <c r="AO626" s="201"/>
      <c r="AP626" s="201"/>
      <c r="AQ626" s="201"/>
      <c r="AR626" s="201"/>
      <c r="AS626" s="201"/>
      <c r="AT626" s="201"/>
    </row>
    <row r="627" spans="3:46" ht="16.2">
      <c r="C627" s="157" t="s">
        <v>89</v>
      </c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201"/>
      <c r="AN627" s="201"/>
      <c r="AO627" s="201"/>
      <c r="AP627" s="201"/>
      <c r="AQ627" s="201"/>
      <c r="AR627" s="201"/>
      <c r="AS627" s="201"/>
      <c r="AT627" s="201"/>
    </row>
    <row r="628" spans="3:46"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201"/>
      <c r="AN628" s="201"/>
      <c r="AO628" s="201"/>
      <c r="AP628" s="201"/>
      <c r="AQ628" s="201"/>
      <c r="AR628" s="201"/>
      <c r="AS628" s="201"/>
      <c r="AT628" s="201"/>
    </row>
    <row r="629" spans="3:46"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560">
        <f>AF623-AE623</f>
        <v>0</v>
      </c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201"/>
      <c r="AN629" s="201"/>
      <c r="AO629" s="201"/>
      <c r="AP629" s="201"/>
      <c r="AQ629" s="201"/>
      <c r="AR629" s="201"/>
      <c r="AS629" s="201"/>
      <c r="AT629" s="201"/>
    </row>
    <row r="630" spans="3:46"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201"/>
      <c r="AN630" s="201"/>
      <c r="AO630" s="201"/>
      <c r="AP630" s="201"/>
      <c r="AQ630" s="201"/>
      <c r="AR630" s="201"/>
      <c r="AS630" s="201"/>
      <c r="AT630" s="201"/>
    </row>
    <row r="631" spans="3:46"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201"/>
      <c r="AN631" s="201"/>
      <c r="AO631" s="201"/>
      <c r="AP631" s="201"/>
      <c r="AQ631" s="201"/>
      <c r="AR631" s="201"/>
      <c r="AS631" s="201"/>
      <c r="AT631" s="201"/>
    </row>
    <row r="632" spans="3:46">
      <c r="C632"/>
    </row>
    <row r="633" spans="3:46">
      <c r="C633"/>
    </row>
    <row r="634" spans="3:46">
      <c r="C634"/>
    </row>
    <row r="635" spans="3:46">
      <c r="C635"/>
    </row>
    <row r="636" spans="3:46">
      <c r="C636"/>
    </row>
    <row r="637" spans="3:46">
      <c r="C637"/>
    </row>
    <row r="638" spans="3:46">
      <c r="C638"/>
    </row>
    <row r="639" spans="3:46">
      <c r="C639"/>
    </row>
    <row r="640" spans="3:46">
      <c r="C640"/>
    </row>
    <row r="641" spans="3:3">
      <c r="C641"/>
    </row>
    <row r="642" spans="3:3">
      <c r="C642"/>
    </row>
    <row r="643" spans="3:3">
      <c r="C643"/>
    </row>
    <row r="644" spans="3:3">
      <c r="C644"/>
    </row>
    <row r="645" spans="3:3">
      <c r="C645"/>
    </row>
    <row r="646" spans="3:3">
      <c r="C646"/>
    </row>
    <row r="647" spans="3:3">
      <c r="C647"/>
    </row>
    <row r="648" spans="3:3">
      <c r="C648"/>
    </row>
    <row r="649" spans="3:3">
      <c r="C649"/>
    </row>
    <row r="650" spans="3:3">
      <c r="C650"/>
    </row>
    <row r="651" spans="3:3">
      <c r="C651"/>
    </row>
    <row r="652" spans="3:3">
      <c r="C652"/>
    </row>
    <row r="653" spans="3:3">
      <c r="C653"/>
    </row>
    <row r="654" spans="3:3">
      <c r="C654"/>
    </row>
    <row r="655" spans="3:3">
      <c r="C655"/>
    </row>
    <row r="656" spans="3:3">
      <c r="C656"/>
    </row>
    <row r="657" spans="3:3">
      <c r="C657"/>
    </row>
    <row r="658" spans="3:3">
      <c r="C658"/>
    </row>
    <row r="659" spans="3:3">
      <c r="C659"/>
    </row>
    <row r="660" spans="3:3">
      <c r="C660"/>
    </row>
    <row r="661" spans="3:3">
      <c r="C661"/>
    </row>
    <row r="662" spans="3:3">
      <c r="C662"/>
    </row>
    <row r="663" spans="3:3">
      <c r="C663"/>
    </row>
    <row r="664" spans="3:3">
      <c r="C664"/>
    </row>
    <row r="665" spans="3:3">
      <c r="C665"/>
    </row>
    <row r="666" spans="3:3">
      <c r="C666"/>
    </row>
    <row r="667" spans="3:3">
      <c r="C667"/>
    </row>
    <row r="668" spans="3:3">
      <c r="C668"/>
    </row>
    <row r="669" spans="3:3">
      <c r="C669"/>
    </row>
    <row r="670" spans="3:3">
      <c r="C670"/>
    </row>
    <row r="671" spans="3:3">
      <c r="C671"/>
    </row>
    <row r="672" spans="3:3">
      <c r="C672"/>
    </row>
    <row r="673" spans="3:3">
      <c r="C673"/>
    </row>
    <row r="674" spans="3:3">
      <c r="C674"/>
    </row>
    <row r="675" spans="3:3">
      <c r="C675"/>
    </row>
    <row r="676" spans="3:3">
      <c r="C676"/>
    </row>
    <row r="677" spans="3:3">
      <c r="C677"/>
    </row>
    <row r="678" spans="3:3">
      <c r="C678"/>
    </row>
    <row r="679" spans="3:3">
      <c r="C679"/>
    </row>
    <row r="680" spans="3:3">
      <c r="C680"/>
    </row>
    <row r="681" spans="3:3">
      <c r="C681"/>
    </row>
    <row r="682" spans="3:3">
      <c r="C682"/>
    </row>
    <row r="683" spans="3:3">
      <c r="C683"/>
    </row>
    <row r="684" spans="3:3">
      <c r="C684"/>
    </row>
    <row r="685" spans="3:3">
      <c r="C685"/>
    </row>
    <row r="686" spans="3:3">
      <c r="C686"/>
    </row>
    <row r="687" spans="3:3">
      <c r="C687"/>
    </row>
    <row r="688" spans="3:3">
      <c r="C688"/>
    </row>
    <row r="689" spans="3:3">
      <c r="C689"/>
    </row>
    <row r="690" spans="3:3">
      <c r="C690"/>
    </row>
    <row r="691" spans="3:3">
      <c r="C691"/>
    </row>
    <row r="692" spans="3:3">
      <c r="C692"/>
    </row>
    <row r="693" spans="3:3">
      <c r="C693"/>
    </row>
    <row r="694" spans="3:3">
      <c r="C694"/>
    </row>
    <row r="695" spans="3:3">
      <c r="C695"/>
    </row>
    <row r="696" spans="3:3">
      <c r="C696"/>
    </row>
    <row r="697" spans="3:3">
      <c r="C697"/>
    </row>
    <row r="698" spans="3:3">
      <c r="C698"/>
    </row>
    <row r="699" spans="3:3">
      <c r="C699"/>
    </row>
    <row r="700" spans="3:3">
      <c r="C700"/>
    </row>
    <row r="701" spans="3:3">
      <c r="C701"/>
    </row>
    <row r="702" spans="3:3">
      <c r="C702"/>
    </row>
    <row r="703" spans="3:3">
      <c r="C703"/>
    </row>
    <row r="704" spans="3:3">
      <c r="C704"/>
    </row>
    <row r="705" spans="3:3">
      <c r="C705"/>
    </row>
    <row r="706" spans="3:3">
      <c r="C706"/>
    </row>
    <row r="707" spans="3:3">
      <c r="C707"/>
    </row>
    <row r="708" spans="3:3">
      <c r="C708"/>
    </row>
    <row r="709" spans="3:3">
      <c r="C709"/>
    </row>
    <row r="710" spans="3:3">
      <c r="C710"/>
    </row>
    <row r="711" spans="3:3">
      <c r="C711"/>
    </row>
    <row r="712" spans="3:3">
      <c r="C712"/>
    </row>
    <row r="713" spans="3:3">
      <c r="C713"/>
    </row>
    <row r="714" spans="3:3">
      <c r="C714"/>
    </row>
    <row r="715" spans="3:3">
      <c r="C715"/>
    </row>
    <row r="716" spans="3:3">
      <c r="C716"/>
    </row>
    <row r="717" spans="3:3">
      <c r="C717"/>
    </row>
    <row r="718" spans="3:3">
      <c r="C718"/>
    </row>
    <row r="719" spans="3:3">
      <c r="C719"/>
    </row>
    <row r="720" spans="3:3">
      <c r="C720"/>
    </row>
    <row r="721" spans="3:3">
      <c r="C721"/>
    </row>
    <row r="722" spans="3:3">
      <c r="C722"/>
    </row>
    <row r="723" spans="3:3">
      <c r="C723"/>
    </row>
    <row r="724" spans="3:3">
      <c r="C724"/>
    </row>
    <row r="725" spans="3:3">
      <c r="C725"/>
    </row>
    <row r="726" spans="3:3">
      <c r="C726"/>
    </row>
    <row r="727" spans="3:3">
      <c r="C727"/>
    </row>
    <row r="728" spans="3:3">
      <c r="C728"/>
    </row>
    <row r="729" spans="3:3">
      <c r="C729"/>
    </row>
    <row r="730" spans="3:3">
      <c r="C730"/>
    </row>
    <row r="731" spans="3:3">
      <c r="C731"/>
    </row>
    <row r="732" spans="3:3">
      <c r="C732"/>
    </row>
    <row r="733" spans="3:3">
      <c r="C733"/>
    </row>
    <row r="734" spans="3:3">
      <c r="C734"/>
    </row>
    <row r="735" spans="3:3">
      <c r="C735"/>
    </row>
    <row r="736" spans="3:3">
      <c r="C736"/>
    </row>
    <row r="737" spans="3:3">
      <c r="C737"/>
    </row>
    <row r="738" spans="3:3">
      <c r="C738"/>
    </row>
    <row r="739" spans="3:3">
      <c r="C739"/>
    </row>
    <row r="740" spans="3:3">
      <c r="C740"/>
    </row>
    <row r="741" spans="3:3">
      <c r="C741"/>
    </row>
    <row r="742" spans="3:3">
      <c r="C742"/>
    </row>
    <row r="743" spans="3:3">
      <c r="C743"/>
    </row>
    <row r="744" spans="3:3">
      <c r="C744"/>
    </row>
    <row r="745" spans="3:3">
      <c r="C745"/>
    </row>
    <row r="746" spans="3:3">
      <c r="C746"/>
    </row>
    <row r="747" spans="3:3">
      <c r="C747"/>
    </row>
    <row r="748" spans="3:3">
      <c r="C748"/>
    </row>
    <row r="749" spans="3:3">
      <c r="C749"/>
    </row>
    <row r="750" spans="3:3">
      <c r="C750"/>
    </row>
    <row r="751" spans="3:3">
      <c r="C751"/>
    </row>
    <row r="752" spans="3:3">
      <c r="C752"/>
    </row>
    <row r="753" spans="3:3">
      <c r="C753"/>
    </row>
    <row r="754" spans="3:3">
      <c r="C754"/>
    </row>
    <row r="755" spans="3:3">
      <c r="C755"/>
    </row>
    <row r="756" spans="3:3">
      <c r="C756"/>
    </row>
    <row r="757" spans="3:3">
      <c r="C757"/>
    </row>
    <row r="758" spans="3:3">
      <c r="C758"/>
    </row>
    <row r="759" spans="3:3">
      <c r="C759"/>
    </row>
    <row r="760" spans="3:3">
      <c r="C760"/>
    </row>
    <row r="761" spans="3:3">
      <c r="C761"/>
    </row>
    <row r="762" spans="3:3">
      <c r="C762"/>
    </row>
    <row r="763" spans="3:3">
      <c r="C763"/>
    </row>
    <row r="764" spans="3:3">
      <c r="C764"/>
    </row>
    <row r="765" spans="3:3">
      <c r="C765"/>
    </row>
    <row r="766" spans="3:3">
      <c r="C766"/>
    </row>
    <row r="767" spans="3:3">
      <c r="C767"/>
    </row>
    <row r="768" spans="3:3">
      <c r="C768"/>
    </row>
    <row r="769" spans="3:3">
      <c r="C769"/>
    </row>
    <row r="770" spans="3:3">
      <c r="C770"/>
    </row>
    <row r="771" spans="3:3">
      <c r="C771"/>
    </row>
    <row r="772" spans="3:3">
      <c r="C772"/>
    </row>
    <row r="773" spans="3:3">
      <c r="C773"/>
    </row>
    <row r="774" spans="3:3">
      <c r="C774"/>
    </row>
    <row r="775" spans="3:3">
      <c r="C775"/>
    </row>
    <row r="776" spans="3:3">
      <c r="C776"/>
    </row>
    <row r="777" spans="3:3">
      <c r="C777"/>
    </row>
    <row r="778" spans="3:3">
      <c r="C778"/>
    </row>
    <row r="779" spans="3:3">
      <c r="C779"/>
    </row>
    <row r="780" spans="3:3">
      <c r="C780"/>
    </row>
    <row r="781" spans="3:3">
      <c r="C781"/>
    </row>
    <row r="782" spans="3:3">
      <c r="C782"/>
    </row>
    <row r="783" spans="3:3">
      <c r="C783"/>
    </row>
    <row r="784" spans="3:3">
      <c r="C784"/>
    </row>
    <row r="785" spans="3:3">
      <c r="C785"/>
    </row>
    <row r="786" spans="3:3">
      <c r="C786"/>
    </row>
    <row r="787" spans="3:3">
      <c r="C787"/>
    </row>
    <row r="788" spans="3:3">
      <c r="C788"/>
    </row>
    <row r="789" spans="3:3">
      <c r="C789"/>
    </row>
    <row r="790" spans="3:3">
      <c r="C790"/>
    </row>
    <row r="791" spans="3:3">
      <c r="C791"/>
    </row>
    <row r="792" spans="3:3">
      <c r="C792"/>
    </row>
    <row r="793" spans="3:3">
      <c r="C793"/>
    </row>
    <row r="794" spans="3:3">
      <c r="C794"/>
    </row>
    <row r="795" spans="3:3">
      <c r="C795"/>
    </row>
    <row r="796" spans="3:3">
      <c r="C796"/>
    </row>
    <row r="797" spans="3:3">
      <c r="C797"/>
    </row>
    <row r="798" spans="3:3">
      <c r="C798"/>
    </row>
    <row r="799" spans="3:3">
      <c r="C799"/>
    </row>
    <row r="800" spans="3:3">
      <c r="C800"/>
    </row>
    <row r="801" spans="3:3">
      <c r="C801"/>
    </row>
    <row r="802" spans="3:3">
      <c r="C802"/>
    </row>
    <row r="803" spans="3:3">
      <c r="C803"/>
    </row>
  </sheetData>
  <mergeCells count="10">
    <mergeCell ref="C3:AT3"/>
    <mergeCell ref="C4:AT4"/>
    <mergeCell ref="C5:AT5"/>
    <mergeCell ref="AH7:AH8"/>
    <mergeCell ref="C6:AF6"/>
    <mergeCell ref="D7:D9"/>
    <mergeCell ref="AE7:AE8"/>
    <mergeCell ref="AF7:AF8"/>
    <mergeCell ref="AI7:AT8"/>
    <mergeCell ref="G7:AD7"/>
  </mergeCells>
  <phoneticPr fontId="18" type="noConversion"/>
  <printOptions horizontalCentered="1"/>
  <pageMargins left="0" right="0" top="0.31496062992125984" bottom="0" header="0" footer="0"/>
  <pageSetup scale="44" orientation="landscape" cellComments="asDisplayed" r:id="rId1"/>
  <headerFooter alignWithMargins="0"/>
  <rowBreaks count="7" manualBreakCount="7">
    <brk id="90" max="45" man="1"/>
    <brk id="178" max="45" man="1"/>
    <brk id="259" max="45" man="1"/>
    <brk id="327" max="45" man="1"/>
    <brk id="399" max="45" man="1"/>
    <brk id="472" max="45" man="1"/>
    <brk id="542" max="45" man="1"/>
  </rowBreaks>
  <ignoredErrors>
    <ignoredError sqref="A46 A56 A77:A80 A16:A44 A58:A67 A74 A69:A72" numberStoredAsText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A1:J280"/>
  <sheetViews>
    <sheetView showGridLines="0" topLeftCell="A127" zoomScale="85" zoomScaleNormal="85" workbookViewId="0">
      <selection activeCell="E535" sqref="E535"/>
    </sheetView>
  </sheetViews>
  <sheetFormatPr baseColWidth="10" defaultRowHeight="12.6"/>
  <cols>
    <col min="1" max="1" width="46.33203125" customWidth="1"/>
    <col min="2" max="2" width="13.44140625" customWidth="1"/>
    <col min="3" max="3" width="11.5546875" customWidth="1"/>
    <col min="4" max="4" width="12.33203125" customWidth="1"/>
    <col min="5" max="5" width="15.6640625" customWidth="1"/>
    <col min="6" max="6" width="15.5546875" customWidth="1"/>
    <col min="7" max="7" width="13.44140625" customWidth="1"/>
    <col min="8" max="8" width="13.6640625" customWidth="1"/>
    <col min="9" max="9" width="21.44140625" customWidth="1"/>
    <col min="10" max="10" width="37.44140625" customWidth="1"/>
  </cols>
  <sheetData>
    <row r="1" spans="1:10" ht="13.2">
      <c r="A1" s="647" t="s">
        <v>79</v>
      </c>
      <c r="B1" s="647"/>
      <c r="C1" s="647"/>
      <c r="D1" s="647"/>
      <c r="E1" s="647"/>
      <c r="F1" s="647"/>
      <c r="G1" s="647"/>
      <c r="H1" s="647"/>
    </row>
    <row r="2" spans="1:10" ht="13.2">
      <c r="A2" s="647" t="s">
        <v>761</v>
      </c>
      <c r="B2" s="647"/>
      <c r="C2" s="647"/>
      <c r="D2" s="647"/>
      <c r="E2" s="647"/>
      <c r="F2" s="647"/>
      <c r="G2" s="647"/>
      <c r="H2" s="647"/>
    </row>
    <row r="3" spans="1:10" ht="13.2">
      <c r="A3" s="647" t="s">
        <v>711</v>
      </c>
      <c r="B3" s="647"/>
      <c r="C3" s="647"/>
      <c r="D3" s="647"/>
      <c r="E3" s="647"/>
      <c r="F3" s="647"/>
      <c r="G3" s="647"/>
      <c r="H3" s="647"/>
    </row>
    <row r="4" spans="1:10">
      <c r="B4" s="17" t="e">
        <f>722748-B9-380341-84674</f>
        <v>#REF!</v>
      </c>
    </row>
    <row r="5" spans="1:10" ht="13.2">
      <c r="A5" s="61"/>
      <c r="B5" s="611" t="s">
        <v>16</v>
      </c>
      <c r="C5" s="612"/>
      <c r="D5" s="613"/>
      <c r="E5" s="77"/>
      <c r="F5" s="650" t="s">
        <v>15</v>
      </c>
      <c r="G5" s="651"/>
      <c r="H5" s="652"/>
      <c r="I5" s="170"/>
      <c r="J5" s="170"/>
    </row>
    <row r="6" spans="1:10" ht="13.2">
      <c r="A6" s="351"/>
      <c r="B6" s="69" t="s">
        <v>270</v>
      </c>
      <c r="C6" s="611" t="s">
        <v>509</v>
      </c>
      <c r="D6" s="613"/>
      <c r="E6" s="70" t="s">
        <v>576</v>
      </c>
      <c r="F6" s="4" t="s">
        <v>270</v>
      </c>
      <c r="G6" s="650" t="s">
        <v>508</v>
      </c>
      <c r="H6" s="652"/>
      <c r="I6" s="365"/>
      <c r="J6" s="365"/>
    </row>
    <row r="7" spans="1:10" ht="13.2">
      <c r="A7" s="351" t="s">
        <v>567</v>
      </c>
      <c r="B7" s="350" t="s">
        <v>774</v>
      </c>
      <c r="C7" s="314" t="str">
        <f>B7</f>
        <v>Mar-12</v>
      </c>
      <c r="D7" s="350" t="s">
        <v>775</v>
      </c>
      <c r="E7" s="202" t="s">
        <v>299</v>
      </c>
      <c r="F7" s="367" t="str">
        <f>B7</f>
        <v>Mar-12</v>
      </c>
      <c r="G7" s="368" t="str">
        <f>C7</f>
        <v>Mar-12</v>
      </c>
      <c r="H7" s="369" t="str">
        <f>D7</f>
        <v>Mar-11</v>
      </c>
      <c r="I7" s="366" t="s">
        <v>236</v>
      </c>
      <c r="J7" s="366" t="s">
        <v>237</v>
      </c>
    </row>
    <row r="8" spans="1:10" ht="13.2">
      <c r="A8" s="352" t="s">
        <v>567</v>
      </c>
      <c r="B8" s="78" t="s">
        <v>136</v>
      </c>
      <c r="C8" s="78" t="s">
        <v>137</v>
      </c>
      <c r="D8" s="78"/>
      <c r="E8" s="78" t="s">
        <v>417</v>
      </c>
      <c r="F8" s="370" t="s">
        <v>136</v>
      </c>
      <c r="G8" s="370" t="s">
        <v>137</v>
      </c>
      <c r="H8" s="370" t="s">
        <v>629</v>
      </c>
      <c r="I8" s="175"/>
      <c r="J8" s="175"/>
    </row>
    <row r="9" spans="1:10" ht="15.6">
      <c r="A9" s="495" t="s">
        <v>116</v>
      </c>
      <c r="B9" s="496" t="e">
        <f>SUM(B10+B17)</f>
        <v>#REF!</v>
      </c>
      <c r="C9" s="496" t="e">
        <f t="shared" ref="C9:H9" si="0">SUM(C10+C17)</f>
        <v>#REF!</v>
      </c>
      <c r="D9" s="496" t="e">
        <f t="shared" si="0"/>
        <v>#REF!</v>
      </c>
      <c r="E9" s="496" t="e">
        <f t="shared" si="0"/>
        <v>#REF!</v>
      </c>
      <c r="F9" s="496" t="e">
        <f t="shared" si="0"/>
        <v>#REF!</v>
      </c>
      <c r="G9" s="496" t="e">
        <f t="shared" si="0"/>
        <v>#REF!</v>
      </c>
      <c r="H9" s="496" t="e">
        <f t="shared" si="0"/>
        <v>#REF!</v>
      </c>
      <c r="I9" s="353"/>
      <c r="J9" s="353"/>
    </row>
    <row r="10" spans="1:10" ht="13.2">
      <c r="A10" s="178" t="s">
        <v>34</v>
      </c>
      <c r="B10" s="485" t="e">
        <f t="shared" ref="B10:H10" si="1">SUM(B11:B16)</f>
        <v>#REF!</v>
      </c>
      <c r="C10" s="485" t="e">
        <f t="shared" si="1"/>
        <v>#REF!</v>
      </c>
      <c r="D10" s="485" t="e">
        <f t="shared" si="1"/>
        <v>#REF!</v>
      </c>
      <c r="E10" s="485" t="e">
        <f t="shared" si="1"/>
        <v>#REF!</v>
      </c>
      <c r="F10" s="485" t="e">
        <f t="shared" si="1"/>
        <v>#REF!</v>
      </c>
      <c r="G10" s="485" t="e">
        <f t="shared" si="1"/>
        <v>#REF!</v>
      </c>
      <c r="H10" s="485" t="e">
        <f t="shared" si="1"/>
        <v>#REF!</v>
      </c>
      <c r="I10" s="356"/>
      <c r="J10" s="356"/>
    </row>
    <row r="11" spans="1:10" ht="13.2">
      <c r="A11" s="178" t="s">
        <v>2</v>
      </c>
      <c r="B11" s="486" t="e">
        <f>SUM(#REF!)</f>
        <v>#REF!</v>
      </c>
      <c r="C11" s="486" t="e">
        <f>SUM(#REF!)</f>
        <v>#REF!</v>
      </c>
      <c r="D11" s="486" t="e">
        <f>SUM(#REF!)</f>
        <v>#REF!</v>
      </c>
      <c r="E11" s="357" t="e">
        <f t="shared" ref="E11:E22" si="2">C11-B11</f>
        <v>#REF!</v>
      </c>
      <c r="F11" s="486" t="e">
        <f>SUM(#REF!)</f>
        <v>#REF!</v>
      </c>
      <c r="G11" s="486" t="e">
        <f>SUM(#REF!)</f>
        <v>#REF!</v>
      </c>
      <c r="H11" s="486" t="e">
        <f>SUM(#REF!)</f>
        <v>#REF!</v>
      </c>
      <c r="I11" s="356"/>
      <c r="J11" s="356"/>
    </row>
    <row r="12" spans="1:10" ht="13.2">
      <c r="A12" s="178" t="s">
        <v>3</v>
      </c>
      <c r="B12" s="486" t="e">
        <f>SUM(#REF!)</f>
        <v>#REF!</v>
      </c>
      <c r="C12" s="486" t="e">
        <f>SUM(#REF!)</f>
        <v>#REF!</v>
      </c>
      <c r="D12" s="486" t="e">
        <f>SUM(#REF!)</f>
        <v>#REF!</v>
      </c>
      <c r="E12" s="357" t="e">
        <f t="shared" si="2"/>
        <v>#REF!</v>
      </c>
      <c r="F12" s="486" t="e">
        <f>SUM(#REF!)</f>
        <v>#REF!</v>
      </c>
      <c r="G12" s="486" t="e">
        <f>SUM(#REF!)</f>
        <v>#REF!</v>
      </c>
      <c r="H12" s="486" t="e">
        <f>SUM(#REF!)</f>
        <v>#REF!</v>
      </c>
      <c r="I12" s="356"/>
      <c r="J12" s="356"/>
    </row>
    <row r="13" spans="1:10" ht="13.2">
      <c r="A13" s="178" t="s">
        <v>4</v>
      </c>
      <c r="B13" s="486" t="e">
        <f>SUM(#REF!)</f>
        <v>#REF!</v>
      </c>
      <c r="C13" s="486" t="e">
        <f>SUM(#REF!)</f>
        <v>#REF!</v>
      </c>
      <c r="D13" s="486" t="e">
        <f>SUM(#REF!)</f>
        <v>#REF!</v>
      </c>
      <c r="E13" s="357" t="e">
        <f t="shared" si="2"/>
        <v>#REF!</v>
      </c>
      <c r="F13" s="486" t="e">
        <f>SUM(#REF!)</f>
        <v>#REF!</v>
      </c>
      <c r="G13" s="486" t="e">
        <f>SUM(#REF!)</f>
        <v>#REF!</v>
      </c>
      <c r="H13" s="486" t="e">
        <f>SUM(#REF!)</f>
        <v>#REF!</v>
      </c>
      <c r="I13" s="356"/>
      <c r="J13" s="356"/>
    </row>
    <row r="14" spans="1:10" ht="13.2">
      <c r="A14" s="178" t="s">
        <v>735</v>
      </c>
      <c r="B14" s="486" t="e">
        <f>SUM(#REF!)</f>
        <v>#REF!</v>
      </c>
      <c r="C14" s="486" t="e">
        <f>SUM(#REF!)</f>
        <v>#REF!</v>
      </c>
      <c r="D14" s="486" t="e">
        <f>SUM(#REF!)</f>
        <v>#REF!</v>
      </c>
      <c r="E14" s="357" t="e">
        <f t="shared" si="2"/>
        <v>#REF!</v>
      </c>
      <c r="F14" s="486" t="e">
        <f>SUM(#REF!)</f>
        <v>#REF!</v>
      </c>
      <c r="G14" s="486" t="e">
        <f>SUM(#REF!)</f>
        <v>#REF!</v>
      </c>
      <c r="H14" s="486" t="e">
        <f>SUM(#REF!)</f>
        <v>#REF!</v>
      </c>
      <c r="I14" s="356"/>
      <c r="J14" s="356"/>
    </row>
    <row r="15" spans="1:10" ht="13.2">
      <c r="A15" s="178" t="s">
        <v>736</v>
      </c>
      <c r="B15" s="486" t="e">
        <f>SUM(#REF!)</f>
        <v>#REF!</v>
      </c>
      <c r="C15" s="486" t="e">
        <f>SUM(#REF!)</f>
        <v>#REF!</v>
      </c>
      <c r="D15" s="486" t="e">
        <f>SUM(#REF!)</f>
        <v>#REF!</v>
      </c>
      <c r="E15" s="357" t="e">
        <f t="shared" si="2"/>
        <v>#REF!</v>
      </c>
      <c r="F15" s="486" t="e">
        <f>SUM(#REF!)</f>
        <v>#REF!</v>
      </c>
      <c r="G15" s="486" t="e">
        <f>SUM(#REF!)</f>
        <v>#REF!</v>
      </c>
      <c r="H15" s="486" t="e">
        <f>SUM(#REF!)</f>
        <v>#REF!</v>
      </c>
      <c r="I15" s="356"/>
      <c r="J15" s="356"/>
    </row>
    <row r="16" spans="1:10" ht="13.2">
      <c r="A16" s="178" t="s">
        <v>5</v>
      </c>
      <c r="B16" s="486" t="e">
        <f>SUM(#REF!)</f>
        <v>#REF!</v>
      </c>
      <c r="C16" s="486" t="e">
        <f>SUM(#REF!)</f>
        <v>#REF!</v>
      </c>
      <c r="D16" s="486" t="e">
        <f>SUM(#REF!)</f>
        <v>#REF!</v>
      </c>
      <c r="E16" s="357" t="e">
        <f t="shared" si="2"/>
        <v>#REF!</v>
      </c>
      <c r="F16" s="486" t="e">
        <f>SUM(#REF!)</f>
        <v>#REF!</v>
      </c>
      <c r="G16" s="486" t="e">
        <f>SUM(#REF!)</f>
        <v>#REF!</v>
      </c>
      <c r="H16" s="486" t="e">
        <f>SUM(#REF!)</f>
        <v>#REF!</v>
      </c>
      <c r="I16" s="356"/>
      <c r="J16" s="356"/>
    </row>
    <row r="17" spans="1:10" ht="13.2">
      <c r="A17" s="178" t="s">
        <v>588</v>
      </c>
      <c r="B17" s="485" t="e">
        <f t="shared" ref="B17:H17" si="3">SUM(B18:B22)</f>
        <v>#REF!</v>
      </c>
      <c r="C17" s="485" t="e">
        <f t="shared" si="3"/>
        <v>#REF!</v>
      </c>
      <c r="D17" s="485" t="e">
        <f t="shared" si="3"/>
        <v>#REF!</v>
      </c>
      <c r="E17" s="485" t="e">
        <f t="shared" si="3"/>
        <v>#REF!</v>
      </c>
      <c r="F17" s="485" t="e">
        <f t="shared" si="3"/>
        <v>#REF!</v>
      </c>
      <c r="G17" s="485" t="e">
        <f t="shared" si="3"/>
        <v>#REF!</v>
      </c>
      <c r="H17" s="485" t="e">
        <f t="shared" si="3"/>
        <v>#REF!</v>
      </c>
      <c r="I17" s="356"/>
      <c r="J17" s="356"/>
    </row>
    <row r="18" spans="1:10" ht="13.2">
      <c r="A18" s="178" t="s">
        <v>6</v>
      </c>
      <c r="B18" s="486" t="e">
        <f>SUM(#REF!)</f>
        <v>#REF!</v>
      </c>
      <c r="C18" s="486" t="e">
        <f>SUM(#REF!)</f>
        <v>#REF!</v>
      </c>
      <c r="D18" s="486" t="e">
        <f>SUM(#REF!)</f>
        <v>#REF!</v>
      </c>
      <c r="E18" s="357" t="e">
        <f t="shared" si="2"/>
        <v>#REF!</v>
      </c>
      <c r="F18" s="486" t="e">
        <f>SUM(#REF!)</f>
        <v>#REF!</v>
      </c>
      <c r="G18" s="486" t="e">
        <f>SUM(#REF!)</f>
        <v>#REF!</v>
      </c>
      <c r="H18" s="486" t="e">
        <f>SUM(#REF!)</f>
        <v>#REF!</v>
      </c>
      <c r="I18" s="356"/>
      <c r="J18" s="356"/>
    </row>
    <row r="19" spans="1:10" ht="13.2">
      <c r="A19" s="178" t="s">
        <v>7</v>
      </c>
      <c r="B19" s="486" t="e">
        <f>SUM(#REF!)</f>
        <v>#REF!</v>
      </c>
      <c r="C19" s="486" t="e">
        <f>SUM(#REF!)</f>
        <v>#REF!</v>
      </c>
      <c r="D19" s="486" t="e">
        <f>SUM(#REF!)</f>
        <v>#REF!</v>
      </c>
      <c r="E19" s="357" t="e">
        <f t="shared" si="2"/>
        <v>#REF!</v>
      </c>
      <c r="F19" s="486" t="e">
        <f>SUM(#REF!)</f>
        <v>#REF!</v>
      </c>
      <c r="G19" s="486" t="e">
        <f>SUM(#REF!)</f>
        <v>#REF!</v>
      </c>
      <c r="H19" s="486" t="e">
        <f>SUM(#REF!)</f>
        <v>#REF!</v>
      </c>
      <c r="I19" s="356"/>
      <c r="J19" s="356"/>
    </row>
    <row r="20" spans="1:10" ht="13.2">
      <c r="A20" s="178" t="s">
        <v>310</v>
      </c>
      <c r="B20" s="486" t="e">
        <f>SUM(#REF!)</f>
        <v>#REF!</v>
      </c>
      <c r="C20" s="486" t="e">
        <f>SUM(#REF!)</f>
        <v>#REF!</v>
      </c>
      <c r="D20" s="486" t="e">
        <f>SUM(#REF!)</f>
        <v>#REF!</v>
      </c>
      <c r="E20" s="357" t="e">
        <f t="shared" si="2"/>
        <v>#REF!</v>
      </c>
      <c r="F20" s="486" t="e">
        <f>SUM(#REF!)</f>
        <v>#REF!</v>
      </c>
      <c r="G20" s="486" t="e">
        <f>SUM(#REF!)</f>
        <v>#REF!</v>
      </c>
      <c r="H20" s="486" t="e">
        <f>SUM(#REF!)</f>
        <v>#REF!</v>
      </c>
      <c r="I20" s="356"/>
      <c r="J20" s="356"/>
    </row>
    <row r="21" spans="1:10" ht="13.2">
      <c r="A21" s="178" t="s">
        <v>737</v>
      </c>
      <c r="B21" s="486" t="e">
        <f>SUM(#REF!)</f>
        <v>#REF!</v>
      </c>
      <c r="C21" s="486" t="e">
        <f>SUM(#REF!)</f>
        <v>#REF!</v>
      </c>
      <c r="D21" s="486" t="e">
        <f>SUM(#REF!)</f>
        <v>#REF!</v>
      </c>
      <c r="E21" s="357" t="e">
        <f t="shared" si="2"/>
        <v>#REF!</v>
      </c>
      <c r="F21" s="486" t="e">
        <f>SUM(#REF!)</f>
        <v>#REF!</v>
      </c>
      <c r="G21" s="486" t="e">
        <f>SUM(#REF!)</f>
        <v>#REF!</v>
      </c>
      <c r="H21" s="486" t="e">
        <f>SUM(#REF!)</f>
        <v>#REF!</v>
      </c>
      <c r="I21" s="356"/>
      <c r="J21" s="356"/>
    </row>
    <row r="22" spans="1:10" ht="13.2">
      <c r="A22" s="362" t="s">
        <v>351</v>
      </c>
      <c r="B22" s="486" t="e">
        <f>SUM(#REF!)</f>
        <v>#REF!</v>
      </c>
      <c r="C22" s="486" t="e">
        <f>SUM(#REF!)</f>
        <v>#REF!</v>
      </c>
      <c r="D22" s="486" t="e">
        <f>SUM(#REF!)</f>
        <v>#REF!</v>
      </c>
      <c r="E22" s="360" t="e">
        <f t="shared" si="2"/>
        <v>#REF!</v>
      </c>
      <c r="F22" s="492" t="e">
        <f>SUM(#REF!)</f>
        <v>#REF!</v>
      </c>
      <c r="G22" s="492" t="e">
        <f>SUM(#REF!)</f>
        <v>#REF!</v>
      </c>
      <c r="H22" s="492" t="e">
        <f>SUM(#REF!)</f>
        <v>#REF!</v>
      </c>
      <c r="I22" s="493"/>
      <c r="J22" s="493"/>
    </row>
    <row r="23" spans="1:10" ht="13.2">
      <c r="A23" s="363"/>
      <c r="B23" s="7"/>
      <c r="C23" s="7"/>
      <c r="D23" s="7"/>
      <c r="E23" s="60"/>
      <c r="F23" s="8"/>
      <c r="G23" s="8"/>
      <c r="H23" s="8"/>
      <c r="I23" s="364"/>
      <c r="J23" s="364"/>
    </row>
    <row r="24" spans="1:10" ht="15.6">
      <c r="A24" s="495" t="s">
        <v>368</v>
      </c>
      <c r="B24" s="496" t="e">
        <f t="shared" ref="B24:H24" si="4">SUM(B25+B40+B46+B50+B51+B54+B63+B70+B74+B83)</f>
        <v>#REF!</v>
      </c>
      <c r="C24" s="496" t="e">
        <f t="shared" si="4"/>
        <v>#REF!</v>
      </c>
      <c r="D24" s="496" t="e">
        <f t="shared" si="4"/>
        <v>#REF!</v>
      </c>
      <c r="E24" s="496" t="e">
        <f t="shared" si="4"/>
        <v>#REF!</v>
      </c>
      <c r="F24" s="496" t="e">
        <f t="shared" si="4"/>
        <v>#REF!</v>
      </c>
      <c r="G24" s="496" t="e">
        <f t="shared" si="4"/>
        <v>#REF!</v>
      </c>
      <c r="H24" s="496" t="e">
        <f t="shared" si="4"/>
        <v>#REF!</v>
      </c>
      <c r="I24" s="353"/>
      <c r="J24" s="353"/>
    </row>
    <row r="25" spans="1:10" ht="13.2">
      <c r="A25" s="354" t="s">
        <v>449</v>
      </c>
      <c r="B25" s="355" t="e">
        <f t="shared" ref="B25:H25" si="5">SUM(B26:B39)</f>
        <v>#REF!</v>
      </c>
      <c r="C25" s="356" t="e">
        <f t="shared" si="5"/>
        <v>#REF!</v>
      </c>
      <c r="D25" s="356" t="e">
        <f t="shared" si="5"/>
        <v>#REF!</v>
      </c>
      <c r="E25" s="356" t="e">
        <f t="shared" si="5"/>
        <v>#REF!</v>
      </c>
      <c r="F25" s="355" t="e">
        <f t="shared" si="5"/>
        <v>#REF!</v>
      </c>
      <c r="G25" s="356" t="e">
        <f t="shared" si="5"/>
        <v>#REF!</v>
      </c>
      <c r="H25" s="356" t="e">
        <f t="shared" si="5"/>
        <v>#REF!</v>
      </c>
      <c r="I25" s="356"/>
      <c r="J25" s="356"/>
    </row>
    <row r="26" spans="1:10" ht="13.2">
      <c r="A26" s="354" t="s">
        <v>652</v>
      </c>
      <c r="B26" s="357" t="e">
        <f>SUM(#REF!)</f>
        <v>#REF!</v>
      </c>
      <c r="C26" s="357" t="e">
        <f>SUM(#REF!)</f>
        <v>#REF!</v>
      </c>
      <c r="D26" s="357" t="e">
        <f>SUM(#REF!)</f>
        <v>#REF!</v>
      </c>
      <c r="E26" s="357" t="e">
        <f t="shared" ref="E26:E39" si="6">C26-B26</f>
        <v>#REF!</v>
      </c>
      <c r="F26" s="357" t="e">
        <f>SUM(#REF!)</f>
        <v>#REF!</v>
      </c>
      <c r="G26" s="357" t="e">
        <f>SUM(#REF!)</f>
        <v>#REF!</v>
      </c>
      <c r="H26" s="357" t="e">
        <f>SUM(#REF!)</f>
        <v>#REF!</v>
      </c>
      <c r="I26" s="357"/>
      <c r="J26" s="357"/>
    </row>
    <row r="27" spans="1:10" ht="13.2">
      <c r="A27" s="354" t="s">
        <v>479</v>
      </c>
      <c r="B27" s="357" t="e">
        <f>SUM(#REF!)</f>
        <v>#REF!</v>
      </c>
      <c r="C27" s="357" t="e">
        <f>SUM(#REF!)</f>
        <v>#REF!</v>
      </c>
      <c r="D27" s="357" t="e">
        <f>SUM(#REF!)</f>
        <v>#REF!</v>
      </c>
      <c r="E27" s="357" t="e">
        <f t="shared" si="6"/>
        <v>#REF!</v>
      </c>
      <c r="F27" s="357" t="e">
        <f>SUM(#REF!)</f>
        <v>#REF!</v>
      </c>
      <c r="G27" s="357" t="e">
        <f>SUM(#REF!)</f>
        <v>#REF!</v>
      </c>
      <c r="H27" s="357" t="e">
        <f>SUM(#REF!)</f>
        <v>#REF!</v>
      </c>
      <c r="I27" s="357"/>
      <c r="J27" s="357"/>
    </row>
    <row r="28" spans="1:10" ht="13.2">
      <c r="A28" s="354" t="s">
        <v>115</v>
      </c>
      <c r="B28" s="357" t="e">
        <f>SUM(#REF!)</f>
        <v>#REF!</v>
      </c>
      <c r="C28" s="357" t="e">
        <f>SUM(#REF!)</f>
        <v>#REF!</v>
      </c>
      <c r="D28" s="357" t="e">
        <f>SUM(#REF!)</f>
        <v>#REF!</v>
      </c>
      <c r="E28" s="357" t="e">
        <f t="shared" si="6"/>
        <v>#REF!</v>
      </c>
      <c r="F28" s="357" t="e">
        <f>SUM(#REF!)</f>
        <v>#REF!</v>
      </c>
      <c r="G28" s="357" t="e">
        <f>SUM(#REF!)</f>
        <v>#REF!</v>
      </c>
      <c r="H28" s="357" t="e">
        <f>SUM(#REF!)</f>
        <v>#REF!</v>
      </c>
      <c r="I28" s="357"/>
      <c r="J28" s="357"/>
    </row>
    <row r="29" spans="1:10" ht="13.2">
      <c r="A29" s="178" t="s">
        <v>738</v>
      </c>
      <c r="B29" s="357" t="e">
        <f>SUM(#REF!)</f>
        <v>#REF!</v>
      </c>
      <c r="C29" s="357" t="e">
        <f>SUM(#REF!)</f>
        <v>#REF!</v>
      </c>
      <c r="D29" s="357" t="e">
        <f>SUM(#REF!)</f>
        <v>#REF!</v>
      </c>
      <c r="E29" s="357" t="e">
        <f t="shared" si="6"/>
        <v>#REF!</v>
      </c>
      <c r="F29" s="357" t="e">
        <f>SUM(#REF!)</f>
        <v>#REF!</v>
      </c>
      <c r="G29" s="357" t="e">
        <f>SUM(#REF!)</f>
        <v>#REF!</v>
      </c>
      <c r="H29" s="357" t="e">
        <f>SUM(#REF!)</f>
        <v>#REF!</v>
      </c>
      <c r="I29" s="357" t="s">
        <v>518</v>
      </c>
      <c r="J29" s="357" t="s">
        <v>519</v>
      </c>
    </row>
    <row r="30" spans="1:10" ht="13.2">
      <c r="A30" s="178"/>
      <c r="B30" s="357"/>
      <c r="C30" s="357"/>
      <c r="D30" s="357"/>
      <c r="E30" s="357"/>
      <c r="F30" s="357"/>
      <c r="G30" s="357"/>
      <c r="H30" s="357"/>
      <c r="I30" s="357" t="s">
        <v>520</v>
      </c>
      <c r="J30" s="357" t="s">
        <v>521</v>
      </c>
    </row>
    <row r="31" spans="1:10" ht="13.2">
      <c r="A31" s="178"/>
      <c r="B31" s="357"/>
      <c r="C31" s="357"/>
      <c r="D31" s="357"/>
      <c r="E31" s="357"/>
      <c r="F31" s="357"/>
      <c r="G31" s="357"/>
      <c r="H31" s="357"/>
      <c r="I31" s="357" t="s">
        <v>522</v>
      </c>
      <c r="J31" s="653" t="s">
        <v>523</v>
      </c>
    </row>
    <row r="32" spans="1:10" ht="13.2">
      <c r="A32" s="178"/>
      <c r="B32" s="357"/>
      <c r="C32" s="357"/>
      <c r="D32" s="357"/>
      <c r="E32" s="357"/>
      <c r="F32" s="357"/>
      <c r="G32" s="357"/>
      <c r="H32" s="357"/>
      <c r="I32" s="357"/>
      <c r="J32" s="653"/>
    </row>
    <row r="33" spans="1:10" ht="13.2">
      <c r="A33" s="178" t="s">
        <v>200</v>
      </c>
      <c r="B33" s="357" t="e">
        <f>SUM(#REF!)</f>
        <v>#REF!</v>
      </c>
      <c r="C33" s="357" t="e">
        <f>SUM(#REF!)</f>
        <v>#REF!</v>
      </c>
      <c r="D33" s="357" t="e">
        <f>SUM(#REF!)</f>
        <v>#REF!</v>
      </c>
      <c r="E33" s="357" t="e">
        <f t="shared" si="6"/>
        <v>#REF!</v>
      </c>
      <c r="F33" s="357" t="e">
        <f>SUM(#REF!)</f>
        <v>#REF!</v>
      </c>
      <c r="G33" s="357" t="e">
        <f>SUM(#REF!)</f>
        <v>#REF!</v>
      </c>
      <c r="H33" s="357" t="e">
        <f>SUM(#REF!)</f>
        <v>#REF!</v>
      </c>
      <c r="I33" s="357" t="s">
        <v>524</v>
      </c>
      <c r="J33" s="357" t="s">
        <v>525</v>
      </c>
    </row>
    <row r="34" spans="1:10" ht="13.2">
      <c r="A34" s="178" t="s">
        <v>281</v>
      </c>
      <c r="B34" s="357" t="e">
        <f>SUM(#REF!)</f>
        <v>#REF!</v>
      </c>
      <c r="C34" s="357" t="e">
        <f>SUM(#REF!)</f>
        <v>#REF!</v>
      </c>
      <c r="D34" s="357" t="e">
        <f>SUM(#REF!)</f>
        <v>#REF!</v>
      </c>
      <c r="E34" s="357" t="e">
        <f t="shared" si="6"/>
        <v>#REF!</v>
      </c>
      <c r="F34" s="357" t="e">
        <f>SUM(#REF!)</f>
        <v>#REF!</v>
      </c>
      <c r="G34" s="357" t="e">
        <f>SUM(#REF!)</f>
        <v>#REF!</v>
      </c>
      <c r="H34" s="357" t="e">
        <f>SUM(#REF!)</f>
        <v>#REF!</v>
      </c>
      <c r="I34" s="357"/>
      <c r="J34" s="357"/>
    </row>
    <row r="35" spans="1:10" ht="13.2">
      <c r="A35" s="178" t="s">
        <v>280</v>
      </c>
      <c r="B35" s="357" t="e">
        <f>SUM(#REF!)</f>
        <v>#REF!</v>
      </c>
      <c r="C35" s="357" t="e">
        <f>SUM(#REF!)</f>
        <v>#REF!</v>
      </c>
      <c r="D35" s="357" t="e">
        <f>SUM(#REF!)</f>
        <v>#REF!</v>
      </c>
      <c r="E35" s="357" t="e">
        <f t="shared" si="6"/>
        <v>#REF!</v>
      </c>
      <c r="F35" s="357" t="e">
        <f>SUM(#REF!)</f>
        <v>#REF!</v>
      </c>
      <c r="G35" s="357" t="e">
        <f>SUM(#REF!)</f>
        <v>#REF!</v>
      </c>
      <c r="H35" s="357" t="e">
        <f>SUM(#REF!)</f>
        <v>#REF!</v>
      </c>
      <c r="I35" s="357" t="s">
        <v>526</v>
      </c>
      <c r="J35" s="357" t="s">
        <v>527</v>
      </c>
    </row>
    <row r="36" spans="1:10" ht="13.2">
      <c r="A36" s="178"/>
      <c r="B36" s="357"/>
      <c r="C36" s="357"/>
      <c r="D36" s="357"/>
      <c r="E36" s="357"/>
      <c r="F36" s="357"/>
      <c r="G36" s="357"/>
      <c r="H36" s="357"/>
      <c r="I36" s="357" t="s">
        <v>528</v>
      </c>
      <c r="J36" s="357" t="s">
        <v>529</v>
      </c>
    </row>
    <row r="37" spans="1:10" ht="13.2">
      <c r="A37" s="178"/>
      <c r="B37" s="357"/>
      <c r="C37" s="357"/>
      <c r="D37" s="357"/>
      <c r="E37" s="357"/>
      <c r="F37" s="357"/>
      <c r="G37" s="357"/>
      <c r="H37" s="357"/>
      <c r="I37" s="357" t="s">
        <v>530</v>
      </c>
      <c r="J37" s="357" t="s">
        <v>531</v>
      </c>
    </row>
    <row r="38" spans="1:10" ht="13.2">
      <c r="A38" s="178"/>
      <c r="B38" s="357"/>
      <c r="C38" s="357"/>
      <c r="D38" s="357"/>
      <c r="E38" s="357"/>
      <c r="F38" s="357"/>
      <c r="G38" s="357"/>
      <c r="H38" s="357"/>
      <c r="I38" s="357" t="s">
        <v>522</v>
      </c>
      <c r="J38" s="357" t="s">
        <v>532</v>
      </c>
    </row>
    <row r="39" spans="1:10" ht="13.2">
      <c r="A39" s="178" t="s">
        <v>653</v>
      </c>
      <c r="B39" s="357" t="e">
        <f>SUM(#REF!)</f>
        <v>#REF!</v>
      </c>
      <c r="C39" s="357" t="e">
        <f>SUM(#REF!)</f>
        <v>#REF!</v>
      </c>
      <c r="D39" s="357" t="e">
        <f>SUM(#REF!)</f>
        <v>#REF!</v>
      </c>
      <c r="E39" s="357" t="e">
        <f t="shared" si="6"/>
        <v>#REF!</v>
      </c>
      <c r="F39" s="357" t="e">
        <f>SUM(#REF!)</f>
        <v>#REF!</v>
      </c>
      <c r="G39" s="357" t="e">
        <f>SUM(#REF!)</f>
        <v>#REF!</v>
      </c>
      <c r="H39" s="357" t="e">
        <f>SUM(#REF!)</f>
        <v>#REF!</v>
      </c>
      <c r="I39" s="357"/>
      <c r="J39" s="357"/>
    </row>
    <row r="40" spans="1:10" ht="13.2">
      <c r="A40" s="178" t="s">
        <v>261</v>
      </c>
      <c r="B40" s="355" t="e">
        <f t="shared" ref="B40:H40" si="7">SUM(B41:B45)</f>
        <v>#REF!</v>
      </c>
      <c r="C40" s="355" t="e">
        <f t="shared" si="7"/>
        <v>#REF!</v>
      </c>
      <c r="D40" s="355" t="e">
        <f t="shared" si="7"/>
        <v>#REF!</v>
      </c>
      <c r="E40" s="355" t="e">
        <f t="shared" si="7"/>
        <v>#REF!</v>
      </c>
      <c r="F40" s="355" t="e">
        <f t="shared" si="7"/>
        <v>#REF!</v>
      </c>
      <c r="G40" s="355" t="e">
        <f t="shared" si="7"/>
        <v>#REF!</v>
      </c>
      <c r="H40" s="355" t="e">
        <f t="shared" si="7"/>
        <v>#REF!</v>
      </c>
      <c r="I40" s="355"/>
      <c r="J40" s="355"/>
    </row>
    <row r="41" spans="1:10" ht="13.2">
      <c r="A41" s="178" t="s">
        <v>193</v>
      </c>
      <c r="B41" s="357" t="e">
        <f>SUM(#REF!)</f>
        <v>#REF!</v>
      </c>
      <c r="C41" s="357" t="e">
        <f>SUM(#REF!)</f>
        <v>#REF!</v>
      </c>
      <c r="D41" s="357" t="e">
        <f>SUM(#REF!)</f>
        <v>#REF!</v>
      </c>
      <c r="E41" s="357" t="e">
        <f>C41-B41</f>
        <v>#REF!</v>
      </c>
      <c r="F41" s="357" t="e">
        <f>SUM(#REF!)</f>
        <v>#REF!</v>
      </c>
      <c r="G41" s="357" t="e">
        <f>SUM(#REF!)</f>
        <v>#REF!</v>
      </c>
      <c r="H41" s="357" t="e">
        <f>SUM(#REF!)</f>
        <v>#REF!</v>
      </c>
      <c r="I41" s="357" t="s">
        <v>432</v>
      </c>
      <c r="J41" s="357" t="s">
        <v>533</v>
      </c>
    </row>
    <row r="42" spans="1:10" ht="13.2">
      <c r="A42" s="178"/>
      <c r="B42" s="357"/>
      <c r="C42" s="357"/>
      <c r="D42" s="357"/>
      <c r="E42" s="357"/>
      <c r="F42" s="357"/>
      <c r="G42" s="357"/>
      <c r="H42" s="357"/>
      <c r="I42" s="357" t="s">
        <v>534</v>
      </c>
      <c r="J42" s="357" t="s">
        <v>535</v>
      </c>
    </row>
    <row r="43" spans="1:10" ht="13.2">
      <c r="A43" s="178" t="s">
        <v>194</v>
      </c>
      <c r="B43" s="357" t="e">
        <f>SUM(#REF!)</f>
        <v>#REF!</v>
      </c>
      <c r="C43" s="357" t="e">
        <f>SUM(#REF!)</f>
        <v>#REF!</v>
      </c>
      <c r="D43" s="357" t="e">
        <f>SUM(#REF!)</f>
        <v>#REF!</v>
      </c>
      <c r="E43" s="357" t="e">
        <f>C43-B43</f>
        <v>#REF!</v>
      </c>
      <c r="F43" s="357" t="e">
        <f>SUM(#REF!)</f>
        <v>#REF!</v>
      </c>
      <c r="G43" s="357" t="e">
        <f>SUM(#REF!)</f>
        <v>#REF!</v>
      </c>
      <c r="H43" s="357" t="e">
        <f>SUM(#REF!)</f>
        <v>#REF!</v>
      </c>
      <c r="I43" s="357"/>
      <c r="J43" s="357"/>
    </row>
    <row r="44" spans="1:10" ht="13.2">
      <c r="A44" s="178" t="s">
        <v>85</v>
      </c>
      <c r="B44" s="357" t="e">
        <f>SUM(#REF!)</f>
        <v>#REF!</v>
      </c>
      <c r="C44" s="357" t="e">
        <f>SUM(#REF!)</f>
        <v>#REF!</v>
      </c>
      <c r="D44" s="357" t="e">
        <f>SUM(#REF!)</f>
        <v>#REF!</v>
      </c>
      <c r="E44" s="357" t="e">
        <f>C44-B44</f>
        <v>#REF!</v>
      </c>
      <c r="F44" s="357" t="e">
        <f>SUM(#REF!)</f>
        <v>#REF!</v>
      </c>
      <c r="G44" s="357" t="e">
        <f>SUM(#REF!)</f>
        <v>#REF!</v>
      </c>
      <c r="H44" s="357" t="e">
        <f>SUM(#REF!)</f>
        <v>#REF!</v>
      </c>
      <c r="I44" s="357"/>
      <c r="J44" s="357"/>
    </row>
    <row r="45" spans="1:10" ht="13.2">
      <c r="A45" s="178" t="s">
        <v>273</v>
      </c>
      <c r="B45" s="357" t="e">
        <f>SUM(#REF!)</f>
        <v>#REF!</v>
      </c>
      <c r="C45" s="357" t="e">
        <f>SUM(#REF!)</f>
        <v>#REF!</v>
      </c>
      <c r="D45" s="357" t="e">
        <f>SUM(#REF!)</f>
        <v>#REF!</v>
      </c>
      <c r="E45" s="357" t="e">
        <f>C45-B45</f>
        <v>#REF!</v>
      </c>
      <c r="F45" s="357" t="e">
        <f>SUM(#REF!)</f>
        <v>#REF!</v>
      </c>
      <c r="G45" s="357" t="e">
        <f>SUM(#REF!)</f>
        <v>#REF!</v>
      </c>
      <c r="H45" s="357" t="e">
        <f>SUM(#REF!)</f>
        <v>#REF!</v>
      </c>
      <c r="I45" s="357"/>
      <c r="J45" s="357"/>
    </row>
    <row r="46" spans="1:10" ht="13.2">
      <c r="A46" s="178" t="s">
        <v>262</v>
      </c>
      <c r="B46" s="356" t="e">
        <f t="shared" ref="B46:H46" si="8">SUM(B47:B49)</f>
        <v>#REF!</v>
      </c>
      <c r="C46" s="356" t="e">
        <f t="shared" si="8"/>
        <v>#REF!</v>
      </c>
      <c r="D46" s="356" t="e">
        <f t="shared" si="8"/>
        <v>#REF!</v>
      </c>
      <c r="E46" s="356" t="e">
        <f t="shared" si="8"/>
        <v>#REF!</v>
      </c>
      <c r="F46" s="356" t="e">
        <f t="shared" si="8"/>
        <v>#REF!</v>
      </c>
      <c r="G46" s="356" t="e">
        <f t="shared" si="8"/>
        <v>#REF!</v>
      </c>
      <c r="H46" s="356" t="e">
        <f t="shared" si="8"/>
        <v>#REF!</v>
      </c>
      <c r="I46" s="356"/>
      <c r="J46" s="356"/>
    </row>
    <row r="47" spans="1:10" ht="13.2">
      <c r="A47" s="178" t="s">
        <v>195</v>
      </c>
      <c r="B47" s="357" t="e">
        <f>SUM(#REF!)</f>
        <v>#REF!</v>
      </c>
      <c r="C47" s="357" t="e">
        <f>SUM(#REF!)</f>
        <v>#REF!</v>
      </c>
      <c r="D47" s="357" t="e">
        <f>SUM(#REF!)</f>
        <v>#REF!</v>
      </c>
      <c r="E47" s="357" t="e">
        <f>C47-B47</f>
        <v>#REF!</v>
      </c>
      <c r="F47" s="357" t="e">
        <f>SUM(#REF!)</f>
        <v>#REF!</v>
      </c>
      <c r="G47" s="357" t="e">
        <f>SUM(#REF!)</f>
        <v>#REF!</v>
      </c>
      <c r="H47" s="357" t="e">
        <f>SUM(#REF!)</f>
        <v>#REF!</v>
      </c>
      <c r="I47" s="357"/>
      <c r="J47" s="357"/>
    </row>
    <row r="48" spans="1:10" ht="13.2">
      <c r="A48" s="178" t="s">
        <v>196</v>
      </c>
      <c r="B48" s="357" t="e">
        <f>SUM(#REF!)</f>
        <v>#REF!</v>
      </c>
      <c r="C48" s="357" t="e">
        <f>SUM(#REF!)</f>
        <v>#REF!</v>
      </c>
      <c r="D48" s="357" t="e">
        <f>SUM(#REF!)</f>
        <v>#REF!</v>
      </c>
      <c r="E48" s="357" t="e">
        <f>C48-B48</f>
        <v>#REF!</v>
      </c>
      <c r="F48" s="357" t="e">
        <f>SUM(#REF!)</f>
        <v>#REF!</v>
      </c>
      <c r="G48" s="357" t="e">
        <f>SUM(#REF!)</f>
        <v>#REF!</v>
      </c>
      <c r="H48" s="357" t="e">
        <f>SUM(#REF!)</f>
        <v>#REF!</v>
      </c>
      <c r="I48" s="357"/>
      <c r="J48" s="357"/>
    </row>
    <row r="49" spans="1:10" ht="13.2">
      <c r="A49" s="178" t="s">
        <v>197</v>
      </c>
      <c r="B49" s="357" t="e">
        <f>SUM(#REF!)</f>
        <v>#REF!</v>
      </c>
      <c r="C49" s="357" t="e">
        <f>SUM(#REF!)</f>
        <v>#REF!</v>
      </c>
      <c r="D49" s="357" t="e">
        <f>SUM(#REF!)</f>
        <v>#REF!</v>
      </c>
      <c r="E49" s="357" t="e">
        <f>C49-B49</f>
        <v>#REF!</v>
      </c>
      <c r="F49" s="357" t="e">
        <f>SUM(#REF!)</f>
        <v>#REF!</v>
      </c>
      <c r="G49" s="357" t="e">
        <f>SUM(#REF!)</f>
        <v>#REF!</v>
      </c>
      <c r="H49" s="357" t="e">
        <f>SUM(#REF!)</f>
        <v>#REF!</v>
      </c>
      <c r="I49" s="357"/>
      <c r="J49" s="357"/>
    </row>
    <row r="50" spans="1:10" ht="13.2">
      <c r="A50" s="178" t="s">
        <v>124</v>
      </c>
      <c r="B50" s="357" t="e">
        <f>SUM(#REF!)</f>
        <v>#REF!</v>
      </c>
      <c r="C50" s="357" t="e">
        <f>SUM(#REF!)</f>
        <v>#REF!</v>
      </c>
      <c r="D50" s="357" t="e">
        <f>SUM(#REF!)</f>
        <v>#REF!</v>
      </c>
      <c r="E50" s="357" t="e">
        <f>C50-B50</f>
        <v>#REF!</v>
      </c>
      <c r="F50" s="357" t="e">
        <f>SUM(#REF!)</f>
        <v>#REF!</v>
      </c>
      <c r="G50" s="357" t="e">
        <f>SUM(#REF!)</f>
        <v>#REF!</v>
      </c>
      <c r="H50" s="357" t="e">
        <f>SUM(#REF!)</f>
        <v>#REF!</v>
      </c>
      <c r="I50" s="357"/>
      <c r="J50" s="357"/>
    </row>
    <row r="51" spans="1:10" ht="13.2">
      <c r="A51" s="178" t="s">
        <v>217</v>
      </c>
      <c r="B51" s="357" t="e">
        <f>SUM(#REF!)</f>
        <v>#REF!</v>
      </c>
      <c r="C51" s="357" t="e">
        <f>SUM(#REF!)</f>
        <v>#REF!</v>
      </c>
      <c r="D51" s="357" t="e">
        <f>SUM(#REF!)</f>
        <v>#REF!</v>
      </c>
      <c r="E51" s="357" t="e">
        <f>C51-B51</f>
        <v>#REF!</v>
      </c>
      <c r="F51" s="357" t="e">
        <f>SUM(#REF!)</f>
        <v>#REF!</v>
      </c>
      <c r="G51" s="357" t="e">
        <f>SUM(#REF!)</f>
        <v>#REF!</v>
      </c>
      <c r="H51" s="357" t="e">
        <f>SUM(#REF!)</f>
        <v>#REF!</v>
      </c>
      <c r="I51" s="357" t="s">
        <v>536</v>
      </c>
      <c r="J51" s="357" t="s">
        <v>537</v>
      </c>
    </row>
    <row r="52" spans="1:10" ht="13.2">
      <c r="A52" s="178"/>
      <c r="B52" s="357"/>
      <c r="C52" s="357"/>
      <c r="D52" s="357"/>
      <c r="E52" s="357"/>
      <c r="F52" s="357"/>
      <c r="G52" s="357"/>
      <c r="H52" s="357"/>
      <c r="I52" s="357" t="s">
        <v>538</v>
      </c>
      <c r="J52" s="357" t="s">
        <v>537</v>
      </c>
    </row>
    <row r="53" spans="1:10" ht="13.2">
      <c r="A53" s="178"/>
      <c r="B53" s="357"/>
      <c r="C53" s="357"/>
      <c r="D53" s="357"/>
      <c r="E53" s="357"/>
      <c r="F53" s="357"/>
      <c r="G53" s="357"/>
      <c r="H53" s="357"/>
      <c r="I53" s="357" t="s">
        <v>528</v>
      </c>
      <c r="J53" s="357" t="s">
        <v>539</v>
      </c>
    </row>
    <row r="54" spans="1:10" ht="13.2">
      <c r="A54" s="178" t="s">
        <v>214</v>
      </c>
      <c r="B54" s="356" t="e">
        <f t="shared" ref="B54:H54" si="9">SUM(B55:B62)</f>
        <v>#REF!</v>
      </c>
      <c r="C54" s="356" t="e">
        <f t="shared" si="9"/>
        <v>#REF!</v>
      </c>
      <c r="D54" s="356" t="e">
        <f t="shared" si="9"/>
        <v>#REF!</v>
      </c>
      <c r="E54" s="356" t="e">
        <f t="shared" si="9"/>
        <v>#REF!</v>
      </c>
      <c r="F54" s="356" t="e">
        <f t="shared" si="9"/>
        <v>#REF!</v>
      </c>
      <c r="G54" s="356" t="e">
        <f t="shared" si="9"/>
        <v>#REF!</v>
      </c>
      <c r="H54" s="356" t="e">
        <f t="shared" si="9"/>
        <v>#REF!</v>
      </c>
      <c r="I54" s="356"/>
      <c r="J54" s="356"/>
    </row>
    <row r="55" spans="1:10" ht="13.2">
      <c r="A55" s="178" t="s">
        <v>198</v>
      </c>
      <c r="B55" s="357" t="e">
        <f>SUM(#REF!)</f>
        <v>#REF!</v>
      </c>
      <c r="C55" s="357" t="e">
        <f>SUM(#REF!)</f>
        <v>#REF!</v>
      </c>
      <c r="D55" s="357" t="e">
        <f>SUM(#REF!)</f>
        <v>#REF!</v>
      </c>
      <c r="E55" s="357" t="e">
        <f>C55-B55</f>
        <v>#REF!</v>
      </c>
      <c r="F55" s="357" t="e">
        <f>SUM(#REF!)</f>
        <v>#REF!</v>
      </c>
      <c r="G55" s="357" t="e">
        <f>SUM(#REF!)</f>
        <v>#REF!</v>
      </c>
      <c r="H55" s="357" t="e">
        <f>SUM(#REF!)</f>
        <v>#REF!</v>
      </c>
      <c r="I55" s="357"/>
      <c r="J55" s="357"/>
    </row>
    <row r="56" spans="1:10" ht="13.2">
      <c r="A56" s="178" t="s">
        <v>199</v>
      </c>
      <c r="B56" s="357" t="e">
        <f>SUM(#REF!)</f>
        <v>#REF!</v>
      </c>
      <c r="C56" s="357" t="e">
        <f>SUM(#REF!)</f>
        <v>#REF!</v>
      </c>
      <c r="D56" s="357" t="e">
        <f>SUM(#REF!)</f>
        <v>#REF!</v>
      </c>
      <c r="E56" s="357" t="e">
        <f t="shared" ref="E56:E62" si="10">C56-B56</f>
        <v>#REF!</v>
      </c>
      <c r="F56" s="357" t="e">
        <f>SUM(#REF!)</f>
        <v>#REF!</v>
      </c>
      <c r="G56" s="357" t="e">
        <f>SUM(#REF!)</f>
        <v>#REF!</v>
      </c>
      <c r="H56" s="357" t="e">
        <f>SUM(#REF!)</f>
        <v>#REF!</v>
      </c>
      <c r="I56" s="357"/>
      <c r="J56" s="357"/>
    </row>
    <row r="57" spans="1:10" ht="13.2">
      <c r="A57" s="178" t="s">
        <v>21</v>
      </c>
      <c r="B57" s="357" t="e">
        <f>SUM(#REF!)</f>
        <v>#REF!</v>
      </c>
      <c r="C57" s="357" t="e">
        <f>SUM(#REF!)</f>
        <v>#REF!</v>
      </c>
      <c r="D57" s="357" t="e">
        <f>SUM(#REF!)</f>
        <v>#REF!</v>
      </c>
      <c r="E57" s="357" t="e">
        <f t="shared" si="10"/>
        <v>#REF!</v>
      </c>
      <c r="F57" s="357" t="e">
        <f>SUM(#REF!)</f>
        <v>#REF!</v>
      </c>
      <c r="G57" s="357" t="e">
        <f>SUM(#REF!)</f>
        <v>#REF!</v>
      </c>
      <c r="H57" s="357" t="e">
        <f>SUM(#REF!)</f>
        <v>#REF!</v>
      </c>
      <c r="I57" s="357"/>
      <c r="J57" s="357"/>
    </row>
    <row r="58" spans="1:10" ht="13.2">
      <c r="A58" s="178" t="s">
        <v>490</v>
      </c>
      <c r="B58" s="357" t="e">
        <f>SUM(#REF!)</f>
        <v>#REF!</v>
      </c>
      <c r="C58" s="357" t="e">
        <f>SUM(#REF!)</f>
        <v>#REF!</v>
      </c>
      <c r="D58" s="357" t="e">
        <f>SUM(#REF!)</f>
        <v>#REF!</v>
      </c>
      <c r="E58" s="357" t="e">
        <f t="shared" si="10"/>
        <v>#REF!</v>
      </c>
      <c r="F58" s="357" t="e">
        <f>SUM(#REF!)</f>
        <v>#REF!</v>
      </c>
      <c r="G58" s="357" t="e">
        <f>SUM(#REF!)</f>
        <v>#REF!</v>
      </c>
      <c r="H58" s="357" t="e">
        <f>SUM(#REF!)</f>
        <v>#REF!</v>
      </c>
      <c r="I58" s="357"/>
      <c r="J58" s="357"/>
    </row>
    <row r="59" spans="1:10" ht="13.2">
      <c r="A59" s="178" t="s">
        <v>565</v>
      </c>
      <c r="B59" s="357" t="e">
        <f>SUM(#REF!)</f>
        <v>#REF!</v>
      </c>
      <c r="C59" s="357" t="e">
        <f>SUM(#REF!)</f>
        <v>#REF!</v>
      </c>
      <c r="D59" s="357" t="e">
        <f>SUM(#REF!)</f>
        <v>#REF!</v>
      </c>
      <c r="E59" s="357" t="e">
        <f t="shared" si="10"/>
        <v>#REF!</v>
      </c>
      <c r="F59" s="357" t="e">
        <f>SUM(#REF!)</f>
        <v>#REF!</v>
      </c>
      <c r="G59" s="357" t="e">
        <f>SUM(#REF!)</f>
        <v>#REF!</v>
      </c>
      <c r="H59" s="357" t="e">
        <f>SUM(#REF!)</f>
        <v>#REF!</v>
      </c>
      <c r="I59" s="357"/>
      <c r="J59" s="357"/>
    </row>
    <row r="60" spans="1:10" ht="13.2">
      <c r="A60" s="178" t="s">
        <v>350</v>
      </c>
      <c r="B60" s="357" t="e">
        <f>SUM(#REF!)</f>
        <v>#REF!</v>
      </c>
      <c r="C60" s="357" t="e">
        <f>SUM(#REF!)</f>
        <v>#REF!</v>
      </c>
      <c r="D60" s="357" t="e">
        <f>SUM(#REF!)</f>
        <v>#REF!</v>
      </c>
      <c r="E60" s="357" t="e">
        <f t="shared" si="10"/>
        <v>#REF!</v>
      </c>
      <c r="F60" s="357" t="e">
        <f>SUM(#REF!)</f>
        <v>#REF!</v>
      </c>
      <c r="G60" s="357" t="e">
        <f>SUM(#REF!)</f>
        <v>#REF!</v>
      </c>
      <c r="H60" s="357" t="e">
        <f>SUM(#REF!)</f>
        <v>#REF!</v>
      </c>
      <c r="I60" s="357"/>
      <c r="J60" s="357"/>
    </row>
    <row r="61" spans="1:10" ht="13.2">
      <c r="A61" s="178" t="s">
        <v>349</v>
      </c>
      <c r="B61" s="357" t="e">
        <f>SUM(#REF!)</f>
        <v>#REF!</v>
      </c>
      <c r="C61" s="357" t="e">
        <f>SUM(#REF!)</f>
        <v>#REF!</v>
      </c>
      <c r="D61" s="357" t="e">
        <f>SUM(#REF!)</f>
        <v>#REF!</v>
      </c>
      <c r="E61" s="357" t="e">
        <f t="shared" si="10"/>
        <v>#REF!</v>
      </c>
      <c r="F61" s="357" t="e">
        <f>SUM(#REF!)</f>
        <v>#REF!</v>
      </c>
      <c r="G61" s="357" t="e">
        <f>SUM(#REF!)</f>
        <v>#REF!</v>
      </c>
      <c r="H61" s="357" t="e">
        <f>SUM(#REF!)</f>
        <v>#REF!</v>
      </c>
      <c r="I61" s="357"/>
      <c r="J61" s="357"/>
    </row>
    <row r="62" spans="1:10" ht="13.2">
      <c r="A62" s="178" t="s">
        <v>377</v>
      </c>
      <c r="B62" s="357" t="e">
        <f>SUM(#REF!)</f>
        <v>#REF!</v>
      </c>
      <c r="C62" s="357" t="e">
        <f>SUM(#REF!)</f>
        <v>#REF!</v>
      </c>
      <c r="D62" s="357" t="e">
        <f>SUM(#REF!)</f>
        <v>#REF!</v>
      </c>
      <c r="E62" s="357" t="e">
        <f t="shared" si="10"/>
        <v>#REF!</v>
      </c>
      <c r="F62" s="357" t="e">
        <f>SUM(#REF!)</f>
        <v>#REF!</v>
      </c>
      <c r="G62" s="357" t="e">
        <f>SUM(#REF!)</f>
        <v>#REF!</v>
      </c>
      <c r="H62" s="357" t="e">
        <f>SUM(#REF!)</f>
        <v>#REF!</v>
      </c>
      <c r="I62" s="357"/>
      <c r="J62" s="357"/>
    </row>
    <row r="63" spans="1:10" ht="13.2">
      <c r="A63" s="178" t="s">
        <v>595</v>
      </c>
      <c r="B63" s="356" t="e">
        <f t="shared" ref="B63:H63" si="11">SUM(B64:B69)</f>
        <v>#REF!</v>
      </c>
      <c r="C63" s="356" t="e">
        <f t="shared" si="11"/>
        <v>#REF!</v>
      </c>
      <c r="D63" s="356" t="e">
        <f t="shared" si="11"/>
        <v>#REF!</v>
      </c>
      <c r="E63" s="356" t="e">
        <f t="shared" si="11"/>
        <v>#REF!</v>
      </c>
      <c r="F63" s="356" t="e">
        <f t="shared" si="11"/>
        <v>#REF!</v>
      </c>
      <c r="G63" s="356" t="e">
        <f t="shared" si="11"/>
        <v>#REF!</v>
      </c>
      <c r="H63" s="356" t="e">
        <f t="shared" si="11"/>
        <v>#REF!</v>
      </c>
      <c r="I63" s="356"/>
      <c r="J63" s="356"/>
    </row>
    <row r="64" spans="1:10" ht="13.2">
      <c r="A64" s="178" t="s">
        <v>61</v>
      </c>
      <c r="B64" s="357" t="e">
        <f>SUM(#REF!)</f>
        <v>#REF!</v>
      </c>
      <c r="C64" s="357" t="e">
        <f>SUM(#REF!)</f>
        <v>#REF!</v>
      </c>
      <c r="D64" s="357" t="e">
        <f>SUM(#REF!)</f>
        <v>#REF!</v>
      </c>
      <c r="E64" s="357" t="e">
        <f>C64-B64</f>
        <v>#REF!</v>
      </c>
      <c r="F64" s="357" t="e">
        <f>SUM(#REF!)</f>
        <v>#REF!</v>
      </c>
      <c r="G64" s="357" t="e">
        <f>SUM(#REF!)</f>
        <v>#REF!</v>
      </c>
      <c r="H64" s="357" t="e">
        <f>SUM(#REF!)</f>
        <v>#REF!</v>
      </c>
      <c r="I64" s="357" t="s">
        <v>522</v>
      </c>
      <c r="J64" s="372" t="s">
        <v>757</v>
      </c>
    </row>
    <row r="65" spans="1:10" ht="13.2">
      <c r="A65" s="178"/>
      <c r="B65" s="357"/>
      <c r="C65" s="357"/>
      <c r="D65" s="357"/>
      <c r="E65" s="357"/>
      <c r="F65" s="357"/>
      <c r="G65" s="357"/>
      <c r="H65" s="357"/>
      <c r="I65" s="357"/>
      <c r="J65" s="373" t="s">
        <v>758</v>
      </c>
    </row>
    <row r="66" spans="1:10" ht="13.2">
      <c r="A66" s="178" t="s">
        <v>672</v>
      </c>
      <c r="B66" s="357" t="e">
        <f>SUM(#REF!)</f>
        <v>#REF!</v>
      </c>
      <c r="C66" s="357" t="e">
        <f>SUM(#REF!)</f>
        <v>#REF!</v>
      </c>
      <c r="D66" s="357" t="e">
        <f>SUM(#REF!)</f>
        <v>#REF!</v>
      </c>
      <c r="E66" s="357" t="e">
        <f>C66-B66</f>
        <v>#REF!</v>
      </c>
      <c r="F66" s="357" t="e">
        <f>SUM(#REF!)</f>
        <v>#REF!</v>
      </c>
      <c r="G66" s="357" t="e">
        <f>SUM(#REF!)</f>
        <v>#REF!</v>
      </c>
      <c r="H66" s="357" t="e">
        <f>SUM(#REF!)</f>
        <v>#REF!</v>
      </c>
      <c r="I66" s="357"/>
      <c r="J66" s="357"/>
    </row>
    <row r="67" spans="1:10" ht="13.2">
      <c r="A67" s="178" t="s">
        <v>421</v>
      </c>
      <c r="B67" s="357" t="e">
        <f>SUM(#REF!)</f>
        <v>#REF!</v>
      </c>
      <c r="C67" s="357" t="e">
        <f>SUM(#REF!)</f>
        <v>#REF!</v>
      </c>
      <c r="D67" s="357" t="e">
        <f>SUM(#REF!)</f>
        <v>#REF!</v>
      </c>
      <c r="E67" s="357" t="e">
        <f>C67-B67</f>
        <v>#REF!</v>
      </c>
      <c r="F67" s="357" t="e">
        <f>SUM(#REF!)</f>
        <v>#REF!</v>
      </c>
      <c r="G67" s="357" t="e">
        <f>SUM(#REF!)</f>
        <v>#REF!</v>
      </c>
      <c r="H67" s="357" t="e">
        <f>SUM(#REF!)</f>
        <v>#REF!</v>
      </c>
      <c r="I67" s="357"/>
      <c r="J67" s="357"/>
    </row>
    <row r="68" spans="1:10" ht="13.2">
      <c r="A68" s="178" t="s">
        <v>746</v>
      </c>
      <c r="B68" s="357" t="e">
        <f>SUM(#REF!)</f>
        <v>#REF!</v>
      </c>
      <c r="C68" s="357" t="e">
        <f>SUM(#REF!)</f>
        <v>#REF!</v>
      </c>
      <c r="D68" s="357" t="e">
        <f>SUM(#REF!)</f>
        <v>#REF!</v>
      </c>
      <c r="E68" s="357" t="e">
        <f>C68-B68</f>
        <v>#REF!</v>
      </c>
      <c r="F68" s="357" t="e">
        <f>SUM(#REF!)</f>
        <v>#REF!</v>
      </c>
      <c r="G68" s="357" t="e">
        <f>SUM(#REF!)</f>
        <v>#REF!</v>
      </c>
      <c r="H68" s="357" t="e">
        <f>SUM(#REF!)</f>
        <v>#REF!</v>
      </c>
      <c r="I68" s="357"/>
      <c r="J68" s="357"/>
    </row>
    <row r="69" spans="1:10" ht="13.2">
      <c r="A69" s="178" t="s">
        <v>207</v>
      </c>
      <c r="B69" s="357" t="e">
        <f>SUM(#REF!)</f>
        <v>#REF!</v>
      </c>
      <c r="C69" s="357" t="e">
        <f>SUM(#REF!)</f>
        <v>#REF!</v>
      </c>
      <c r="D69" s="357" t="e">
        <f>SUM(#REF!)</f>
        <v>#REF!</v>
      </c>
      <c r="E69" s="357" t="e">
        <f>C69-B69</f>
        <v>#REF!</v>
      </c>
      <c r="F69" s="357" t="e">
        <f>SUM(#REF!)</f>
        <v>#REF!</v>
      </c>
      <c r="G69" s="357" t="e">
        <f>SUM(#REF!)</f>
        <v>#REF!</v>
      </c>
      <c r="H69" s="357" t="e">
        <f>SUM(#REF!)</f>
        <v>#REF!</v>
      </c>
      <c r="I69" s="357"/>
      <c r="J69" s="357"/>
    </row>
    <row r="70" spans="1:10" ht="13.2">
      <c r="A70" s="178" t="s">
        <v>749</v>
      </c>
      <c r="B70" s="356" t="e">
        <f t="shared" ref="B70:H70" si="12">SUM(B71:B73)</f>
        <v>#REF!</v>
      </c>
      <c r="C70" s="356" t="e">
        <f t="shared" si="12"/>
        <v>#REF!</v>
      </c>
      <c r="D70" s="356" t="e">
        <f t="shared" si="12"/>
        <v>#REF!</v>
      </c>
      <c r="E70" s="356" t="e">
        <f t="shared" si="12"/>
        <v>#REF!</v>
      </c>
      <c r="F70" s="356" t="e">
        <f t="shared" si="12"/>
        <v>#REF!</v>
      </c>
      <c r="G70" s="356" t="e">
        <f t="shared" si="12"/>
        <v>#REF!</v>
      </c>
      <c r="H70" s="356" t="e">
        <f t="shared" si="12"/>
        <v>#REF!</v>
      </c>
      <c r="I70" s="356"/>
      <c r="J70" s="356"/>
    </row>
    <row r="71" spans="1:10" ht="13.2">
      <c r="A71" s="178" t="s">
        <v>0</v>
      </c>
      <c r="B71" s="357" t="e">
        <f>SUM(#REF!)</f>
        <v>#REF!</v>
      </c>
      <c r="C71" s="357" t="e">
        <f>SUM(#REF!)</f>
        <v>#REF!</v>
      </c>
      <c r="D71" s="357" t="e">
        <f>SUM(#REF!)</f>
        <v>#REF!</v>
      </c>
      <c r="E71" s="357" t="e">
        <f>C71-B71</f>
        <v>#REF!</v>
      </c>
      <c r="F71" s="357" t="e">
        <f>SUM(#REF!)</f>
        <v>#REF!</v>
      </c>
      <c r="G71" s="357" t="e">
        <f>SUM(#REF!)</f>
        <v>#REF!</v>
      </c>
      <c r="H71" s="357" t="e">
        <f>SUM(#REF!)</f>
        <v>#REF!</v>
      </c>
      <c r="I71" s="357"/>
      <c r="J71" s="357"/>
    </row>
    <row r="72" spans="1:10" ht="13.2">
      <c r="A72" s="178" t="s">
        <v>733</v>
      </c>
      <c r="B72" s="357" t="e">
        <f>SUM(#REF!)</f>
        <v>#REF!</v>
      </c>
      <c r="C72" s="357" t="e">
        <f>SUM(#REF!)</f>
        <v>#REF!</v>
      </c>
      <c r="D72" s="357" t="e">
        <f>SUM(#REF!)</f>
        <v>#REF!</v>
      </c>
      <c r="E72" s="357" t="e">
        <f>C72-B72</f>
        <v>#REF!</v>
      </c>
      <c r="F72" s="357" t="e">
        <f>SUM(#REF!)</f>
        <v>#REF!</v>
      </c>
      <c r="G72" s="357" t="e">
        <f>SUM(#REF!)</f>
        <v>#REF!</v>
      </c>
      <c r="H72" s="357" t="e">
        <f>SUM(#REF!)</f>
        <v>#REF!</v>
      </c>
      <c r="I72" s="357"/>
      <c r="J72" s="357"/>
    </row>
    <row r="73" spans="1:10" ht="13.2">
      <c r="A73" s="178" t="s">
        <v>1</v>
      </c>
      <c r="B73" s="357" t="e">
        <f>SUM(#REF!)</f>
        <v>#REF!</v>
      </c>
      <c r="C73" s="357" t="e">
        <f>SUM(#REF!)</f>
        <v>#REF!</v>
      </c>
      <c r="D73" s="357" t="e">
        <f>SUM(#REF!)</f>
        <v>#REF!</v>
      </c>
      <c r="E73" s="357" t="e">
        <f>C73-B73</f>
        <v>#REF!</v>
      </c>
      <c r="F73" s="357" t="e">
        <f>SUM(#REF!)</f>
        <v>#REF!</v>
      </c>
      <c r="G73" s="357" t="e">
        <f>SUM(#REF!)</f>
        <v>#REF!</v>
      </c>
      <c r="H73" s="357" t="e">
        <f>SUM(#REF!)</f>
        <v>#REF!</v>
      </c>
      <c r="I73" s="357"/>
      <c r="J73" s="357"/>
    </row>
    <row r="74" spans="1:10" ht="13.2">
      <c r="A74" s="358" t="s">
        <v>129</v>
      </c>
      <c r="B74" s="356" t="e">
        <f t="shared" ref="B74:H74" si="13">SUM(B75:B82)</f>
        <v>#REF!</v>
      </c>
      <c r="C74" s="356" t="e">
        <f t="shared" si="13"/>
        <v>#REF!</v>
      </c>
      <c r="D74" s="356" t="e">
        <f t="shared" si="13"/>
        <v>#REF!</v>
      </c>
      <c r="E74" s="356" t="e">
        <f t="shared" si="13"/>
        <v>#REF!</v>
      </c>
      <c r="F74" s="356" t="e">
        <f t="shared" si="13"/>
        <v>#REF!</v>
      </c>
      <c r="G74" s="356" t="e">
        <f t="shared" si="13"/>
        <v>#REF!</v>
      </c>
      <c r="H74" s="356" t="e">
        <f t="shared" si="13"/>
        <v>#REF!</v>
      </c>
      <c r="I74" s="356"/>
      <c r="J74" s="356"/>
    </row>
    <row r="75" spans="1:10" ht="13.2">
      <c r="A75" s="178" t="s">
        <v>336</v>
      </c>
      <c r="B75" s="357" t="e">
        <f>SUM(#REF!)</f>
        <v>#REF!</v>
      </c>
      <c r="C75" s="357" t="e">
        <f>SUM(#REF!)</f>
        <v>#REF!</v>
      </c>
      <c r="D75" s="357" t="e">
        <f>SUM(#REF!)</f>
        <v>#REF!</v>
      </c>
      <c r="E75" s="357" t="e">
        <f>C75-B75</f>
        <v>#REF!</v>
      </c>
      <c r="F75" s="357" t="e">
        <f>SUM(#REF!)</f>
        <v>#REF!</v>
      </c>
      <c r="G75" s="357" t="e">
        <f>SUM(#REF!)</f>
        <v>#REF!</v>
      </c>
      <c r="H75" s="357" t="e">
        <f>SUM(#REF!)</f>
        <v>#REF!</v>
      </c>
      <c r="I75" s="357"/>
      <c r="J75" s="357"/>
    </row>
    <row r="76" spans="1:10" ht="13.2">
      <c r="A76" s="178" t="s">
        <v>362</v>
      </c>
      <c r="B76" s="357" t="e">
        <f>SUM(#REF!)</f>
        <v>#REF!</v>
      </c>
      <c r="C76" s="357" t="e">
        <f>SUM(#REF!)</f>
        <v>#REF!</v>
      </c>
      <c r="D76" s="357" t="e">
        <f>SUM(#REF!)</f>
        <v>#REF!</v>
      </c>
      <c r="E76" s="357" t="e">
        <f t="shared" ref="E76:E82" si="14">C76-B76</f>
        <v>#REF!</v>
      </c>
      <c r="F76" s="357" t="e">
        <f>SUM(#REF!)</f>
        <v>#REF!</v>
      </c>
      <c r="G76" s="357" t="e">
        <f>SUM(#REF!)</f>
        <v>#REF!</v>
      </c>
      <c r="H76" s="357" t="e">
        <f>SUM(#REF!)</f>
        <v>#REF!</v>
      </c>
      <c r="I76" s="357"/>
      <c r="J76" s="357"/>
    </row>
    <row r="77" spans="1:10" ht="13.2">
      <c r="A77" s="178" t="s">
        <v>337</v>
      </c>
      <c r="B77" s="357" t="e">
        <f>SUM(#REF!)</f>
        <v>#REF!</v>
      </c>
      <c r="C77" s="357" t="e">
        <f>SUM(#REF!)</f>
        <v>#REF!</v>
      </c>
      <c r="D77" s="357" t="e">
        <f>SUM(#REF!)</f>
        <v>#REF!</v>
      </c>
      <c r="E77" s="357" t="e">
        <f t="shared" si="14"/>
        <v>#REF!</v>
      </c>
      <c r="F77" s="357" t="e">
        <f>SUM(#REF!)</f>
        <v>#REF!</v>
      </c>
      <c r="G77" s="357" t="e">
        <f>SUM(#REF!)</f>
        <v>#REF!</v>
      </c>
      <c r="H77" s="357" t="e">
        <f>SUM(#REF!)</f>
        <v>#REF!</v>
      </c>
      <c r="I77" s="357"/>
      <c r="J77" s="357"/>
    </row>
    <row r="78" spans="1:10" ht="13.2">
      <c r="A78" s="178" t="s">
        <v>338</v>
      </c>
      <c r="B78" s="357" t="e">
        <f>SUM(#REF!)</f>
        <v>#REF!</v>
      </c>
      <c r="C78" s="357" t="e">
        <f>SUM(#REF!)</f>
        <v>#REF!</v>
      </c>
      <c r="D78" s="357" t="e">
        <f>SUM(#REF!)</f>
        <v>#REF!</v>
      </c>
      <c r="E78" s="357" t="e">
        <f t="shared" si="14"/>
        <v>#REF!</v>
      </c>
      <c r="F78" s="357" t="e">
        <f>SUM(#REF!)</f>
        <v>#REF!</v>
      </c>
      <c r="G78" s="357" t="e">
        <f>SUM(#REF!)</f>
        <v>#REF!</v>
      </c>
      <c r="H78" s="357" t="e">
        <f>SUM(#REF!)</f>
        <v>#REF!</v>
      </c>
      <c r="I78" s="357"/>
      <c r="J78" s="357"/>
    </row>
    <row r="79" spans="1:10" ht="13.2">
      <c r="A79" s="178" t="s">
        <v>339</v>
      </c>
      <c r="B79" s="357" t="e">
        <f>SUM(#REF!)</f>
        <v>#REF!</v>
      </c>
      <c r="C79" s="357" t="e">
        <f>SUM(#REF!)</f>
        <v>#REF!</v>
      </c>
      <c r="D79" s="357" t="e">
        <f>SUM(#REF!)</f>
        <v>#REF!</v>
      </c>
      <c r="E79" s="357" t="e">
        <f t="shared" si="14"/>
        <v>#REF!</v>
      </c>
      <c r="F79" s="357" t="e">
        <f>SUM(#REF!)</f>
        <v>#REF!</v>
      </c>
      <c r="G79" s="357" t="e">
        <f>SUM(#REF!)</f>
        <v>#REF!</v>
      </c>
      <c r="H79" s="357" t="e">
        <f>SUM(#REF!)</f>
        <v>#REF!</v>
      </c>
      <c r="I79" s="357"/>
      <c r="J79" s="357"/>
    </row>
    <row r="80" spans="1:10" ht="13.2">
      <c r="A80" s="178" t="s">
        <v>474</v>
      </c>
      <c r="B80" s="357" t="e">
        <f>SUM(#REF!)</f>
        <v>#REF!</v>
      </c>
      <c r="C80" s="357" t="e">
        <f>SUM(#REF!)</f>
        <v>#REF!</v>
      </c>
      <c r="D80" s="357" t="e">
        <f>SUM(#REF!)</f>
        <v>#REF!</v>
      </c>
      <c r="E80" s="357" t="e">
        <f t="shared" si="14"/>
        <v>#REF!</v>
      </c>
      <c r="F80" s="357" t="e">
        <f>SUM(#REF!)</f>
        <v>#REF!</v>
      </c>
      <c r="G80" s="357" t="e">
        <f>SUM(#REF!)</f>
        <v>#REF!</v>
      </c>
      <c r="H80" s="357" t="e">
        <f>SUM(#REF!)</f>
        <v>#REF!</v>
      </c>
      <c r="I80" s="357"/>
      <c r="J80" s="357"/>
    </row>
    <row r="81" spans="1:10" ht="13.2">
      <c r="A81" s="178" t="s">
        <v>363</v>
      </c>
      <c r="B81" s="357" t="e">
        <f>SUM(#REF!)</f>
        <v>#REF!</v>
      </c>
      <c r="C81" s="357" t="e">
        <f>SUM(#REF!)</f>
        <v>#REF!</v>
      </c>
      <c r="D81" s="357" t="e">
        <f>SUM(#REF!)</f>
        <v>#REF!</v>
      </c>
      <c r="E81" s="357" t="e">
        <f t="shared" si="14"/>
        <v>#REF!</v>
      </c>
      <c r="F81" s="357" t="e">
        <f>SUM(#REF!)</f>
        <v>#REF!</v>
      </c>
      <c r="G81" s="357" t="e">
        <f>SUM(#REF!)</f>
        <v>#REF!</v>
      </c>
      <c r="H81" s="357" t="e">
        <f>SUM(#REF!)</f>
        <v>#REF!</v>
      </c>
      <c r="I81" s="357"/>
      <c r="J81" s="357"/>
    </row>
    <row r="82" spans="1:10" ht="13.2">
      <c r="A82" s="178" t="s">
        <v>606</v>
      </c>
      <c r="B82" s="357" t="e">
        <f>SUM(#REF!)</f>
        <v>#REF!</v>
      </c>
      <c r="C82" s="357" t="e">
        <f>SUM(#REF!)</f>
        <v>#REF!</v>
      </c>
      <c r="D82" s="357" t="e">
        <f>SUM(#REF!)</f>
        <v>#REF!</v>
      </c>
      <c r="E82" s="357" t="e">
        <f t="shared" si="14"/>
        <v>#REF!</v>
      </c>
      <c r="F82" s="357" t="e">
        <f>SUM(#REF!)</f>
        <v>#REF!</v>
      </c>
      <c r="G82" s="357" t="e">
        <f>SUM(#REF!)</f>
        <v>#REF!</v>
      </c>
      <c r="H82" s="357" t="e">
        <f>SUM(#REF!)</f>
        <v>#REF!</v>
      </c>
      <c r="I82" s="357"/>
      <c r="J82" s="357"/>
    </row>
    <row r="83" spans="1:10" ht="13.2">
      <c r="A83" s="359" t="s">
        <v>580</v>
      </c>
      <c r="B83" s="360" t="e">
        <f>SUM(#REF!)</f>
        <v>#REF!</v>
      </c>
      <c r="C83" s="360" t="e">
        <f>SUM(#REF!)</f>
        <v>#REF!</v>
      </c>
      <c r="D83" s="360" t="e">
        <f>SUM(#REF!)</f>
        <v>#REF!</v>
      </c>
      <c r="E83" s="360" t="e">
        <f>C83-B83</f>
        <v>#REF!</v>
      </c>
      <c r="F83" s="360" t="e">
        <f>SUM(#REF!)</f>
        <v>#REF!</v>
      </c>
      <c r="G83" s="360" t="e">
        <f>SUM(#REF!)</f>
        <v>#REF!</v>
      </c>
      <c r="H83" s="360" t="e">
        <f>SUM(#REF!)</f>
        <v>#REF!</v>
      </c>
      <c r="I83" s="360"/>
      <c r="J83" s="360"/>
    </row>
    <row r="84" spans="1:10" ht="13.2">
      <c r="A84" s="20"/>
      <c r="B84" s="196"/>
      <c r="C84" s="196"/>
      <c r="D84" s="196"/>
      <c r="E84" s="196"/>
      <c r="F84" s="196"/>
      <c r="G84" s="196"/>
      <c r="H84" s="196"/>
      <c r="I84" s="196"/>
      <c r="J84" s="196"/>
    </row>
    <row r="85" spans="1:10" ht="15.6">
      <c r="A85" s="495" t="s">
        <v>778</v>
      </c>
      <c r="B85" s="497" t="e">
        <f>SUM(B86+B87+B93+B94)</f>
        <v>#REF!</v>
      </c>
      <c r="C85" s="497" t="e">
        <f t="shared" ref="C85:H85" si="15">SUM(C86+C87+C93+C94)</f>
        <v>#REF!</v>
      </c>
      <c r="D85" s="497" t="e">
        <f t="shared" si="15"/>
        <v>#REF!</v>
      </c>
      <c r="E85" s="497" t="e">
        <f t="shared" si="15"/>
        <v>#REF!</v>
      </c>
      <c r="F85" s="497" t="e">
        <f t="shared" si="15"/>
        <v>#REF!</v>
      </c>
      <c r="G85" s="497" t="e">
        <f t="shared" si="15"/>
        <v>#REF!</v>
      </c>
      <c r="H85" s="497" t="e">
        <f t="shared" si="15"/>
        <v>#REF!</v>
      </c>
      <c r="I85" s="491"/>
      <c r="J85" s="498"/>
    </row>
    <row r="86" spans="1:10" ht="13.2">
      <c r="A86" s="178" t="s">
        <v>272</v>
      </c>
      <c r="B86" s="486" t="e">
        <f>#REF!</f>
        <v>#REF!</v>
      </c>
      <c r="C86" s="486" t="e">
        <f>#REF!</f>
        <v>#REF!</v>
      </c>
      <c r="D86" s="486" t="e">
        <f>#REF!</f>
        <v>#REF!</v>
      </c>
      <c r="E86" s="357" t="e">
        <f t="shared" ref="E86:E99" si="16">C86-B86</f>
        <v>#REF!</v>
      </c>
      <c r="F86" s="486" t="e">
        <f>#REF!</f>
        <v>#REF!</v>
      </c>
      <c r="G86" s="486" t="e">
        <f>#REF!</f>
        <v>#REF!</v>
      </c>
      <c r="H86" s="486" t="e">
        <f>#REF!</f>
        <v>#REF!</v>
      </c>
      <c r="I86" s="196"/>
      <c r="J86" s="499"/>
    </row>
    <row r="87" spans="1:10" ht="13.2">
      <c r="A87" s="178" t="s">
        <v>656</v>
      </c>
      <c r="B87" s="13" t="e">
        <f t="shared" ref="B87:H87" si="17">SUM(B88:B92)</f>
        <v>#REF!</v>
      </c>
      <c r="C87" s="13" t="e">
        <f t="shared" si="17"/>
        <v>#REF!</v>
      </c>
      <c r="D87" s="13" t="e">
        <f t="shared" si="17"/>
        <v>#REF!</v>
      </c>
      <c r="E87" s="13" t="e">
        <f t="shared" si="17"/>
        <v>#REF!</v>
      </c>
      <c r="F87" s="13" t="e">
        <f t="shared" si="17"/>
        <v>#REF!</v>
      </c>
      <c r="G87" s="13" t="e">
        <f t="shared" si="17"/>
        <v>#REF!</v>
      </c>
      <c r="H87" s="13" t="e">
        <f t="shared" si="17"/>
        <v>#REF!</v>
      </c>
      <c r="I87" s="196"/>
      <c r="J87" s="499"/>
    </row>
    <row r="88" spans="1:10" ht="13.2">
      <c r="A88" s="178" t="s">
        <v>108</v>
      </c>
      <c r="B88" s="486" t="e">
        <f>#REF!</f>
        <v>#REF!</v>
      </c>
      <c r="C88" s="486" t="e">
        <f>#REF!</f>
        <v>#REF!</v>
      </c>
      <c r="D88" s="486" t="e">
        <f>#REF!</f>
        <v>#REF!</v>
      </c>
      <c r="E88" s="357" t="e">
        <f t="shared" si="16"/>
        <v>#REF!</v>
      </c>
      <c r="F88" s="486" t="e">
        <f>#REF!</f>
        <v>#REF!</v>
      </c>
      <c r="G88" s="486" t="e">
        <f>#REF!</f>
        <v>#REF!</v>
      </c>
      <c r="H88" s="486" t="e">
        <f>#REF!</f>
        <v>#REF!</v>
      </c>
      <c r="I88" s="196"/>
      <c r="J88" s="499"/>
    </row>
    <row r="89" spans="1:10" ht="13.2">
      <c r="A89" s="178" t="s">
        <v>616</v>
      </c>
      <c r="B89" s="486" t="e">
        <f>#REF!</f>
        <v>#REF!</v>
      </c>
      <c r="C89" s="486" t="e">
        <f>#REF!</f>
        <v>#REF!</v>
      </c>
      <c r="D89" s="486" t="e">
        <f>#REF!</f>
        <v>#REF!</v>
      </c>
      <c r="E89" s="357" t="e">
        <f t="shared" si="16"/>
        <v>#REF!</v>
      </c>
      <c r="F89" s="486" t="e">
        <f>#REF!</f>
        <v>#REF!</v>
      </c>
      <c r="G89" s="486" t="e">
        <f>#REF!</f>
        <v>#REF!</v>
      </c>
      <c r="H89" s="486" t="e">
        <f>#REF!</f>
        <v>#REF!</v>
      </c>
      <c r="I89" s="196"/>
      <c r="J89" s="499"/>
    </row>
    <row r="90" spans="1:10" ht="13.2">
      <c r="A90" s="178" t="s">
        <v>617</v>
      </c>
      <c r="B90" s="486" t="e">
        <f>#REF!</f>
        <v>#REF!</v>
      </c>
      <c r="C90" s="486" t="e">
        <f>#REF!</f>
        <v>#REF!</v>
      </c>
      <c r="D90" s="486" t="e">
        <f>#REF!</f>
        <v>#REF!</v>
      </c>
      <c r="E90" s="357" t="e">
        <f t="shared" si="16"/>
        <v>#REF!</v>
      </c>
      <c r="F90" s="486" t="e">
        <f>#REF!</f>
        <v>#REF!</v>
      </c>
      <c r="G90" s="486" t="e">
        <f>#REF!</f>
        <v>#REF!</v>
      </c>
      <c r="H90" s="486" t="e">
        <f>#REF!</f>
        <v>#REF!</v>
      </c>
      <c r="I90" s="196"/>
      <c r="J90" s="499"/>
    </row>
    <row r="91" spans="1:10" ht="13.2">
      <c r="A91" s="178" t="s">
        <v>91</v>
      </c>
      <c r="B91" s="486" t="e">
        <f>#REF!</f>
        <v>#REF!</v>
      </c>
      <c r="C91" s="486" t="e">
        <f>#REF!</f>
        <v>#REF!</v>
      </c>
      <c r="D91" s="486" t="e">
        <f>#REF!</f>
        <v>#REF!</v>
      </c>
      <c r="E91" s="357" t="e">
        <f t="shared" si="16"/>
        <v>#REF!</v>
      </c>
      <c r="F91" s="486" t="e">
        <f>#REF!</f>
        <v>#REF!</v>
      </c>
      <c r="G91" s="486" t="e">
        <f>#REF!</f>
        <v>#REF!</v>
      </c>
      <c r="H91" s="486" t="e">
        <f>#REF!</f>
        <v>#REF!</v>
      </c>
      <c r="I91" s="196"/>
      <c r="J91" s="499"/>
    </row>
    <row r="92" spans="1:10" ht="13.2">
      <c r="A92" s="178" t="s">
        <v>702</v>
      </c>
      <c r="B92" s="486" t="e">
        <f>#REF!</f>
        <v>#REF!</v>
      </c>
      <c r="C92" s="486" t="e">
        <f>#REF!</f>
        <v>#REF!</v>
      </c>
      <c r="D92" s="486" t="e">
        <f>#REF!</f>
        <v>#REF!</v>
      </c>
      <c r="E92" s="357" t="e">
        <f t="shared" si="16"/>
        <v>#REF!</v>
      </c>
      <c r="F92" s="486" t="e">
        <f>#REF!</f>
        <v>#REF!</v>
      </c>
      <c r="G92" s="486" t="e">
        <f>#REF!</f>
        <v>#REF!</v>
      </c>
      <c r="H92" s="486" t="e">
        <f>#REF!</f>
        <v>#REF!</v>
      </c>
      <c r="I92" s="196"/>
      <c r="J92" s="499"/>
    </row>
    <row r="93" spans="1:10" ht="13.2">
      <c r="A93" s="178" t="s">
        <v>439</v>
      </c>
      <c r="B93" s="486" t="e">
        <f>#REF!</f>
        <v>#REF!</v>
      </c>
      <c r="C93" s="486" t="e">
        <f>#REF!</f>
        <v>#REF!</v>
      </c>
      <c r="D93" s="486" t="e">
        <f>#REF!</f>
        <v>#REF!</v>
      </c>
      <c r="E93" s="357" t="e">
        <f t="shared" si="16"/>
        <v>#REF!</v>
      </c>
      <c r="F93" s="486" t="e">
        <f>#REF!</f>
        <v>#REF!</v>
      </c>
      <c r="G93" s="486" t="e">
        <f>#REF!</f>
        <v>#REF!</v>
      </c>
      <c r="H93" s="486" t="e">
        <f>#REF!</f>
        <v>#REF!</v>
      </c>
      <c r="I93" s="196"/>
      <c r="J93" s="499"/>
    </row>
    <row r="94" spans="1:10" ht="13.2">
      <c r="A94" s="178" t="s">
        <v>383</v>
      </c>
      <c r="B94" s="13" t="e">
        <f t="shared" ref="B94:H94" si="18">SUM(B95:B99)</f>
        <v>#REF!</v>
      </c>
      <c r="C94" s="13" t="e">
        <f t="shared" si="18"/>
        <v>#REF!</v>
      </c>
      <c r="D94" s="13" t="e">
        <f t="shared" si="18"/>
        <v>#REF!</v>
      </c>
      <c r="E94" s="13" t="e">
        <f t="shared" si="18"/>
        <v>#REF!</v>
      </c>
      <c r="F94" s="13" t="e">
        <f t="shared" si="18"/>
        <v>#REF!</v>
      </c>
      <c r="G94" s="13" t="e">
        <f t="shared" si="18"/>
        <v>#REF!</v>
      </c>
      <c r="H94" s="13" t="e">
        <f t="shared" si="18"/>
        <v>#REF!</v>
      </c>
      <c r="I94" s="196"/>
      <c r="J94" s="499"/>
    </row>
    <row r="95" spans="1:10" ht="13.2">
      <c r="A95" s="178" t="s">
        <v>75</v>
      </c>
      <c r="B95" s="486" t="e">
        <f>SUM(#REF!)</f>
        <v>#REF!</v>
      </c>
      <c r="C95" s="486" t="e">
        <f>SUM(#REF!)</f>
        <v>#REF!</v>
      </c>
      <c r="D95" s="486" t="e">
        <f>SUM(#REF!)</f>
        <v>#REF!</v>
      </c>
      <c r="E95" s="357" t="e">
        <f t="shared" si="16"/>
        <v>#REF!</v>
      </c>
      <c r="F95" s="486" t="e">
        <f>#REF!</f>
        <v>#REF!</v>
      </c>
      <c r="G95" s="486" t="e">
        <f>#REF!</f>
        <v>#REF!</v>
      </c>
      <c r="H95" s="486" t="e">
        <f>#REF!</f>
        <v>#REF!</v>
      </c>
      <c r="I95" s="196"/>
      <c r="J95" s="499"/>
    </row>
    <row r="96" spans="1:10" ht="13.2">
      <c r="A96" s="178" t="s">
        <v>76</v>
      </c>
      <c r="B96" s="486" t="e">
        <f>SUM(#REF!)</f>
        <v>#REF!</v>
      </c>
      <c r="C96" s="486" t="e">
        <f>SUM(#REF!)</f>
        <v>#REF!</v>
      </c>
      <c r="D96" s="486" t="e">
        <f>SUM(#REF!)</f>
        <v>#REF!</v>
      </c>
      <c r="E96" s="357" t="e">
        <f t="shared" si="16"/>
        <v>#REF!</v>
      </c>
      <c r="F96" s="486" t="e">
        <f>#REF!</f>
        <v>#REF!</v>
      </c>
      <c r="G96" s="486" t="e">
        <f>#REF!</f>
        <v>#REF!</v>
      </c>
      <c r="H96" s="486" t="e">
        <f>#REF!</f>
        <v>#REF!</v>
      </c>
      <c r="I96" s="196"/>
      <c r="J96" s="499"/>
    </row>
    <row r="97" spans="1:10" ht="13.2">
      <c r="A97" s="178" t="s">
        <v>698</v>
      </c>
      <c r="B97" s="486" t="e">
        <f>SUM(#REF!)</f>
        <v>#REF!</v>
      </c>
      <c r="C97" s="486" t="e">
        <f>SUM(#REF!)</f>
        <v>#REF!</v>
      </c>
      <c r="D97" s="486" t="e">
        <f>SUM(#REF!)</f>
        <v>#REF!</v>
      </c>
      <c r="E97" s="357" t="e">
        <f t="shared" si="16"/>
        <v>#REF!</v>
      </c>
      <c r="F97" s="486" t="e">
        <f>#REF!</f>
        <v>#REF!</v>
      </c>
      <c r="G97" s="486" t="e">
        <f>#REF!</f>
        <v>#REF!</v>
      </c>
      <c r="H97" s="486" t="e">
        <f>#REF!</f>
        <v>#REF!</v>
      </c>
      <c r="I97" s="196"/>
      <c r="J97" s="499"/>
    </row>
    <row r="98" spans="1:10" ht="13.2">
      <c r="A98" s="178" t="s">
        <v>719</v>
      </c>
      <c r="B98" s="486" t="e">
        <f>SUM(#REF!)</f>
        <v>#REF!</v>
      </c>
      <c r="C98" s="486" t="e">
        <f>SUM(#REF!)</f>
        <v>#REF!</v>
      </c>
      <c r="D98" s="486" t="e">
        <f>SUM(#REF!)</f>
        <v>#REF!</v>
      </c>
      <c r="E98" s="357" t="e">
        <f t="shared" si="16"/>
        <v>#REF!</v>
      </c>
      <c r="F98" s="486" t="e">
        <f>#REF!</f>
        <v>#REF!</v>
      </c>
      <c r="G98" s="486" t="e">
        <f>#REF!</f>
        <v>#REF!</v>
      </c>
      <c r="H98" s="486" t="e">
        <f>#REF!</f>
        <v>#REF!</v>
      </c>
      <c r="I98" s="196"/>
      <c r="J98" s="499"/>
    </row>
    <row r="99" spans="1:10" ht="13.2">
      <c r="A99" s="362" t="s">
        <v>699</v>
      </c>
      <c r="B99" s="492" t="e">
        <f>SUM(#REF!)</f>
        <v>#REF!</v>
      </c>
      <c r="C99" s="492" t="e">
        <f>SUM(#REF!)</f>
        <v>#REF!</v>
      </c>
      <c r="D99" s="492" t="e">
        <f>SUM(#REF!)</f>
        <v>#REF!</v>
      </c>
      <c r="E99" s="492" t="e">
        <f t="shared" si="16"/>
        <v>#REF!</v>
      </c>
      <c r="F99" s="492" t="e">
        <f>#REF!</f>
        <v>#REF!</v>
      </c>
      <c r="G99" s="492" t="e">
        <f>#REF!</f>
        <v>#REF!</v>
      </c>
      <c r="H99" s="492" t="e">
        <f>#REF!</f>
        <v>#REF!</v>
      </c>
      <c r="I99" s="487"/>
      <c r="J99" s="500"/>
    </row>
    <row r="100" spans="1:10" ht="13.2">
      <c r="A100" s="20"/>
      <c r="B100" s="196"/>
      <c r="C100" s="196"/>
      <c r="D100" s="196"/>
      <c r="E100" s="196"/>
      <c r="F100" s="196"/>
      <c r="G100" s="196"/>
      <c r="H100" s="196"/>
      <c r="I100" s="196"/>
      <c r="J100" s="196"/>
    </row>
    <row r="101" spans="1:10" ht="15.6">
      <c r="A101" s="495" t="s">
        <v>776</v>
      </c>
      <c r="B101" s="497" t="e">
        <f t="shared" ref="B101:H101" si="19">SUM(B102+B103)</f>
        <v>#REF!</v>
      </c>
      <c r="C101" s="497" t="e">
        <f t="shared" si="19"/>
        <v>#REF!</v>
      </c>
      <c r="D101" s="497" t="e">
        <f t="shared" si="19"/>
        <v>#REF!</v>
      </c>
      <c r="E101" s="497" t="e">
        <f t="shared" si="19"/>
        <v>#REF!</v>
      </c>
      <c r="F101" s="497" t="e">
        <f t="shared" si="19"/>
        <v>#REF!</v>
      </c>
      <c r="G101" s="497" t="e">
        <f t="shared" si="19"/>
        <v>#REF!</v>
      </c>
      <c r="H101" s="497" t="e">
        <f t="shared" si="19"/>
        <v>#REF!</v>
      </c>
      <c r="I101" s="490"/>
      <c r="J101" s="491"/>
    </row>
    <row r="102" spans="1:10" ht="13.2">
      <c r="A102" s="362" t="s">
        <v>637</v>
      </c>
      <c r="B102" s="360" t="e">
        <f>SUM(#REF!)</f>
        <v>#REF!</v>
      </c>
      <c r="C102" s="360" t="e">
        <f>SUM(#REF!)</f>
        <v>#REF!</v>
      </c>
      <c r="D102" s="360" t="e">
        <f>SUM(#REF!)</f>
        <v>#REF!</v>
      </c>
      <c r="E102" s="360" t="e">
        <f>C102-B102</f>
        <v>#REF!</v>
      </c>
      <c r="F102" s="360" t="e">
        <f>SUM(#REF!)</f>
        <v>#REF!</v>
      </c>
      <c r="G102" s="360" t="e">
        <f>SUM(#REF!)</f>
        <v>#REF!</v>
      </c>
      <c r="H102" s="360" t="e">
        <f>SUM(#REF!)</f>
        <v>#REF!</v>
      </c>
      <c r="I102" s="487"/>
      <c r="J102" s="487"/>
    </row>
    <row r="103" spans="1:10" ht="13.2">
      <c r="A103" s="20"/>
      <c r="B103" s="196"/>
      <c r="C103" s="196"/>
      <c r="D103" s="196"/>
      <c r="E103" s="196"/>
      <c r="F103" s="196"/>
      <c r="G103" s="196"/>
      <c r="H103" s="196"/>
      <c r="I103" s="196"/>
      <c r="J103" s="196"/>
    </row>
    <row r="104" spans="1:10" ht="15.6">
      <c r="A104" s="495" t="s">
        <v>777</v>
      </c>
      <c r="B104" s="497" t="e">
        <f>SUM(B105+B111+B120+B127)</f>
        <v>#REF!</v>
      </c>
      <c r="C104" s="497" t="e">
        <f t="shared" ref="C104:H104" si="20">SUM(C105+C111+C120+C127)</f>
        <v>#REF!</v>
      </c>
      <c r="D104" s="497" t="e">
        <f t="shared" si="20"/>
        <v>#REF!</v>
      </c>
      <c r="E104" s="497" t="e">
        <f t="shared" si="20"/>
        <v>#REF!</v>
      </c>
      <c r="F104" s="497" t="e">
        <f t="shared" si="20"/>
        <v>#REF!</v>
      </c>
      <c r="G104" s="497" t="e">
        <f t="shared" si="20"/>
        <v>#REF!</v>
      </c>
      <c r="H104" s="497" t="e">
        <f t="shared" si="20"/>
        <v>#REF!</v>
      </c>
      <c r="I104" s="489"/>
      <c r="J104" s="361"/>
    </row>
    <row r="105" spans="1:10" ht="13.2">
      <c r="A105" s="178" t="s">
        <v>344</v>
      </c>
      <c r="B105" s="13" t="e">
        <f t="shared" ref="B105:H105" si="21">SUM(B106:B110)</f>
        <v>#REF!</v>
      </c>
      <c r="C105" s="13" t="e">
        <f t="shared" si="21"/>
        <v>#REF!</v>
      </c>
      <c r="D105" s="13" t="e">
        <f t="shared" si="21"/>
        <v>#REF!</v>
      </c>
      <c r="E105" s="13" t="e">
        <f t="shared" si="21"/>
        <v>#REF!</v>
      </c>
      <c r="F105" s="13" t="e">
        <f t="shared" si="21"/>
        <v>#REF!</v>
      </c>
      <c r="G105" s="13" t="e">
        <f t="shared" si="21"/>
        <v>#REF!</v>
      </c>
      <c r="H105" s="13" t="e">
        <f t="shared" si="21"/>
        <v>#REF!</v>
      </c>
      <c r="I105" s="14"/>
      <c r="J105" s="488"/>
    </row>
    <row r="106" spans="1:10" ht="13.2">
      <c r="A106" s="178" t="s">
        <v>325</v>
      </c>
      <c r="B106" s="486" t="e">
        <f>SUM(#REF!)</f>
        <v>#REF!</v>
      </c>
      <c r="C106" s="486" t="e">
        <f>SUM(#REF!)</f>
        <v>#REF!</v>
      </c>
      <c r="D106" s="486" t="e">
        <f>SUM(#REF!)</f>
        <v>#REF!</v>
      </c>
      <c r="E106" s="8" t="e">
        <f>SUM(C106-B106)</f>
        <v>#REF!</v>
      </c>
      <c r="F106" s="8" t="e">
        <f>SUM(#REF!)</f>
        <v>#REF!</v>
      </c>
      <c r="G106" s="8" t="e">
        <f>SUM(#REF!)</f>
        <v>#REF!</v>
      </c>
      <c r="H106" s="8" t="e">
        <f>SUM(#REF!)</f>
        <v>#REF!</v>
      </c>
      <c r="I106" s="6"/>
      <c r="J106" s="488"/>
    </row>
    <row r="107" spans="1:10" ht="13.2">
      <c r="A107" s="178" t="s">
        <v>507</v>
      </c>
      <c r="B107" s="486" t="e">
        <f>SUM(#REF!)</f>
        <v>#REF!</v>
      </c>
      <c r="C107" s="486" t="e">
        <f>SUM(#REF!)</f>
        <v>#REF!</v>
      </c>
      <c r="D107" s="486" t="e">
        <f>SUM(#REF!)</f>
        <v>#REF!</v>
      </c>
      <c r="E107" s="8" t="e">
        <f>SUM(C107-B107)</f>
        <v>#REF!</v>
      </c>
      <c r="F107" s="8" t="e">
        <f>SUM(#REF!)</f>
        <v>#REF!</v>
      </c>
      <c r="G107" s="8" t="e">
        <f>SUM(#REF!)</f>
        <v>#REF!</v>
      </c>
      <c r="H107" s="8" t="e">
        <f>SUM(#REF!)</f>
        <v>#REF!</v>
      </c>
      <c r="I107" s="6"/>
      <c r="J107" s="488"/>
    </row>
    <row r="108" spans="1:10" ht="13.2">
      <c r="A108" s="178" t="s">
        <v>326</v>
      </c>
      <c r="B108" s="486" t="e">
        <f>SUM(#REF!)</f>
        <v>#REF!</v>
      </c>
      <c r="C108" s="486" t="e">
        <f>SUM(#REF!)</f>
        <v>#REF!</v>
      </c>
      <c r="D108" s="486" t="e">
        <f>SUM(#REF!)</f>
        <v>#REF!</v>
      </c>
      <c r="E108" s="8" t="e">
        <f>SUM(C108-B108)</f>
        <v>#REF!</v>
      </c>
      <c r="F108" s="8" t="e">
        <f>SUM(#REF!)</f>
        <v>#REF!</v>
      </c>
      <c r="G108" s="8" t="e">
        <f>SUM(#REF!)</f>
        <v>#REF!</v>
      </c>
      <c r="H108" s="8" t="e">
        <f>SUM(#REF!)</f>
        <v>#REF!</v>
      </c>
      <c r="I108" s="6"/>
      <c r="J108" s="488"/>
    </row>
    <row r="109" spans="1:10" ht="13.2">
      <c r="A109" s="178" t="s">
        <v>212</v>
      </c>
      <c r="B109" s="486" t="e">
        <f>SUM(#REF!)</f>
        <v>#REF!</v>
      </c>
      <c r="C109" s="486" t="e">
        <f>SUM(#REF!)</f>
        <v>#REF!</v>
      </c>
      <c r="D109" s="486" t="e">
        <f>SUM(#REF!)</f>
        <v>#REF!</v>
      </c>
      <c r="E109" s="8" t="e">
        <f>SUM(C109-B109)</f>
        <v>#REF!</v>
      </c>
      <c r="F109" s="8" t="e">
        <f>SUM(#REF!)</f>
        <v>#REF!</v>
      </c>
      <c r="G109" s="8" t="e">
        <f>SUM(#REF!)</f>
        <v>#REF!</v>
      </c>
      <c r="H109" s="8" t="e">
        <f>SUM(#REF!)</f>
        <v>#REF!</v>
      </c>
      <c r="I109" s="6"/>
      <c r="J109" s="488"/>
    </row>
    <row r="110" spans="1:10" ht="13.2">
      <c r="A110" s="178" t="s">
        <v>495</v>
      </c>
      <c r="B110" s="486" t="e">
        <f>SUM(#REF!)</f>
        <v>#REF!</v>
      </c>
      <c r="C110" s="486" t="e">
        <f>SUM(#REF!)</f>
        <v>#REF!</v>
      </c>
      <c r="D110" s="486" t="e">
        <f>SUM(#REF!)</f>
        <v>#REF!</v>
      </c>
      <c r="E110" s="8" t="e">
        <f>SUM(C110-B110)</f>
        <v>#REF!</v>
      </c>
      <c r="F110" s="8" t="e">
        <f>SUM(#REF!)</f>
        <v>#REF!</v>
      </c>
      <c r="G110" s="8" t="e">
        <f>SUM(#REF!)</f>
        <v>#REF!</v>
      </c>
      <c r="H110" s="8" t="e">
        <f>SUM(#REF!)</f>
        <v>#REF!</v>
      </c>
      <c r="I110" s="6"/>
      <c r="J110" s="488"/>
    </row>
    <row r="111" spans="1:10" ht="13.2">
      <c r="A111" s="178" t="s">
        <v>62</v>
      </c>
      <c r="B111" s="485" t="e">
        <f t="shared" ref="B111:H111" si="22">SUM(B112:B119)</f>
        <v>#REF!</v>
      </c>
      <c r="C111" s="485" t="e">
        <f t="shared" si="22"/>
        <v>#REF!</v>
      </c>
      <c r="D111" s="485" t="e">
        <f t="shared" si="22"/>
        <v>#REF!</v>
      </c>
      <c r="E111" s="485" t="e">
        <f t="shared" si="22"/>
        <v>#REF!</v>
      </c>
      <c r="F111" s="485" t="e">
        <f t="shared" si="22"/>
        <v>#REF!</v>
      </c>
      <c r="G111" s="485" t="e">
        <f t="shared" si="22"/>
        <v>#REF!</v>
      </c>
      <c r="H111" s="485" t="e">
        <f t="shared" si="22"/>
        <v>#REF!</v>
      </c>
      <c r="I111" s="19"/>
      <c r="J111" s="488"/>
    </row>
    <row r="112" spans="1:10" ht="13.2">
      <c r="A112" s="178" t="s">
        <v>327</v>
      </c>
      <c r="B112" s="486" t="e">
        <f>SUM(#REF!)</f>
        <v>#REF!</v>
      </c>
      <c r="C112" s="486" t="e">
        <f>SUM(#REF!)</f>
        <v>#REF!</v>
      </c>
      <c r="D112" s="486" t="e">
        <f>SUM(#REF!)</f>
        <v>#REF!</v>
      </c>
      <c r="E112" s="8" t="e">
        <f t="shared" ref="E112:E119" si="23">SUM(C112-B112)</f>
        <v>#REF!</v>
      </c>
      <c r="F112" s="8" t="e">
        <f>SUM(#REF!)</f>
        <v>#REF!</v>
      </c>
      <c r="G112" s="8" t="e">
        <f>SUM(#REF!)</f>
        <v>#REF!</v>
      </c>
      <c r="H112" s="8" t="e">
        <f>SUM(#REF!)</f>
        <v>#REF!</v>
      </c>
      <c r="I112" s="6"/>
      <c r="J112" s="488"/>
    </row>
    <row r="113" spans="1:10" ht="13.2">
      <c r="A113" s="178" t="s">
        <v>328</v>
      </c>
      <c r="B113" s="486" t="e">
        <f>SUM(#REF!)</f>
        <v>#REF!</v>
      </c>
      <c r="C113" s="486" t="e">
        <f>SUM(#REF!)</f>
        <v>#REF!</v>
      </c>
      <c r="D113" s="486" t="e">
        <f>SUM(#REF!)</f>
        <v>#REF!</v>
      </c>
      <c r="E113" s="8" t="e">
        <f t="shared" si="23"/>
        <v>#REF!</v>
      </c>
      <c r="F113" s="8" t="e">
        <f>SUM(#REF!)</f>
        <v>#REF!</v>
      </c>
      <c r="G113" s="8" t="e">
        <f>SUM(#REF!)</f>
        <v>#REF!</v>
      </c>
      <c r="H113" s="8" t="e">
        <f>SUM(#REF!)</f>
        <v>#REF!</v>
      </c>
      <c r="I113" s="6"/>
      <c r="J113" s="488"/>
    </row>
    <row r="114" spans="1:10" ht="13.2">
      <c r="A114" s="178" t="s">
        <v>156</v>
      </c>
      <c r="B114" s="486" t="e">
        <f>SUM(#REF!)</f>
        <v>#REF!</v>
      </c>
      <c r="C114" s="486" t="e">
        <f>SUM(#REF!)</f>
        <v>#REF!</v>
      </c>
      <c r="D114" s="486" t="e">
        <f>SUM(#REF!)</f>
        <v>#REF!</v>
      </c>
      <c r="E114" s="8" t="e">
        <f t="shared" si="23"/>
        <v>#REF!</v>
      </c>
      <c r="F114" s="8" t="e">
        <f>SUM(#REF!)</f>
        <v>#REF!</v>
      </c>
      <c r="G114" s="8" t="e">
        <f>SUM(#REF!)</f>
        <v>#REF!</v>
      </c>
      <c r="H114" s="8" t="e">
        <f>SUM(#REF!)</f>
        <v>#REF!</v>
      </c>
      <c r="I114" s="6"/>
      <c r="J114" s="488"/>
    </row>
    <row r="115" spans="1:10" ht="13.2">
      <c r="A115" s="178" t="s">
        <v>157</v>
      </c>
      <c r="B115" s="486" t="e">
        <f>SUM(#REF!)</f>
        <v>#REF!</v>
      </c>
      <c r="C115" s="486" t="e">
        <f>SUM(#REF!)</f>
        <v>#REF!</v>
      </c>
      <c r="D115" s="486" t="e">
        <f>SUM(#REF!)</f>
        <v>#REF!</v>
      </c>
      <c r="E115" s="8" t="e">
        <f t="shared" si="23"/>
        <v>#REF!</v>
      </c>
      <c r="F115" s="8" t="e">
        <f>SUM(#REF!)</f>
        <v>#REF!</v>
      </c>
      <c r="G115" s="8" t="e">
        <f>SUM(#REF!)</f>
        <v>#REF!</v>
      </c>
      <c r="H115" s="8" t="e">
        <f>SUM(#REF!)</f>
        <v>#REF!</v>
      </c>
      <c r="I115" s="6"/>
      <c r="J115" s="488"/>
    </row>
    <row r="116" spans="1:10" ht="13.2">
      <c r="A116" s="178" t="s">
        <v>385</v>
      </c>
      <c r="B116" s="486" t="e">
        <f>SUM(#REF!)</f>
        <v>#REF!</v>
      </c>
      <c r="C116" s="486" t="e">
        <f>SUM(#REF!)</f>
        <v>#REF!</v>
      </c>
      <c r="D116" s="486" t="e">
        <f>SUM(#REF!)</f>
        <v>#REF!</v>
      </c>
      <c r="E116" s="8" t="e">
        <f t="shared" si="23"/>
        <v>#REF!</v>
      </c>
      <c r="F116" s="8" t="e">
        <f>SUM(#REF!)</f>
        <v>#REF!</v>
      </c>
      <c r="G116" s="8" t="e">
        <f>SUM(#REF!)</f>
        <v>#REF!</v>
      </c>
      <c r="H116" s="8" t="e">
        <f>SUM(#REF!)</f>
        <v>#REF!</v>
      </c>
      <c r="I116" s="6"/>
      <c r="J116" s="488"/>
    </row>
    <row r="117" spans="1:10" ht="13.2">
      <c r="A117" s="178" t="s">
        <v>465</v>
      </c>
      <c r="B117" s="486" t="e">
        <f>SUM(#REF!)</f>
        <v>#REF!</v>
      </c>
      <c r="C117" s="486" t="e">
        <f>SUM(#REF!)</f>
        <v>#REF!</v>
      </c>
      <c r="D117" s="486" t="e">
        <f>SUM(#REF!)</f>
        <v>#REF!</v>
      </c>
      <c r="E117" s="8" t="e">
        <f t="shared" si="23"/>
        <v>#REF!</v>
      </c>
      <c r="F117" s="8" t="e">
        <f>SUM(#REF!)</f>
        <v>#REF!</v>
      </c>
      <c r="G117" s="8" t="e">
        <f>SUM(#REF!)</f>
        <v>#REF!</v>
      </c>
      <c r="H117" s="8" t="e">
        <f>SUM(#REF!)</f>
        <v>#REF!</v>
      </c>
      <c r="I117" s="6"/>
      <c r="J117" s="488"/>
    </row>
    <row r="118" spans="1:10" ht="13.2">
      <c r="A118" s="178" t="s">
        <v>27</v>
      </c>
      <c r="B118" s="486" t="e">
        <f>SUM(#REF!)</f>
        <v>#REF!</v>
      </c>
      <c r="C118" s="486" t="e">
        <f>SUM(#REF!)</f>
        <v>#REF!</v>
      </c>
      <c r="D118" s="486" t="e">
        <f>SUM(#REF!)</f>
        <v>#REF!</v>
      </c>
      <c r="E118" s="8" t="e">
        <f t="shared" si="23"/>
        <v>#REF!</v>
      </c>
      <c r="F118" s="8" t="e">
        <f>SUM(#REF!)</f>
        <v>#REF!</v>
      </c>
      <c r="G118" s="8" t="e">
        <f>SUM(#REF!)</f>
        <v>#REF!</v>
      </c>
      <c r="H118" s="8" t="e">
        <f>SUM(#REF!)</f>
        <v>#REF!</v>
      </c>
      <c r="I118" s="6"/>
      <c r="J118" s="488"/>
    </row>
    <row r="119" spans="1:10" ht="13.2">
      <c r="A119" s="178" t="s">
        <v>78</v>
      </c>
      <c r="B119" s="486" t="e">
        <f>SUM(#REF!)</f>
        <v>#REF!</v>
      </c>
      <c r="C119" s="486" t="e">
        <f>SUM(#REF!)</f>
        <v>#REF!</v>
      </c>
      <c r="D119" s="486" t="e">
        <f>SUM(#REF!)</f>
        <v>#REF!</v>
      </c>
      <c r="E119" s="8" t="e">
        <f t="shared" si="23"/>
        <v>#REF!</v>
      </c>
      <c r="F119" s="8" t="e">
        <f>SUM(#REF!)</f>
        <v>#REF!</v>
      </c>
      <c r="G119" s="8" t="e">
        <f>SUM(#REF!)</f>
        <v>#REF!</v>
      </c>
      <c r="H119" s="8" t="e">
        <f>SUM(#REF!)</f>
        <v>#REF!</v>
      </c>
      <c r="I119" s="6"/>
      <c r="J119" s="488"/>
    </row>
    <row r="120" spans="1:10" ht="13.2">
      <c r="A120" s="178" t="s">
        <v>664</v>
      </c>
      <c r="B120" s="13" t="e">
        <f>SUM(B121:B126)</f>
        <v>#REF!</v>
      </c>
      <c r="C120" s="13" t="e">
        <f>SUM(C121:C126)</f>
        <v>#REF!</v>
      </c>
      <c r="D120" s="13" t="e">
        <f>SUM(D121:D126)</f>
        <v>#REF!</v>
      </c>
      <c r="E120" s="13" t="e">
        <f>SUM(E121:E126)</f>
        <v>#REF!</v>
      </c>
      <c r="F120" s="13" t="e">
        <f>SUM(F121:F125)</f>
        <v>#REF!</v>
      </c>
      <c r="G120" s="13" t="e">
        <f>SUM(G121:G126)</f>
        <v>#REF!</v>
      </c>
      <c r="H120" s="13" t="e">
        <f>SUM(H121:H126)</f>
        <v>#REF!</v>
      </c>
      <c r="I120" s="14"/>
      <c r="J120" s="488"/>
    </row>
    <row r="121" spans="1:10" ht="13.2">
      <c r="A121" s="178" t="s">
        <v>450</v>
      </c>
      <c r="B121" s="486" t="e">
        <f>SUM(#REF!)</f>
        <v>#REF!</v>
      </c>
      <c r="C121" s="486" t="e">
        <f>SUM(#REF!)</f>
        <v>#REF!</v>
      </c>
      <c r="D121" s="486" t="e">
        <f>SUM(#REF!)</f>
        <v>#REF!</v>
      </c>
      <c r="E121" s="8" t="e">
        <f t="shared" ref="E121:E126" si="24">SUM(C121-B121)</f>
        <v>#REF!</v>
      </c>
      <c r="F121" s="8" t="e">
        <f>SUM(#REF!)</f>
        <v>#REF!</v>
      </c>
      <c r="G121" s="8" t="e">
        <f>SUM(#REF!)</f>
        <v>#REF!</v>
      </c>
      <c r="H121" s="8" t="e">
        <f>SUM(#REF!)</f>
        <v>#REF!</v>
      </c>
      <c r="I121" s="6"/>
      <c r="J121" s="488"/>
    </row>
    <row r="122" spans="1:10" ht="13.2">
      <c r="A122" s="178" t="s">
        <v>591</v>
      </c>
      <c r="B122" s="486" t="e">
        <f>SUM(#REF!)</f>
        <v>#REF!</v>
      </c>
      <c r="C122" s="486" t="e">
        <f>SUM(#REF!)</f>
        <v>#REF!</v>
      </c>
      <c r="D122" s="486" t="e">
        <f>SUM(#REF!)</f>
        <v>#REF!</v>
      </c>
      <c r="E122" s="8" t="e">
        <f t="shared" si="24"/>
        <v>#REF!</v>
      </c>
      <c r="F122" s="8" t="e">
        <f>SUM(#REF!)</f>
        <v>#REF!</v>
      </c>
      <c r="G122" s="8" t="e">
        <f>SUM(#REF!)</f>
        <v>#REF!</v>
      </c>
      <c r="H122" s="8" t="e">
        <f>SUM(#REF!)</f>
        <v>#REF!</v>
      </c>
      <c r="I122" s="6"/>
      <c r="J122" s="488"/>
    </row>
    <row r="123" spans="1:10" ht="13.2">
      <c r="A123" s="178" t="s">
        <v>28</v>
      </c>
      <c r="B123" s="486" t="e">
        <f>SUM(#REF!)</f>
        <v>#REF!</v>
      </c>
      <c r="C123" s="486" t="e">
        <f>SUM(#REF!)</f>
        <v>#REF!</v>
      </c>
      <c r="D123" s="486" t="e">
        <f>SUM(#REF!)</f>
        <v>#REF!</v>
      </c>
      <c r="E123" s="8" t="e">
        <f t="shared" si="24"/>
        <v>#REF!</v>
      </c>
      <c r="F123" s="8" t="e">
        <f>SUM(#REF!)</f>
        <v>#REF!</v>
      </c>
      <c r="G123" s="8" t="e">
        <f>SUM(#REF!)</f>
        <v>#REF!</v>
      </c>
      <c r="H123" s="8" t="e">
        <f>SUM(#REF!)</f>
        <v>#REF!</v>
      </c>
      <c r="I123" s="6"/>
      <c r="J123" s="488"/>
    </row>
    <row r="124" spans="1:10" ht="13.2">
      <c r="A124" s="178" t="s">
        <v>497</v>
      </c>
      <c r="B124" s="486" t="e">
        <f>SUM(#REF!)</f>
        <v>#REF!</v>
      </c>
      <c r="C124" s="486" t="e">
        <f>SUM(#REF!)</f>
        <v>#REF!</v>
      </c>
      <c r="D124" s="486" t="e">
        <f>SUM(#REF!)</f>
        <v>#REF!</v>
      </c>
      <c r="E124" s="8" t="e">
        <f t="shared" si="24"/>
        <v>#REF!</v>
      </c>
      <c r="F124" s="8" t="e">
        <f>SUM(#REF!)</f>
        <v>#REF!</v>
      </c>
      <c r="G124" s="8" t="e">
        <f>SUM(#REF!)</f>
        <v>#REF!</v>
      </c>
      <c r="H124" s="8" t="e">
        <f>SUM(#REF!)</f>
        <v>#REF!</v>
      </c>
      <c r="I124" s="6"/>
      <c r="J124" s="488"/>
    </row>
    <row r="125" spans="1:10" ht="13.2">
      <c r="A125" s="178" t="s">
        <v>496</v>
      </c>
      <c r="B125" s="486" t="e">
        <f>SUM(#REF!)</f>
        <v>#REF!</v>
      </c>
      <c r="C125" s="486" t="e">
        <f>SUM(#REF!)</f>
        <v>#REF!</v>
      </c>
      <c r="D125" s="486" t="e">
        <f>SUM(#REF!)</f>
        <v>#REF!</v>
      </c>
      <c r="E125" s="8" t="e">
        <f t="shared" si="24"/>
        <v>#REF!</v>
      </c>
      <c r="F125" s="8" t="e">
        <f>SUM(#REF!)</f>
        <v>#REF!</v>
      </c>
      <c r="G125" s="8" t="e">
        <f>SUM(#REF!)</f>
        <v>#REF!</v>
      </c>
      <c r="H125" s="8" t="e">
        <f>SUM(#REF!)</f>
        <v>#REF!</v>
      </c>
      <c r="I125" s="6"/>
      <c r="J125" s="488"/>
    </row>
    <row r="126" spans="1:10" ht="13.2">
      <c r="A126" s="178" t="s">
        <v>397</v>
      </c>
      <c r="B126" s="486" t="e">
        <f>SUM(#REF!)</f>
        <v>#REF!</v>
      </c>
      <c r="C126" s="486" t="e">
        <f>SUM(#REF!)</f>
        <v>#REF!</v>
      </c>
      <c r="D126" s="486" t="e">
        <f>SUM(#REF!)</f>
        <v>#REF!</v>
      </c>
      <c r="E126" s="8" t="e">
        <f t="shared" si="24"/>
        <v>#REF!</v>
      </c>
      <c r="F126" s="8" t="e">
        <f>SUM(#REF!)</f>
        <v>#REF!</v>
      </c>
      <c r="G126" s="8" t="e">
        <f>SUM(#REF!)</f>
        <v>#REF!</v>
      </c>
      <c r="H126" s="8" t="e">
        <f>SUM(#REF!)</f>
        <v>#REF!</v>
      </c>
      <c r="I126" s="6"/>
      <c r="J126" s="488"/>
    </row>
    <row r="127" spans="1:10" ht="13.2">
      <c r="A127" s="178" t="s">
        <v>665</v>
      </c>
      <c r="B127" s="485" t="e">
        <f t="shared" ref="B127:H127" si="25">SUM(B128:B134)</f>
        <v>#REF!</v>
      </c>
      <c r="C127" s="485" t="e">
        <f t="shared" si="25"/>
        <v>#REF!</v>
      </c>
      <c r="D127" s="485" t="e">
        <f t="shared" si="25"/>
        <v>#REF!</v>
      </c>
      <c r="E127" s="485" t="e">
        <f t="shared" si="25"/>
        <v>#REF!</v>
      </c>
      <c r="F127" s="485" t="e">
        <f t="shared" si="25"/>
        <v>#REF!</v>
      </c>
      <c r="G127" s="485" t="e">
        <f t="shared" si="25"/>
        <v>#REF!</v>
      </c>
      <c r="H127" s="485" t="e">
        <f t="shared" si="25"/>
        <v>#REF!</v>
      </c>
      <c r="I127" s="19"/>
      <c r="J127" s="488"/>
    </row>
    <row r="128" spans="1:10" ht="13.2">
      <c r="A128" s="178" t="s">
        <v>342</v>
      </c>
      <c r="B128" s="486" t="e">
        <f>SUM(#REF!)</f>
        <v>#REF!</v>
      </c>
      <c r="C128" s="486" t="e">
        <f>SUM(#REF!)</f>
        <v>#REF!</v>
      </c>
      <c r="D128" s="486" t="e">
        <f>SUM(#REF!)</f>
        <v>#REF!</v>
      </c>
      <c r="E128" s="8" t="e">
        <f t="shared" ref="E128:E134" si="26">SUM(C128-B128)</f>
        <v>#REF!</v>
      </c>
      <c r="F128" s="8" t="e">
        <f>SUM(#REF!)</f>
        <v>#REF!</v>
      </c>
      <c r="G128" s="8" t="e">
        <f>SUM(#REF!)</f>
        <v>#REF!</v>
      </c>
      <c r="H128" s="8" t="e">
        <f>SUM(#REF!)</f>
        <v>#REF!</v>
      </c>
      <c r="I128" s="6"/>
      <c r="J128" s="488"/>
    </row>
    <row r="129" spans="1:10" ht="13.2">
      <c r="A129" s="178" t="s">
        <v>592</v>
      </c>
      <c r="B129" s="486" t="e">
        <f>SUM(#REF!)</f>
        <v>#REF!</v>
      </c>
      <c r="C129" s="486" t="e">
        <f>SUM(#REF!)</f>
        <v>#REF!</v>
      </c>
      <c r="D129" s="486" t="e">
        <f>SUM(#REF!)</f>
        <v>#REF!</v>
      </c>
      <c r="E129" s="8" t="e">
        <f t="shared" si="26"/>
        <v>#REF!</v>
      </c>
      <c r="F129" s="8" t="e">
        <f>SUM(#REF!)</f>
        <v>#REF!</v>
      </c>
      <c r="G129" s="8" t="e">
        <f>SUM(#REF!)</f>
        <v>#REF!</v>
      </c>
      <c r="H129" s="8" t="e">
        <f>SUM(#REF!)</f>
        <v>#REF!</v>
      </c>
      <c r="I129" s="6"/>
      <c r="J129" s="488"/>
    </row>
    <row r="130" spans="1:10" ht="13.2">
      <c r="A130" s="178" t="s">
        <v>601</v>
      </c>
      <c r="B130" s="486" t="e">
        <f>SUM(#REF!)</f>
        <v>#REF!</v>
      </c>
      <c r="C130" s="486" t="e">
        <f>SUM(#REF!)</f>
        <v>#REF!</v>
      </c>
      <c r="D130" s="486" t="e">
        <f>SUM(#REF!)</f>
        <v>#REF!</v>
      </c>
      <c r="E130" s="8" t="e">
        <f t="shared" si="26"/>
        <v>#REF!</v>
      </c>
      <c r="F130" s="8" t="e">
        <f>SUM(#REF!)</f>
        <v>#REF!</v>
      </c>
      <c r="G130" s="8" t="e">
        <f>SUM(#REF!)</f>
        <v>#REF!</v>
      </c>
      <c r="H130" s="8" t="e">
        <f>SUM(#REF!)</f>
        <v>#REF!</v>
      </c>
      <c r="I130" s="6"/>
      <c r="J130" s="488"/>
    </row>
    <row r="131" spans="1:10" ht="13.2">
      <c r="A131" s="178" t="s">
        <v>734</v>
      </c>
      <c r="B131" s="486" t="e">
        <f>SUM(#REF!)</f>
        <v>#REF!</v>
      </c>
      <c r="C131" s="486" t="e">
        <f>SUM(#REF!)</f>
        <v>#REF!</v>
      </c>
      <c r="D131" s="486" t="e">
        <f>SUM(#REF!)</f>
        <v>#REF!</v>
      </c>
      <c r="E131" s="8" t="e">
        <f t="shared" si="26"/>
        <v>#REF!</v>
      </c>
      <c r="F131" s="8" t="e">
        <f>SUM(#REF!)</f>
        <v>#REF!</v>
      </c>
      <c r="G131" s="8" t="e">
        <f>SUM(#REF!)</f>
        <v>#REF!</v>
      </c>
      <c r="H131" s="8" t="e">
        <f>SUM(#REF!)</f>
        <v>#REF!</v>
      </c>
      <c r="I131" s="6"/>
      <c r="J131" s="488"/>
    </row>
    <row r="132" spans="1:10" ht="13.2">
      <c r="A132" s="178" t="s">
        <v>654</v>
      </c>
      <c r="B132" s="486" t="e">
        <f>SUM(#REF!)</f>
        <v>#REF!</v>
      </c>
      <c r="C132" s="486" t="e">
        <f>SUM(#REF!)</f>
        <v>#REF!</v>
      </c>
      <c r="D132" s="486" t="e">
        <f>SUM(#REF!)</f>
        <v>#REF!</v>
      </c>
      <c r="E132" s="8" t="e">
        <f t="shared" si="26"/>
        <v>#REF!</v>
      </c>
      <c r="F132" s="8" t="e">
        <f>SUM(#REF!)</f>
        <v>#REF!</v>
      </c>
      <c r="G132" s="8" t="e">
        <f>SUM(#REF!)</f>
        <v>#REF!</v>
      </c>
      <c r="H132" s="8" t="e">
        <f>SUM(#REF!)</f>
        <v>#REF!</v>
      </c>
      <c r="I132" s="6"/>
      <c r="J132" s="488"/>
    </row>
    <row r="133" spans="1:10" ht="13.2">
      <c r="A133" s="178" t="s">
        <v>52</v>
      </c>
      <c r="B133" s="486" t="e">
        <f>SUM(#REF!)</f>
        <v>#REF!</v>
      </c>
      <c r="C133" s="486" t="e">
        <f>SUM(#REF!)</f>
        <v>#REF!</v>
      </c>
      <c r="D133" s="486" t="e">
        <f>SUM(#REF!)</f>
        <v>#REF!</v>
      </c>
      <c r="E133" s="8" t="e">
        <f t="shared" si="26"/>
        <v>#REF!</v>
      </c>
      <c r="F133" s="8" t="e">
        <f>SUM(#REF!)</f>
        <v>#REF!</v>
      </c>
      <c r="G133" s="8" t="e">
        <f>SUM(#REF!)</f>
        <v>#REF!</v>
      </c>
      <c r="H133" s="8" t="e">
        <f>SUM(#REF!)</f>
        <v>#REF!</v>
      </c>
      <c r="I133" s="6"/>
      <c r="J133" s="488"/>
    </row>
    <row r="134" spans="1:10" ht="13.2">
      <c r="A134" s="178" t="s">
        <v>655</v>
      </c>
      <c r="B134" s="486" t="e">
        <f>SUM(#REF!)</f>
        <v>#REF!</v>
      </c>
      <c r="C134" s="486" t="e">
        <f>SUM(#REF!)</f>
        <v>#REF!</v>
      </c>
      <c r="D134" s="486" t="e">
        <f>SUM(#REF!)</f>
        <v>#REF!</v>
      </c>
      <c r="E134" s="8" t="e">
        <f t="shared" si="26"/>
        <v>#REF!</v>
      </c>
      <c r="F134" s="8" t="e">
        <f>SUM(#REF!)</f>
        <v>#REF!</v>
      </c>
      <c r="G134" s="8" t="e">
        <f>SUM(#REF!)</f>
        <v>#REF!</v>
      </c>
      <c r="H134" s="8" t="e">
        <f>SUM(#REF!)</f>
        <v>#REF!</v>
      </c>
      <c r="I134" s="6"/>
      <c r="J134" s="488"/>
    </row>
    <row r="135" spans="1:10" ht="13.2">
      <c r="A135" s="362"/>
      <c r="B135" s="360"/>
      <c r="C135" s="360"/>
      <c r="D135" s="360"/>
      <c r="E135" s="360"/>
      <c r="F135" s="360"/>
      <c r="G135" s="360"/>
      <c r="H135" s="360"/>
      <c r="I135" s="360"/>
      <c r="J135" s="360"/>
    </row>
    <row r="136" spans="1:10" ht="13.2">
      <c r="A136" s="20"/>
      <c r="B136" s="196"/>
      <c r="C136" s="196"/>
      <c r="D136" s="196"/>
      <c r="E136" s="196"/>
      <c r="F136" s="196"/>
      <c r="G136" s="196"/>
      <c r="H136" s="196"/>
      <c r="I136" s="196"/>
      <c r="J136" s="196"/>
    </row>
    <row r="137" spans="1:10" ht="15.6">
      <c r="A137" s="495" t="s">
        <v>369</v>
      </c>
      <c r="B137" s="497" t="e">
        <f t="shared" ref="B137:H137" si="27">SUM(B138+B139)</f>
        <v>#REF!</v>
      </c>
      <c r="C137" s="497" t="e">
        <f t="shared" si="27"/>
        <v>#REF!</v>
      </c>
      <c r="D137" s="497" t="e">
        <f t="shared" si="27"/>
        <v>#REF!</v>
      </c>
      <c r="E137" s="497" t="e">
        <f t="shared" si="27"/>
        <v>#REF!</v>
      </c>
      <c r="F137" s="497" t="e">
        <f t="shared" si="27"/>
        <v>#REF!</v>
      </c>
      <c r="G137" s="497" t="e">
        <f t="shared" si="27"/>
        <v>#REF!</v>
      </c>
      <c r="H137" s="497" t="e">
        <f t="shared" si="27"/>
        <v>#REF!</v>
      </c>
      <c r="I137" s="361"/>
      <c r="J137" s="361"/>
    </row>
    <row r="138" spans="1:10" ht="13.2">
      <c r="A138" s="178" t="s">
        <v>667</v>
      </c>
      <c r="B138" s="357" t="e">
        <f>SUM(#REF!)</f>
        <v>#REF!</v>
      </c>
      <c r="C138" s="357" t="e">
        <f>SUM(#REF!)</f>
        <v>#REF!</v>
      </c>
      <c r="D138" s="357" t="e">
        <f>SUM(#REF!)</f>
        <v>#REF!</v>
      </c>
      <c r="E138" s="357" t="e">
        <f>C138-B138</f>
        <v>#REF!</v>
      </c>
      <c r="F138" s="357" t="e">
        <f>SUM(#REF!)</f>
        <v>#REF!</v>
      </c>
      <c r="G138" s="357" t="e">
        <f>SUM(#REF!)</f>
        <v>#REF!</v>
      </c>
      <c r="H138" s="357" t="e">
        <f>SUM(#REF!)</f>
        <v>#REF!</v>
      </c>
      <c r="I138" s="357"/>
      <c r="J138" s="357"/>
    </row>
    <row r="139" spans="1:10" ht="13.2">
      <c r="A139" s="178" t="s">
        <v>192</v>
      </c>
      <c r="B139" s="355" t="e">
        <f t="shared" ref="B139:H139" si="28">SUM(B140:B149)</f>
        <v>#REF!</v>
      </c>
      <c r="C139" s="355" t="e">
        <f t="shared" si="28"/>
        <v>#REF!</v>
      </c>
      <c r="D139" s="355" t="e">
        <f t="shared" si="28"/>
        <v>#REF!</v>
      </c>
      <c r="E139" s="355" t="e">
        <f t="shared" si="28"/>
        <v>#REF!</v>
      </c>
      <c r="F139" s="355" t="e">
        <f t="shared" si="28"/>
        <v>#REF!</v>
      </c>
      <c r="G139" s="355" t="e">
        <f t="shared" si="28"/>
        <v>#REF!</v>
      </c>
      <c r="H139" s="355" t="e">
        <f t="shared" si="28"/>
        <v>#REF!</v>
      </c>
      <c r="I139" s="355"/>
      <c r="J139" s="355"/>
    </row>
    <row r="140" spans="1:10" ht="13.2">
      <c r="A140" s="178" t="s">
        <v>599</v>
      </c>
      <c r="B140" s="357" t="e">
        <f>SUM(#REF!)</f>
        <v>#REF!</v>
      </c>
      <c r="C140" s="357" t="e">
        <f>SUM(#REF!)</f>
        <v>#REF!</v>
      </c>
      <c r="D140" s="357" t="e">
        <f>SUM(#REF!)</f>
        <v>#REF!</v>
      </c>
      <c r="E140" s="357" t="e">
        <f t="shared" ref="E140:E149" si="29">C140-B140</f>
        <v>#REF!</v>
      </c>
      <c r="F140" s="357" t="e">
        <f>SUM(#REF!)</f>
        <v>#REF!</v>
      </c>
      <c r="G140" s="357" t="e">
        <f>SUM(#REF!)-2</f>
        <v>#REF!</v>
      </c>
      <c r="H140" s="357" t="e">
        <f>SUM(#REF!)</f>
        <v>#REF!</v>
      </c>
      <c r="I140" s="357"/>
      <c r="J140" s="357"/>
    </row>
    <row r="141" spans="1:10" ht="13.2">
      <c r="A141" s="178" t="s">
        <v>170</v>
      </c>
      <c r="B141" s="357" t="e">
        <f>SUM(#REF!)</f>
        <v>#REF!</v>
      </c>
      <c r="C141" s="357" t="e">
        <f>SUM(#REF!)</f>
        <v>#REF!</v>
      </c>
      <c r="D141" s="357" t="e">
        <f>SUM(#REF!)</f>
        <v>#REF!</v>
      </c>
      <c r="E141" s="357" t="e">
        <f t="shared" si="29"/>
        <v>#REF!</v>
      </c>
      <c r="F141" s="357" t="e">
        <f>SUM(#REF!)</f>
        <v>#REF!</v>
      </c>
      <c r="G141" s="357" t="e">
        <f>SUM(#REF!)</f>
        <v>#REF!</v>
      </c>
      <c r="H141" s="357" t="e">
        <f>SUM(#REF!)</f>
        <v>#REF!</v>
      </c>
      <c r="I141" s="357"/>
      <c r="J141" s="357"/>
    </row>
    <row r="142" spans="1:10" ht="13.2">
      <c r="A142" s="178" t="s">
        <v>424</v>
      </c>
      <c r="B142" s="357" t="e">
        <f>SUM(#REF!)</f>
        <v>#REF!</v>
      </c>
      <c r="C142" s="357" t="e">
        <f>SUM(#REF!)</f>
        <v>#REF!</v>
      </c>
      <c r="D142" s="357" t="e">
        <f>SUM(#REF!)</f>
        <v>#REF!</v>
      </c>
      <c r="E142" s="357" t="e">
        <f t="shared" si="29"/>
        <v>#REF!</v>
      </c>
      <c r="F142" s="357" t="e">
        <f>SUM(#REF!)</f>
        <v>#REF!</v>
      </c>
      <c r="G142" s="357" t="e">
        <f>SUM(#REF!)</f>
        <v>#REF!</v>
      </c>
      <c r="H142" s="357" t="e">
        <f>SUM(#REF!)</f>
        <v>#REF!</v>
      </c>
      <c r="I142" s="357"/>
      <c r="J142" s="357"/>
    </row>
    <row r="143" spans="1:10" ht="13.2">
      <c r="A143" s="178" t="s">
        <v>171</v>
      </c>
      <c r="B143" s="357" t="e">
        <f>SUM(#REF!)</f>
        <v>#REF!</v>
      </c>
      <c r="C143" s="357" t="e">
        <f>SUM(#REF!)</f>
        <v>#REF!</v>
      </c>
      <c r="D143" s="357" t="e">
        <f>SUM(#REF!)</f>
        <v>#REF!</v>
      </c>
      <c r="E143" s="357" t="e">
        <f t="shared" si="29"/>
        <v>#REF!</v>
      </c>
      <c r="F143" s="357" t="e">
        <f>SUM(#REF!)</f>
        <v>#REF!</v>
      </c>
      <c r="G143" s="357" t="e">
        <f>SUM(#REF!)</f>
        <v>#REF!</v>
      </c>
      <c r="H143" s="357" t="e">
        <f>SUM(#REF!)</f>
        <v>#REF!</v>
      </c>
      <c r="I143" s="357" t="s">
        <v>540</v>
      </c>
      <c r="J143" s="357" t="s">
        <v>541</v>
      </c>
    </row>
    <row r="144" spans="1:10" ht="13.2">
      <c r="A144" s="178"/>
      <c r="B144" s="357"/>
      <c r="C144" s="357"/>
      <c r="D144" s="357"/>
      <c r="E144" s="357"/>
      <c r="F144" s="357"/>
      <c r="G144" s="357"/>
      <c r="H144" s="357"/>
      <c r="I144" s="357" t="s">
        <v>540</v>
      </c>
      <c r="J144" s="357" t="s">
        <v>542</v>
      </c>
    </row>
    <row r="145" spans="1:10" ht="13.2">
      <c r="A145" s="178"/>
      <c r="B145" s="357"/>
      <c r="C145" s="357"/>
      <c r="D145" s="357"/>
      <c r="E145" s="357"/>
      <c r="F145" s="357"/>
      <c r="G145" s="357"/>
      <c r="H145" s="357"/>
      <c r="I145" s="357" t="s">
        <v>528</v>
      </c>
      <c r="J145" s="357" t="s">
        <v>543</v>
      </c>
    </row>
    <row r="146" spans="1:10" ht="13.2">
      <c r="A146" s="178"/>
      <c r="B146" s="357"/>
      <c r="C146" s="357"/>
      <c r="D146" s="357"/>
      <c r="E146" s="357"/>
      <c r="F146" s="357"/>
      <c r="G146" s="357"/>
      <c r="H146" s="357"/>
      <c r="I146" s="374" t="s">
        <v>759</v>
      </c>
      <c r="J146" s="374" t="s">
        <v>760</v>
      </c>
    </row>
    <row r="147" spans="1:10" ht="13.2">
      <c r="A147" s="178" t="s">
        <v>172</v>
      </c>
      <c r="B147" s="357" t="e">
        <f>SUM(#REF!)</f>
        <v>#REF!</v>
      </c>
      <c r="C147" s="357" t="e">
        <f>SUM(#REF!)</f>
        <v>#REF!</v>
      </c>
      <c r="D147" s="357" t="e">
        <f>SUM(#REF!)</f>
        <v>#REF!</v>
      </c>
      <c r="E147" s="357" t="e">
        <f t="shared" si="29"/>
        <v>#REF!</v>
      </c>
      <c r="F147" s="357" t="e">
        <f>SUM(#REF!)</f>
        <v>#REF!</v>
      </c>
      <c r="G147" s="357" t="e">
        <f>SUM(#REF!)</f>
        <v>#REF!</v>
      </c>
      <c r="H147" s="357" t="e">
        <f>SUM(#REF!)</f>
        <v>#REF!</v>
      </c>
      <c r="I147" s="8" t="s">
        <v>549</v>
      </c>
      <c r="J147" s="8" t="s">
        <v>552</v>
      </c>
    </row>
    <row r="148" spans="1:10" ht="13.2">
      <c r="A148" s="178" t="s">
        <v>54</v>
      </c>
      <c r="B148" s="357" t="e">
        <f>SUM(#REF!)</f>
        <v>#REF!</v>
      </c>
      <c r="C148" s="357" t="e">
        <f>SUM(#REF!)</f>
        <v>#REF!</v>
      </c>
      <c r="D148" s="357" t="e">
        <f>SUM(#REF!)</f>
        <v>#REF!</v>
      </c>
      <c r="E148" s="357" t="e">
        <f t="shared" si="29"/>
        <v>#REF!</v>
      </c>
      <c r="F148" s="357" t="e">
        <f>SUM(#REF!)</f>
        <v>#REF!</v>
      </c>
      <c r="G148" s="357" t="e">
        <f>SUM(#REF!)+2</f>
        <v>#REF!</v>
      </c>
      <c r="H148" s="357" t="e">
        <f>SUM(#REF!)</f>
        <v>#REF!</v>
      </c>
      <c r="I148" s="357"/>
      <c r="J148" s="357"/>
    </row>
    <row r="149" spans="1:10" ht="13.2">
      <c r="A149" s="362" t="s">
        <v>173</v>
      </c>
      <c r="B149" s="360" t="e">
        <f>SUM(#REF!)</f>
        <v>#REF!</v>
      </c>
      <c r="C149" s="360" t="e">
        <f>SUM(#REF!)</f>
        <v>#REF!</v>
      </c>
      <c r="D149" s="360" t="e">
        <f>SUM(#REF!)</f>
        <v>#REF!</v>
      </c>
      <c r="E149" s="360" t="e">
        <f t="shared" si="29"/>
        <v>#REF!</v>
      </c>
      <c r="F149" s="360" t="e">
        <f>SUM(#REF!)</f>
        <v>#REF!</v>
      </c>
      <c r="G149" s="360" t="e">
        <f>SUM(#REF!)</f>
        <v>#REF!</v>
      </c>
      <c r="H149" s="360" t="e">
        <f>SUM(#REF!)</f>
        <v>#REF!</v>
      </c>
      <c r="I149" s="360"/>
      <c r="J149" s="360"/>
    </row>
    <row r="150" spans="1:10" ht="13.2">
      <c r="A150" s="2"/>
      <c r="B150" s="197"/>
      <c r="C150" s="196"/>
      <c r="D150" s="196"/>
      <c r="E150" s="196"/>
      <c r="F150" s="197"/>
      <c r="G150" s="196"/>
      <c r="H150" s="196"/>
      <c r="I150" s="196"/>
      <c r="J150" s="196"/>
    </row>
    <row r="151" spans="1:10" ht="15.6">
      <c r="A151" s="495" t="s">
        <v>779</v>
      </c>
      <c r="B151" s="497" t="e">
        <f>SUM(B152:B153)</f>
        <v>#REF!</v>
      </c>
      <c r="C151" s="497" t="e">
        <f t="shared" ref="C151:H151" si="30">SUM(C152:C153)</f>
        <v>#REF!</v>
      </c>
      <c r="D151" s="497" t="e">
        <f t="shared" si="30"/>
        <v>#REF!</v>
      </c>
      <c r="E151" s="497" t="e">
        <f t="shared" si="30"/>
        <v>#REF!</v>
      </c>
      <c r="F151" s="497" t="e">
        <f t="shared" si="30"/>
        <v>#REF!</v>
      </c>
      <c r="G151" s="497" t="e">
        <f t="shared" si="30"/>
        <v>#REF!</v>
      </c>
      <c r="H151" s="497" t="e">
        <f t="shared" si="30"/>
        <v>#REF!</v>
      </c>
      <c r="I151" s="494"/>
      <c r="J151" s="494"/>
    </row>
    <row r="152" spans="1:10" ht="13.2">
      <c r="A152" s="178" t="s">
        <v>381</v>
      </c>
      <c r="B152" s="486" t="e">
        <f>SUM(#REF!)</f>
        <v>#REF!</v>
      </c>
      <c r="C152" s="486" t="e">
        <f>SUM(#REF!)</f>
        <v>#REF!</v>
      </c>
      <c r="D152" s="486" t="e">
        <f>SUM(#REF!)</f>
        <v>#REF!</v>
      </c>
      <c r="E152" s="8" t="e">
        <f>SUM(C152-B152)</f>
        <v>#REF!</v>
      </c>
      <c r="F152" s="8" t="e">
        <f>SUM(#REF!)</f>
        <v>#REF!</v>
      </c>
      <c r="G152" s="8" t="e">
        <f>SUM(#REF!)</f>
        <v>#REF!</v>
      </c>
      <c r="H152" s="8" t="e">
        <f>SUM(#REF!)</f>
        <v>#REF!</v>
      </c>
      <c r="I152" s="8"/>
      <c r="J152" s="357"/>
    </row>
    <row r="153" spans="1:10" ht="13.2">
      <c r="A153" s="362" t="s">
        <v>364</v>
      </c>
      <c r="B153" s="492" t="e">
        <f>SUM(#REF!)</f>
        <v>#REF!</v>
      </c>
      <c r="C153" s="492" t="e">
        <f>SUM(#REF!)</f>
        <v>#REF!</v>
      </c>
      <c r="D153" s="492" t="e">
        <f>SUM(#REF!)</f>
        <v>#REF!</v>
      </c>
      <c r="E153" s="62" t="e">
        <f>SUM(C153-B153)</f>
        <v>#REF!</v>
      </c>
      <c r="F153" s="62" t="e">
        <f>SUM(#REF!)</f>
        <v>#REF!</v>
      </c>
      <c r="G153" s="62" t="e">
        <f>SUM(#REF!)</f>
        <v>#REF!</v>
      </c>
      <c r="H153" s="62" t="e">
        <f>SUM(#REF!)</f>
        <v>#REF!</v>
      </c>
      <c r="I153" s="62"/>
      <c r="J153" s="360"/>
    </row>
    <row r="154" spans="1:10" ht="13.2">
      <c r="A154" s="2"/>
      <c r="B154" s="197"/>
      <c r="C154" s="196"/>
      <c r="D154" s="196"/>
      <c r="E154" s="196"/>
      <c r="F154" s="197"/>
      <c r="G154" s="196"/>
      <c r="H154" s="196"/>
      <c r="I154" s="196"/>
      <c r="J154" s="196"/>
    </row>
    <row r="155" spans="1:10" ht="15.6">
      <c r="A155" s="495" t="s">
        <v>370</v>
      </c>
      <c r="B155" s="496" t="e">
        <f t="shared" ref="B155:H155" si="31">SUM(B156+B160+B170+B171+B178)</f>
        <v>#REF!</v>
      </c>
      <c r="C155" s="496" t="e">
        <f t="shared" si="31"/>
        <v>#REF!</v>
      </c>
      <c r="D155" s="496" t="e">
        <f t="shared" si="31"/>
        <v>#REF!</v>
      </c>
      <c r="E155" s="496" t="e">
        <f t="shared" si="31"/>
        <v>#REF!</v>
      </c>
      <c r="F155" s="496" t="e">
        <f t="shared" si="31"/>
        <v>#REF!</v>
      </c>
      <c r="G155" s="496" t="e">
        <f>SUM(G156+G160+G170+G171+G178)</f>
        <v>#REF!</v>
      </c>
      <c r="H155" s="496" t="e">
        <f t="shared" si="31"/>
        <v>#REF!</v>
      </c>
      <c r="I155" s="353"/>
      <c r="J155" s="353"/>
    </row>
    <row r="156" spans="1:10" ht="13.2">
      <c r="A156" s="178" t="s">
        <v>186</v>
      </c>
      <c r="B156" s="356" t="e">
        <f t="shared" ref="B156:H156" si="32">SUM(B157:B159)</f>
        <v>#REF!</v>
      </c>
      <c r="C156" s="356" t="e">
        <f t="shared" si="32"/>
        <v>#REF!</v>
      </c>
      <c r="D156" s="356" t="e">
        <f t="shared" si="32"/>
        <v>#REF!</v>
      </c>
      <c r="E156" s="356" t="e">
        <f t="shared" si="32"/>
        <v>#REF!</v>
      </c>
      <c r="F156" s="356" t="e">
        <f t="shared" si="32"/>
        <v>#REF!</v>
      </c>
      <c r="G156" s="356" t="e">
        <f t="shared" si="32"/>
        <v>#REF!</v>
      </c>
      <c r="H156" s="356" t="e">
        <f t="shared" si="32"/>
        <v>#REF!</v>
      </c>
      <c r="I156" s="356"/>
      <c r="J156" s="356"/>
    </row>
    <row r="157" spans="1:10" ht="13.2">
      <c r="A157" s="178" t="s">
        <v>247</v>
      </c>
      <c r="B157" s="357" t="e">
        <f>SUM(#REF!)</f>
        <v>#REF!</v>
      </c>
      <c r="C157" s="357" t="e">
        <f>SUM(#REF!)</f>
        <v>#REF!</v>
      </c>
      <c r="D157" s="357" t="e">
        <f>SUM(#REF!)</f>
        <v>#REF!</v>
      </c>
      <c r="E157" s="357" t="e">
        <f>C157-B157</f>
        <v>#REF!</v>
      </c>
      <c r="F157" s="357" t="e">
        <f>SUM(#REF!)</f>
        <v>#REF!</v>
      </c>
      <c r="G157" s="357" t="e">
        <f>SUM(#REF!)</f>
        <v>#REF!</v>
      </c>
      <c r="H157" s="357" t="e">
        <f>SUM(#REF!)</f>
        <v>#REF!</v>
      </c>
      <c r="I157" s="357"/>
      <c r="J157" s="357"/>
    </row>
    <row r="158" spans="1:10" ht="13.2">
      <c r="A158" s="178" t="s">
        <v>382</v>
      </c>
      <c r="B158" s="357" t="e">
        <f>SUM(#REF!)</f>
        <v>#REF!</v>
      </c>
      <c r="C158" s="357" t="e">
        <f>SUM(#REF!)</f>
        <v>#REF!</v>
      </c>
      <c r="D158" s="357" t="e">
        <f>SUM(#REF!)</f>
        <v>#REF!</v>
      </c>
      <c r="E158" s="357" t="e">
        <f>C158-B158</f>
        <v>#REF!</v>
      </c>
      <c r="F158" s="357" t="e">
        <f>SUM(#REF!)</f>
        <v>#REF!</v>
      </c>
      <c r="G158" s="357" t="e">
        <f>SUM(#REF!)</f>
        <v>#REF!</v>
      </c>
      <c r="H158" s="357" t="e">
        <f>SUM(#REF!)</f>
        <v>#REF!</v>
      </c>
      <c r="I158" s="357"/>
      <c r="J158" s="357"/>
    </row>
    <row r="159" spans="1:10" ht="13.2">
      <c r="A159" s="178" t="s">
        <v>248</v>
      </c>
      <c r="B159" s="357" t="e">
        <f>SUM(#REF!)</f>
        <v>#REF!</v>
      </c>
      <c r="C159" s="357" t="e">
        <f>SUM(#REF!)</f>
        <v>#REF!</v>
      </c>
      <c r="D159" s="357" t="e">
        <f>SUM(#REF!)</f>
        <v>#REF!</v>
      </c>
      <c r="E159" s="357" t="e">
        <f>C159-B159</f>
        <v>#REF!</v>
      </c>
      <c r="F159" s="357" t="e">
        <f>SUM(#REF!)</f>
        <v>#REF!</v>
      </c>
      <c r="G159" s="357" t="e">
        <f>SUM(#REF!)</f>
        <v>#REF!</v>
      </c>
      <c r="H159" s="357" t="e">
        <f>SUM(#REF!)</f>
        <v>#REF!</v>
      </c>
      <c r="I159" s="357"/>
      <c r="J159" s="357"/>
    </row>
    <row r="160" spans="1:10" ht="13.2">
      <c r="A160" s="178" t="s">
        <v>514</v>
      </c>
      <c r="B160" s="356" t="e">
        <f t="shared" ref="B160:H160" si="33">SUM(B161:B169)</f>
        <v>#REF!</v>
      </c>
      <c r="C160" s="356" t="e">
        <f t="shared" si="33"/>
        <v>#REF!</v>
      </c>
      <c r="D160" s="356" t="e">
        <f t="shared" si="33"/>
        <v>#REF!</v>
      </c>
      <c r="E160" s="356" t="e">
        <f t="shared" si="33"/>
        <v>#REF!</v>
      </c>
      <c r="F160" s="356" t="e">
        <f t="shared" si="33"/>
        <v>#REF!</v>
      </c>
      <c r="G160" s="356" t="e">
        <f t="shared" si="33"/>
        <v>#REF!</v>
      </c>
      <c r="H160" s="356" t="e">
        <f t="shared" si="33"/>
        <v>#REF!</v>
      </c>
      <c r="I160" s="356"/>
      <c r="J160" s="356"/>
    </row>
    <row r="161" spans="1:10" ht="13.2">
      <c r="A161" s="178" t="s">
        <v>515</v>
      </c>
      <c r="B161" s="357" t="e">
        <f>SUM(#REF!)</f>
        <v>#REF!</v>
      </c>
      <c r="C161" s="357" t="e">
        <f>SUM(#REF!)</f>
        <v>#REF!</v>
      </c>
      <c r="D161" s="357" t="e">
        <f>SUM(#REF!)</f>
        <v>#REF!</v>
      </c>
      <c r="E161" s="357" t="e">
        <f t="shared" ref="E161:E169" si="34">C161-B161</f>
        <v>#REF!</v>
      </c>
      <c r="F161" s="357" t="e">
        <f>SUM(#REF!)</f>
        <v>#REF!</v>
      </c>
      <c r="G161" s="357" t="e">
        <f>SUM(#REF!)</f>
        <v>#REF!</v>
      </c>
      <c r="H161" s="357" t="e">
        <f>SUM(#REF!)</f>
        <v>#REF!</v>
      </c>
      <c r="I161" s="357"/>
      <c r="J161" s="357"/>
    </row>
    <row r="162" spans="1:10" ht="13.2">
      <c r="A162" s="178" t="s">
        <v>516</v>
      </c>
      <c r="B162" s="357" t="e">
        <f>SUM(#REF!)</f>
        <v>#REF!</v>
      </c>
      <c r="C162" s="357" t="e">
        <f>SUM(#REF!)</f>
        <v>#REF!</v>
      </c>
      <c r="D162" s="357" t="e">
        <f>SUM(#REF!)</f>
        <v>#REF!</v>
      </c>
      <c r="E162" s="357" t="e">
        <f t="shared" si="34"/>
        <v>#REF!</v>
      </c>
      <c r="F162" s="357" t="e">
        <f>SUM(#REF!)</f>
        <v>#REF!</v>
      </c>
      <c r="G162" s="357" t="e">
        <f>SUM(#REF!)</f>
        <v>#REF!</v>
      </c>
      <c r="H162" s="357" t="e">
        <f>SUM(#REF!)</f>
        <v>#REF!</v>
      </c>
      <c r="I162" s="357"/>
      <c r="J162" s="357"/>
    </row>
    <row r="163" spans="1:10" ht="13.2">
      <c r="A163" s="178" t="s">
        <v>517</v>
      </c>
      <c r="B163" s="357" t="e">
        <f>SUM(#REF!)</f>
        <v>#REF!</v>
      </c>
      <c r="C163" s="357" t="e">
        <f>SUM(#REF!)</f>
        <v>#REF!</v>
      </c>
      <c r="D163" s="357" t="e">
        <f>SUM(#REF!)</f>
        <v>#REF!</v>
      </c>
      <c r="E163" s="357" t="e">
        <f t="shared" si="34"/>
        <v>#REF!</v>
      </c>
      <c r="F163" s="357" t="e">
        <f>SUM(#REF!)</f>
        <v>#REF!</v>
      </c>
      <c r="G163" s="357" t="e">
        <f>SUM(#REF!)</f>
        <v>#REF!</v>
      </c>
      <c r="H163" s="357" t="e">
        <f>SUM(#REF!)</f>
        <v>#REF!</v>
      </c>
      <c r="I163" s="357"/>
      <c r="J163" s="357"/>
    </row>
    <row r="164" spans="1:10" ht="13.2">
      <c r="A164" s="178" t="s">
        <v>69</v>
      </c>
      <c r="B164" s="357" t="e">
        <f>SUM(#REF!)</f>
        <v>#REF!</v>
      </c>
      <c r="C164" s="357" t="e">
        <f>SUM(#REF!)</f>
        <v>#REF!</v>
      </c>
      <c r="D164" s="357" t="e">
        <f>SUM(#REF!)</f>
        <v>#REF!</v>
      </c>
      <c r="E164" s="357" t="e">
        <f t="shared" si="34"/>
        <v>#REF!</v>
      </c>
      <c r="F164" s="357" t="e">
        <f>SUM(#REF!)</f>
        <v>#REF!</v>
      </c>
      <c r="G164" s="357" t="e">
        <f>SUM(#REF!)</f>
        <v>#REF!</v>
      </c>
      <c r="H164" s="357" t="e">
        <f>SUM(#REF!)</f>
        <v>#REF!</v>
      </c>
      <c r="I164" s="357"/>
      <c r="J164" s="357"/>
    </row>
    <row r="165" spans="1:10" ht="13.2">
      <c r="A165" s="178" t="s">
        <v>70</v>
      </c>
      <c r="B165" s="357" t="e">
        <f>SUM(#REF!)</f>
        <v>#REF!</v>
      </c>
      <c r="C165" s="357" t="e">
        <f>SUM(#REF!)</f>
        <v>#REF!</v>
      </c>
      <c r="D165" s="357" t="e">
        <f>SUM(#REF!)</f>
        <v>#REF!</v>
      </c>
      <c r="E165" s="357" t="e">
        <f t="shared" si="34"/>
        <v>#REF!</v>
      </c>
      <c r="F165" s="357" t="e">
        <f>SUM(#REF!)</f>
        <v>#REF!</v>
      </c>
      <c r="G165" s="357" t="e">
        <f>SUM(#REF!)</f>
        <v>#REF!</v>
      </c>
      <c r="H165" s="357" t="e">
        <f>SUM(#REF!)</f>
        <v>#REF!</v>
      </c>
      <c r="I165" s="357"/>
      <c r="J165" s="357"/>
    </row>
    <row r="166" spans="1:10" ht="13.2">
      <c r="A166" s="178" t="s">
        <v>80</v>
      </c>
      <c r="B166" s="357" t="e">
        <f>SUM(#REF!)</f>
        <v>#REF!</v>
      </c>
      <c r="C166" s="357" t="e">
        <f>SUM(#REF!)</f>
        <v>#REF!</v>
      </c>
      <c r="D166" s="357" t="e">
        <f>SUM(#REF!)</f>
        <v>#REF!</v>
      </c>
      <c r="E166" s="357" t="e">
        <f t="shared" si="34"/>
        <v>#REF!</v>
      </c>
      <c r="F166" s="357" t="e">
        <f>SUM(#REF!)</f>
        <v>#REF!</v>
      </c>
      <c r="G166" s="357" t="e">
        <f>SUM(#REF!)</f>
        <v>#REF!</v>
      </c>
      <c r="H166" s="357" t="e">
        <f>SUM(#REF!)</f>
        <v>#REF!</v>
      </c>
      <c r="I166" s="357"/>
      <c r="J166" s="357"/>
    </row>
    <row r="167" spans="1:10" ht="13.2">
      <c r="A167" s="178" t="s">
        <v>81</v>
      </c>
      <c r="B167" s="357" t="e">
        <f>SUM(#REF!)</f>
        <v>#REF!</v>
      </c>
      <c r="C167" s="357" t="e">
        <f>SUM(#REF!)</f>
        <v>#REF!</v>
      </c>
      <c r="D167" s="357" t="e">
        <f>SUM(#REF!)</f>
        <v>#REF!</v>
      </c>
      <c r="E167" s="357" t="e">
        <f t="shared" si="34"/>
        <v>#REF!</v>
      </c>
      <c r="F167" s="357" t="e">
        <f>SUM(#REF!)</f>
        <v>#REF!</v>
      </c>
      <c r="G167" s="357" t="e">
        <f>SUM(#REF!)</f>
        <v>#REF!</v>
      </c>
      <c r="H167" s="357" t="e">
        <f>SUM(#REF!)</f>
        <v>#REF!</v>
      </c>
      <c r="I167" s="357"/>
      <c r="J167" s="357"/>
    </row>
    <row r="168" spans="1:10" ht="13.2">
      <c r="A168" s="178" t="s">
        <v>82</v>
      </c>
      <c r="B168" s="357" t="e">
        <f>SUM(#REF!)</f>
        <v>#REF!</v>
      </c>
      <c r="C168" s="357" t="e">
        <f>SUM(#REF!)</f>
        <v>#REF!</v>
      </c>
      <c r="D168" s="357" t="e">
        <f>SUM(#REF!)</f>
        <v>#REF!</v>
      </c>
      <c r="E168" s="357" t="e">
        <f t="shared" si="34"/>
        <v>#REF!</v>
      </c>
      <c r="F168" s="357" t="e">
        <f>SUM(#REF!)</f>
        <v>#REF!</v>
      </c>
      <c r="G168" s="357" t="e">
        <f>SUM(#REF!)</f>
        <v>#REF!</v>
      </c>
      <c r="H168" s="357" t="e">
        <f>SUM(#REF!)</f>
        <v>#REF!</v>
      </c>
      <c r="I168" s="8" t="s">
        <v>550</v>
      </c>
      <c r="J168" s="8" t="s">
        <v>551</v>
      </c>
    </row>
    <row r="169" spans="1:10" ht="13.2">
      <c r="A169" s="178" t="s">
        <v>93</v>
      </c>
      <c r="B169" s="357" t="e">
        <f>SUM(#REF!)</f>
        <v>#REF!</v>
      </c>
      <c r="C169" s="357" t="e">
        <f>SUM(#REF!)</f>
        <v>#REF!</v>
      </c>
      <c r="D169" s="357" t="e">
        <f>SUM(#REF!)</f>
        <v>#REF!</v>
      </c>
      <c r="E169" s="357" t="e">
        <f t="shared" si="34"/>
        <v>#REF!</v>
      </c>
      <c r="F169" s="357" t="e">
        <f>SUM(#REF!)</f>
        <v>#REF!</v>
      </c>
      <c r="G169" s="357" t="e">
        <f>SUM(#REF!)</f>
        <v>#REF!</v>
      </c>
      <c r="H169" s="357" t="e">
        <f>SUM(#REF!)</f>
        <v>#REF!</v>
      </c>
      <c r="I169" s="357"/>
      <c r="J169" s="357"/>
    </row>
    <row r="170" spans="1:10" ht="13.2">
      <c r="A170" s="178" t="s">
        <v>638</v>
      </c>
      <c r="B170" s="357" t="e">
        <f>SUM(#REF!)</f>
        <v>#REF!</v>
      </c>
      <c r="C170" s="357" t="e">
        <f>SUM(#REF!)</f>
        <v>#REF!</v>
      </c>
      <c r="D170" s="357" t="e">
        <f>SUM(#REF!)</f>
        <v>#REF!</v>
      </c>
      <c r="E170" s="357" t="e">
        <f>C170-B170</f>
        <v>#REF!</v>
      </c>
      <c r="F170" s="357" t="e">
        <f>SUM(#REF!)</f>
        <v>#REF!</v>
      </c>
      <c r="G170" s="357" t="e">
        <f>SUM(#REF!)</f>
        <v>#REF!</v>
      </c>
      <c r="H170" s="357" t="e">
        <f>SUM(#REF!)</f>
        <v>#REF!</v>
      </c>
      <c r="I170" s="357"/>
      <c r="J170" s="357"/>
    </row>
    <row r="171" spans="1:10" ht="13.2">
      <c r="A171" s="178" t="s">
        <v>260</v>
      </c>
      <c r="B171" s="355" t="e">
        <f t="shared" ref="B171:H171" si="35">SUM(B172:B177)</f>
        <v>#REF!</v>
      </c>
      <c r="C171" s="355" t="e">
        <f t="shared" si="35"/>
        <v>#REF!</v>
      </c>
      <c r="D171" s="355" t="e">
        <f t="shared" si="35"/>
        <v>#REF!</v>
      </c>
      <c r="E171" s="355" t="e">
        <f t="shared" si="35"/>
        <v>#REF!</v>
      </c>
      <c r="F171" s="355" t="e">
        <f t="shared" si="35"/>
        <v>#REF!</v>
      </c>
      <c r="G171" s="355" t="e">
        <f t="shared" si="35"/>
        <v>#REF!</v>
      </c>
      <c r="H171" s="355" t="e">
        <f t="shared" si="35"/>
        <v>#REF!</v>
      </c>
      <c r="I171" s="355"/>
      <c r="J171" s="355"/>
    </row>
    <row r="172" spans="1:10" ht="13.2">
      <c r="A172" s="178" t="s">
        <v>175</v>
      </c>
      <c r="B172" s="357" t="e">
        <f>SUM(#REF!)</f>
        <v>#REF!</v>
      </c>
      <c r="C172" s="357" t="e">
        <f>SUM(#REF!)</f>
        <v>#REF!</v>
      </c>
      <c r="D172" s="357" t="e">
        <f>SUM(#REF!)</f>
        <v>#REF!</v>
      </c>
      <c r="E172" s="357" t="e">
        <f t="shared" ref="E172:E177" si="36">C172-B172</f>
        <v>#REF!</v>
      </c>
      <c r="F172" s="357" t="e">
        <f>SUM(#REF!)</f>
        <v>#REF!</v>
      </c>
      <c r="G172" s="357" t="e">
        <f>SUM(#REF!)</f>
        <v>#REF!</v>
      </c>
      <c r="H172" s="357" t="e">
        <f>SUM(#REF!)</f>
        <v>#REF!</v>
      </c>
      <c r="I172" s="357" t="s">
        <v>544</v>
      </c>
      <c r="J172" s="357"/>
    </row>
    <row r="173" spans="1:10" ht="13.2">
      <c r="A173" s="178" t="s">
        <v>64</v>
      </c>
      <c r="B173" s="357" t="e">
        <f>SUM(#REF!)</f>
        <v>#REF!</v>
      </c>
      <c r="C173" s="357" t="e">
        <f>SUM(#REF!)</f>
        <v>#REF!</v>
      </c>
      <c r="D173" s="357" t="e">
        <f>SUM(#REF!)</f>
        <v>#REF!</v>
      </c>
      <c r="E173" s="357" t="e">
        <f t="shared" si="36"/>
        <v>#REF!</v>
      </c>
      <c r="F173" s="357" t="e">
        <f>SUM(#REF!)</f>
        <v>#REF!</v>
      </c>
      <c r="G173" s="357" t="e">
        <f>SUM(#REF!)</f>
        <v>#REF!</v>
      </c>
      <c r="H173" s="357" t="e">
        <f>SUM(#REF!)</f>
        <v>#REF!</v>
      </c>
      <c r="I173" s="357"/>
      <c r="J173" s="357"/>
    </row>
    <row r="174" spans="1:10" ht="13.2">
      <c r="A174" s="178" t="s">
        <v>178</v>
      </c>
      <c r="B174" s="357" t="e">
        <f>SUM(#REF!)</f>
        <v>#REF!</v>
      </c>
      <c r="C174" s="357" t="e">
        <f>SUM(#REF!)</f>
        <v>#REF!</v>
      </c>
      <c r="D174" s="357" t="e">
        <f>SUM(#REF!)</f>
        <v>#REF!</v>
      </c>
      <c r="E174" s="357" t="e">
        <f t="shared" si="36"/>
        <v>#REF!</v>
      </c>
      <c r="F174" s="357" t="e">
        <f>SUM(#REF!)</f>
        <v>#REF!</v>
      </c>
      <c r="G174" s="357" t="e">
        <f>SUM(#REF!)</f>
        <v>#REF!</v>
      </c>
      <c r="H174" s="357" t="e">
        <f>SUM(#REF!)</f>
        <v>#REF!</v>
      </c>
      <c r="I174" s="357"/>
      <c r="J174" s="357"/>
    </row>
    <row r="175" spans="1:10" ht="13.2">
      <c r="A175" s="178" t="s">
        <v>166</v>
      </c>
      <c r="B175" s="357" t="e">
        <f>SUM(#REF!)</f>
        <v>#REF!</v>
      </c>
      <c r="C175" s="357" t="e">
        <f>SUM(#REF!)</f>
        <v>#REF!</v>
      </c>
      <c r="D175" s="357" t="e">
        <f>SUM(#REF!)</f>
        <v>#REF!</v>
      </c>
      <c r="E175" s="357" t="e">
        <f t="shared" si="36"/>
        <v>#REF!</v>
      </c>
      <c r="F175" s="357" t="e">
        <f>SUM(#REF!)</f>
        <v>#REF!</v>
      </c>
      <c r="G175" s="357" t="e">
        <f>SUM(#REF!)</f>
        <v>#REF!</v>
      </c>
      <c r="H175" s="357" t="e">
        <f>SUM(#REF!)</f>
        <v>#REF!</v>
      </c>
      <c r="I175" s="357"/>
      <c r="J175" s="357"/>
    </row>
    <row r="176" spans="1:10" ht="13.2">
      <c r="A176" s="178" t="s">
        <v>167</v>
      </c>
      <c r="B176" s="357" t="e">
        <f>SUM(#REF!)</f>
        <v>#REF!</v>
      </c>
      <c r="C176" s="357" t="e">
        <f>SUM(#REF!)</f>
        <v>#REF!</v>
      </c>
      <c r="D176" s="357" t="e">
        <f>SUM(#REF!)</f>
        <v>#REF!</v>
      </c>
      <c r="E176" s="357" t="e">
        <f t="shared" si="36"/>
        <v>#REF!</v>
      </c>
      <c r="F176" s="357" t="e">
        <f>SUM(#REF!)</f>
        <v>#REF!</v>
      </c>
      <c r="G176" s="357" t="e">
        <f>SUM(#REF!)</f>
        <v>#REF!</v>
      </c>
      <c r="H176" s="357" t="e">
        <f>SUM(#REF!)</f>
        <v>#REF!</v>
      </c>
      <c r="I176" s="357"/>
      <c r="J176" s="357"/>
    </row>
    <row r="177" spans="1:10" ht="13.2">
      <c r="A177" s="178" t="s">
        <v>174</v>
      </c>
      <c r="B177" s="357" t="e">
        <f>SUM(#REF!)</f>
        <v>#REF!</v>
      </c>
      <c r="C177" s="357" t="e">
        <f>SUM(#REF!)</f>
        <v>#REF!</v>
      </c>
      <c r="D177" s="357" t="e">
        <f>SUM(#REF!)</f>
        <v>#REF!</v>
      </c>
      <c r="E177" s="357" t="e">
        <f t="shared" si="36"/>
        <v>#REF!</v>
      </c>
      <c r="F177" s="357" t="e">
        <f>SUM(#REF!)</f>
        <v>#REF!</v>
      </c>
      <c r="G177" s="357" t="e">
        <f>SUM(#REF!)</f>
        <v>#REF!</v>
      </c>
      <c r="H177" s="357" t="e">
        <f>SUM(#REF!)</f>
        <v>#REF!</v>
      </c>
      <c r="I177" s="357"/>
      <c r="J177" s="357"/>
    </row>
    <row r="178" spans="1:10" ht="13.2">
      <c r="A178" s="178" t="s">
        <v>469</v>
      </c>
      <c r="B178" s="356" t="e">
        <f t="shared" ref="B178:H178" si="37">SUM(B179:B180)</f>
        <v>#REF!</v>
      </c>
      <c r="C178" s="356" t="e">
        <f t="shared" si="37"/>
        <v>#REF!</v>
      </c>
      <c r="D178" s="356" t="e">
        <f t="shared" si="37"/>
        <v>#REF!</v>
      </c>
      <c r="E178" s="356" t="e">
        <f t="shared" si="37"/>
        <v>#REF!</v>
      </c>
      <c r="F178" s="356" t="e">
        <f t="shared" si="37"/>
        <v>#REF!</v>
      </c>
      <c r="G178" s="356" t="e">
        <f t="shared" si="37"/>
        <v>#REF!</v>
      </c>
      <c r="H178" s="356" t="e">
        <f t="shared" si="37"/>
        <v>#REF!</v>
      </c>
      <c r="I178" s="356"/>
      <c r="J178" s="356"/>
    </row>
    <row r="179" spans="1:10" ht="13.2">
      <c r="A179" s="178" t="s">
        <v>683</v>
      </c>
      <c r="B179" s="357" t="e">
        <f>SUM(#REF!)</f>
        <v>#REF!</v>
      </c>
      <c r="C179" s="357" t="e">
        <f>SUM(#REF!)</f>
        <v>#REF!</v>
      </c>
      <c r="D179" s="357" t="e">
        <f>SUM(#REF!)</f>
        <v>#REF!</v>
      </c>
      <c r="E179" s="357" t="e">
        <f>C179-B179</f>
        <v>#REF!</v>
      </c>
      <c r="F179" s="357" t="e">
        <f>SUM(#REF!)</f>
        <v>#REF!</v>
      </c>
      <c r="G179" s="357" t="e">
        <f>SUM(#REF!)</f>
        <v>#REF!</v>
      </c>
      <c r="H179" s="357" t="e">
        <f>SUM(#REF!)</f>
        <v>#REF!</v>
      </c>
      <c r="I179" s="357" t="s">
        <v>545</v>
      </c>
      <c r="J179" s="357"/>
    </row>
    <row r="180" spans="1:10" ht="13.2">
      <c r="A180" s="362" t="s">
        <v>682</v>
      </c>
      <c r="B180" s="360" t="e">
        <f>SUM(#REF!)</f>
        <v>#REF!</v>
      </c>
      <c r="C180" s="360" t="e">
        <f>SUM(#REF!)</f>
        <v>#REF!</v>
      </c>
      <c r="D180" s="360" t="e">
        <f>SUM(#REF!)</f>
        <v>#REF!</v>
      </c>
      <c r="E180" s="360" t="e">
        <f>C180-B180</f>
        <v>#REF!</v>
      </c>
      <c r="F180" s="360" t="e">
        <f>SUM(#REF!)</f>
        <v>#REF!</v>
      </c>
      <c r="G180" s="360" t="e">
        <f>SUM(#REF!)</f>
        <v>#REF!</v>
      </c>
      <c r="H180" s="360" t="e">
        <f>SUM(#REF!)</f>
        <v>#REF!</v>
      </c>
      <c r="I180" s="360"/>
      <c r="J180" s="360"/>
    </row>
    <row r="181" spans="1:10" ht="13.2">
      <c r="A181" s="2"/>
      <c r="B181" s="196"/>
      <c r="C181" s="196"/>
      <c r="D181" s="196"/>
      <c r="E181" s="196"/>
      <c r="F181" s="196"/>
      <c r="G181" s="196"/>
      <c r="H181" s="196"/>
      <c r="I181" s="196"/>
      <c r="J181" s="196"/>
    </row>
    <row r="182" spans="1:10" ht="15.6">
      <c r="A182" s="495" t="s">
        <v>780</v>
      </c>
      <c r="B182" s="496" t="e">
        <f>SUM(B183+B184+B188+B189)</f>
        <v>#REF!</v>
      </c>
      <c r="C182" s="496" t="e">
        <f t="shared" ref="C182:H182" si="38">SUM(C183+C184+C188+C189)</f>
        <v>#REF!</v>
      </c>
      <c r="D182" s="496" t="e">
        <f t="shared" si="38"/>
        <v>#REF!</v>
      </c>
      <c r="E182" s="496" t="e">
        <f t="shared" si="38"/>
        <v>#REF!</v>
      </c>
      <c r="F182" s="496" t="e">
        <f t="shared" si="38"/>
        <v>#REF!</v>
      </c>
      <c r="G182" s="496" t="e">
        <f t="shared" si="38"/>
        <v>#REF!</v>
      </c>
      <c r="H182" s="496" t="e">
        <f t="shared" si="38"/>
        <v>#REF!</v>
      </c>
      <c r="I182" s="353"/>
      <c r="J182" s="353"/>
    </row>
    <row r="183" spans="1:10" ht="13.2">
      <c r="A183" s="178" t="s">
        <v>33</v>
      </c>
      <c r="B183" s="357" t="e">
        <f>SUM(#REF!)</f>
        <v>#REF!</v>
      </c>
      <c r="C183" s="357" t="e">
        <f>SUM(#REF!)</f>
        <v>#REF!</v>
      </c>
      <c r="D183" s="357" t="e">
        <f>SUM(#REF!)</f>
        <v>#REF!</v>
      </c>
      <c r="E183" s="357" t="e">
        <f>C183-B183</f>
        <v>#REF!</v>
      </c>
      <c r="F183" s="357" t="e">
        <f>SUM(#REF!)</f>
        <v>#REF!</v>
      </c>
      <c r="G183" s="357" t="e">
        <f>SUM(#REF!)</f>
        <v>#REF!</v>
      </c>
      <c r="H183" s="357" t="e">
        <f>SUM(#REF!)</f>
        <v>#REF!</v>
      </c>
      <c r="I183" s="357"/>
      <c r="J183" s="357"/>
    </row>
    <row r="184" spans="1:10" ht="13.2">
      <c r="A184" s="178" t="s">
        <v>22</v>
      </c>
      <c r="B184" s="13" t="e">
        <f t="shared" ref="B184:H184" si="39">SUM(B185:B187)</f>
        <v>#REF!</v>
      </c>
      <c r="C184" s="13" t="e">
        <f t="shared" si="39"/>
        <v>#REF!</v>
      </c>
      <c r="D184" s="13" t="e">
        <f t="shared" si="39"/>
        <v>#REF!</v>
      </c>
      <c r="E184" s="13" t="e">
        <f t="shared" si="39"/>
        <v>#REF!</v>
      </c>
      <c r="F184" s="13" t="e">
        <f t="shared" si="39"/>
        <v>#REF!</v>
      </c>
      <c r="G184" s="13" t="e">
        <f t="shared" si="39"/>
        <v>#REF!</v>
      </c>
      <c r="H184" s="13" t="e">
        <f t="shared" si="39"/>
        <v>#REF!</v>
      </c>
      <c r="I184" s="357"/>
      <c r="J184" s="357"/>
    </row>
    <row r="185" spans="1:10" ht="13.2">
      <c r="A185" s="178" t="s">
        <v>365</v>
      </c>
      <c r="B185" s="357" t="e">
        <f>SUM(#REF!)</f>
        <v>#REF!</v>
      </c>
      <c r="C185" s="357" t="e">
        <f>SUM(#REF!)</f>
        <v>#REF!</v>
      </c>
      <c r="D185" s="357" t="e">
        <f>SUM(#REF!)</f>
        <v>#REF!</v>
      </c>
      <c r="E185" s="357" t="e">
        <f>C185-B185</f>
        <v>#REF!</v>
      </c>
      <c r="F185" s="357" t="e">
        <f>SUM(#REF!)</f>
        <v>#REF!</v>
      </c>
      <c r="G185" s="357" t="e">
        <f>SUM(#REF!)</f>
        <v>#REF!</v>
      </c>
      <c r="H185" s="357" t="e">
        <f>SUM(#REF!)</f>
        <v>#REF!</v>
      </c>
      <c r="I185" s="357"/>
      <c r="J185" s="357"/>
    </row>
    <row r="186" spans="1:10" ht="13.2">
      <c r="A186" s="178" t="s">
        <v>426</v>
      </c>
      <c r="B186" s="357" t="e">
        <f>SUM(#REF!)</f>
        <v>#REF!</v>
      </c>
      <c r="C186" s="357" t="e">
        <f>SUM(#REF!)</f>
        <v>#REF!</v>
      </c>
      <c r="D186" s="357" t="e">
        <f>SUM(#REF!)</f>
        <v>#REF!</v>
      </c>
      <c r="E186" s="357" t="e">
        <f>C186-B186</f>
        <v>#REF!</v>
      </c>
      <c r="F186" s="357" t="e">
        <f>SUM(#REF!)</f>
        <v>#REF!</v>
      </c>
      <c r="G186" s="357" t="e">
        <f>SUM(#REF!)</f>
        <v>#REF!</v>
      </c>
      <c r="H186" s="357" t="e">
        <f>SUM(#REF!)</f>
        <v>#REF!</v>
      </c>
      <c r="I186" s="357"/>
      <c r="J186" s="357"/>
    </row>
    <row r="187" spans="1:10" ht="13.2">
      <c r="A187" s="178" t="s">
        <v>65</v>
      </c>
      <c r="B187" s="357" t="e">
        <f>SUM(#REF!)</f>
        <v>#REF!</v>
      </c>
      <c r="C187" s="357" t="e">
        <f>SUM(#REF!)</f>
        <v>#REF!</v>
      </c>
      <c r="D187" s="357" t="e">
        <f>SUM(#REF!)</f>
        <v>#REF!</v>
      </c>
      <c r="E187" s="357" t="e">
        <f>C187-B187</f>
        <v>#REF!</v>
      </c>
      <c r="F187" s="357" t="e">
        <f>SUM(#REF!)</f>
        <v>#REF!</v>
      </c>
      <c r="G187" s="357" t="e">
        <f>SUM(#REF!)</f>
        <v>#REF!</v>
      </c>
      <c r="H187" s="357" t="e">
        <f>SUM(#REF!)</f>
        <v>#REF!</v>
      </c>
      <c r="I187" s="357"/>
      <c r="J187" s="357"/>
    </row>
    <row r="188" spans="1:10" ht="13.2">
      <c r="A188" s="178" t="s">
        <v>748</v>
      </c>
      <c r="B188" s="357" t="e">
        <f>SUM(#REF!)</f>
        <v>#REF!</v>
      </c>
      <c r="C188" s="357" t="e">
        <f>SUM(#REF!)</f>
        <v>#REF!</v>
      </c>
      <c r="D188" s="357" t="e">
        <f>SUM(#REF!)</f>
        <v>#REF!</v>
      </c>
      <c r="E188" s="357"/>
      <c r="F188" s="357" t="e">
        <f>SUM(#REF!)</f>
        <v>#REF!</v>
      </c>
      <c r="G188" s="357" t="e">
        <f>SUM(#REF!)</f>
        <v>#REF!</v>
      </c>
      <c r="H188" s="357" t="e">
        <f>SUM(#REF!)</f>
        <v>#REF!</v>
      </c>
      <c r="I188" s="357"/>
      <c r="J188" s="357"/>
    </row>
    <row r="189" spans="1:10" ht="13.2">
      <c r="A189" s="178" t="s">
        <v>596</v>
      </c>
      <c r="B189" s="356" t="e">
        <f>SUM(B190:B194)</f>
        <v>#REF!</v>
      </c>
      <c r="C189" s="356" t="e">
        <f t="shared" ref="C189:H189" si="40">SUM(C190:C194)</f>
        <v>#REF!</v>
      </c>
      <c r="D189" s="356" t="e">
        <f t="shared" si="40"/>
        <v>#REF!</v>
      </c>
      <c r="E189" s="356" t="e">
        <f t="shared" si="40"/>
        <v>#REF!</v>
      </c>
      <c r="F189" s="356" t="e">
        <f t="shared" si="40"/>
        <v>#REF!</v>
      </c>
      <c r="G189" s="356" t="e">
        <f t="shared" si="40"/>
        <v>#REF!</v>
      </c>
      <c r="H189" s="356" t="e">
        <f t="shared" si="40"/>
        <v>#REF!</v>
      </c>
      <c r="I189" s="357"/>
      <c r="J189" s="357"/>
    </row>
    <row r="190" spans="1:10" ht="13.2">
      <c r="A190" s="178" t="s">
        <v>703</v>
      </c>
      <c r="B190" s="357" t="e">
        <f>SUM(#REF!)</f>
        <v>#REF!</v>
      </c>
      <c r="C190" s="357" t="e">
        <f>SUM(#REF!)</f>
        <v>#REF!</v>
      </c>
      <c r="D190" s="357" t="e">
        <f>SUM(#REF!)</f>
        <v>#REF!</v>
      </c>
      <c r="E190" s="357" t="e">
        <f>C190-B190</f>
        <v>#REF!</v>
      </c>
      <c r="F190" s="357" t="e">
        <f>SUM(#REF!)</f>
        <v>#REF!</v>
      </c>
      <c r="G190" s="357" t="e">
        <f>SUM(#REF!)</f>
        <v>#REF!</v>
      </c>
      <c r="H190" s="357" t="e">
        <f>SUM(#REF!)</f>
        <v>#REF!</v>
      </c>
      <c r="I190" s="357"/>
      <c r="J190" s="357"/>
    </row>
    <row r="191" spans="1:10" ht="13.2">
      <c r="A191" s="178" t="s">
        <v>183</v>
      </c>
      <c r="B191" s="357" t="e">
        <f>SUM(#REF!)</f>
        <v>#REF!</v>
      </c>
      <c r="C191" s="357" t="e">
        <f>SUM(#REF!)</f>
        <v>#REF!</v>
      </c>
      <c r="D191" s="357" t="e">
        <f>SUM(#REF!)</f>
        <v>#REF!</v>
      </c>
      <c r="E191" s="357" t="e">
        <f>C191-B191</f>
        <v>#REF!</v>
      </c>
      <c r="F191" s="357" t="e">
        <f>SUM(#REF!)</f>
        <v>#REF!</v>
      </c>
      <c r="G191" s="357" t="e">
        <f>SUM(#REF!)</f>
        <v>#REF!</v>
      </c>
      <c r="H191" s="357" t="e">
        <f>SUM(#REF!)</f>
        <v>#REF!</v>
      </c>
      <c r="I191" s="357"/>
      <c r="J191" s="357"/>
    </row>
    <row r="192" spans="1:10" ht="13.2">
      <c r="A192" s="178" t="s">
        <v>184</v>
      </c>
      <c r="B192" s="357" t="e">
        <f>SUM(#REF!)</f>
        <v>#REF!</v>
      </c>
      <c r="C192" s="357" t="e">
        <f>SUM(#REF!)</f>
        <v>#REF!</v>
      </c>
      <c r="D192" s="357" t="e">
        <f>SUM(#REF!)</f>
        <v>#REF!</v>
      </c>
      <c r="E192" s="357" t="e">
        <f>C192-B192</f>
        <v>#REF!</v>
      </c>
      <c r="F192" s="357" t="e">
        <f>SUM(#REF!)</f>
        <v>#REF!</v>
      </c>
      <c r="G192" s="357" t="e">
        <f>SUM(#REF!)</f>
        <v>#REF!</v>
      </c>
      <c r="H192" s="357" t="e">
        <f>SUM(#REF!)</f>
        <v>#REF!</v>
      </c>
      <c r="I192" s="357"/>
      <c r="J192" s="357"/>
    </row>
    <row r="193" spans="1:10" ht="13.2">
      <c r="A193" s="178" t="s">
        <v>340</v>
      </c>
      <c r="B193" s="357" t="e">
        <f>SUM(#REF!)</f>
        <v>#REF!</v>
      </c>
      <c r="C193" s="357" t="e">
        <f>SUM(#REF!)</f>
        <v>#REF!</v>
      </c>
      <c r="D193" s="357" t="e">
        <f>SUM(#REF!)</f>
        <v>#REF!</v>
      </c>
      <c r="E193" s="357" t="e">
        <f>C193-B193</f>
        <v>#REF!</v>
      </c>
      <c r="F193" s="357" t="e">
        <f>SUM(#REF!)</f>
        <v>#REF!</v>
      </c>
      <c r="G193" s="357" t="e">
        <f>SUM(#REF!)</f>
        <v>#REF!</v>
      </c>
      <c r="H193" s="357" t="e">
        <f>SUM(#REF!)</f>
        <v>#REF!</v>
      </c>
      <c r="I193" s="357"/>
      <c r="J193" s="357"/>
    </row>
    <row r="194" spans="1:10" ht="13.2">
      <c r="A194" s="362" t="s">
        <v>341</v>
      </c>
      <c r="B194" s="360" t="e">
        <f>SUM(#REF!)</f>
        <v>#REF!</v>
      </c>
      <c r="C194" s="360" t="e">
        <f>SUM(#REF!)</f>
        <v>#REF!</v>
      </c>
      <c r="D194" s="360" t="e">
        <f>SUM(#REF!)</f>
        <v>#REF!</v>
      </c>
      <c r="E194" s="360" t="e">
        <f>C194-B194</f>
        <v>#REF!</v>
      </c>
      <c r="F194" s="360" t="e">
        <f>SUM(#REF!)</f>
        <v>#REF!</v>
      </c>
      <c r="G194" s="360" t="e">
        <f>SUM(#REF!)</f>
        <v>#REF!</v>
      </c>
      <c r="H194" s="360" t="e">
        <f>SUM(#REF!)</f>
        <v>#REF!</v>
      </c>
      <c r="I194" s="360"/>
      <c r="J194" s="360"/>
    </row>
    <row r="195" spans="1:10" ht="13.2">
      <c r="A195" s="2"/>
      <c r="B195" s="491"/>
      <c r="C195" s="491"/>
      <c r="D195" s="491"/>
      <c r="E195" s="491"/>
      <c r="F195" s="491"/>
      <c r="G195" s="491"/>
      <c r="H195" s="491"/>
      <c r="I195" s="491"/>
      <c r="J195" s="196"/>
    </row>
    <row r="196" spans="1:10" ht="15.6">
      <c r="A196" s="495" t="s">
        <v>781</v>
      </c>
      <c r="B196" s="496" t="e">
        <f>SUM(B197+B198+B199)+B203</f>
        <v>#REF!</v>
      </c>
      <c r="C196" s="496" t="e">
        <f t="shared" ref="C196:H196" si="41">SUM(C197+C198+C199)+C203</f>
        <v>#REF!</v>
      </c>
      <c r="D196" s="496" t="e">
        <f t="shared" si="41"/>
        <v>#REF!</v>
      </c>
      <c r="E196" s="496" t="e">
        <f t="shared" si="41"/>
        <v>#REF!</v>
      </c>
      <c r="F196" s="496" t="e">
        <f t="shared" si="41"/>
        <v>#REF!</v>
      </c>
      <c r="G196" s="496" t="e">
        <f t="shared" si="41"/>
        <v>#REF!</v>
      </c>
      <c r="H196" s="496" t="e">
        <f t="shared" si="41"/>
        <v>#REF!</v>
      </c>
      <c r="I196" s="494"/>
      <c r="J196" s="494"/>
    </row>
    <row r="197" spans="1:10" ht="13.2">
      <c r="A197" s="178" t="s">
        <v>589</v>
      </c>
      <c r="B197" s="357" t="e">
        <f>SUM(#REF!)</f>
        <v>#REF!</v>
      </c>
      <c r="C197" s="357" t="e">
        <f>SUM(#REF!)</f>
        <v>#REF!</v>
      </c>
      <c r="D197" s="357" t="e">
        <f>SUM(#REF!)</f>
        <v>#REF!</v>
      </c>
      <c r="E197" s="357" t="e">
        <f t="shared" ref="E197:E202" si="42">C197-B197</f>
        <v>#REF!</v>
      </c>
      <c r="F197" s="357" t="e">
        <f>SUM(#REF!)</f>
        <v>#REF!</v>
      </c>
      <c r="G197" s="357" t="e">
        <f>SUM(#REF!)</f>
        <v>#REF!</v>
      </c>
      <c r="H197" s="357" t="e">
        <f>SUM(#REF!)</f>
        <v>#REF!</v>
      </c>
      <c r="I197" s="357"/>
      <c r="J197" s="357"/>
    </row>
    <row r="198" spans="1:10" ht="13.2">
      <c r="A198" s="178" t="s">
        <v>97</v>
      </c>
      <c r="B198" s="357" t="e">
        <f>SUM(#REF!)</f>
        <v>#REF!</v>
      </c>
      <c r="C198" s="357" t="e">
        <f>SUM(#REF!)</f>
        <v>#REF!</v>
      </c>
      <c r="D198" s="357" t="e">
        <f>SUM(#REF!)</f>
        <v>#REF!</v>
      </c>
      <c r="E198" s="357" t="e">
        <f t="shared" si="42"/>
        <v>#REF!</v>
      </c>
      <c r="F198" s="357" t="e">
        <f>SUM(#REF!)</f>
        <v>#REF!</v>
      </c>
      <c r="G198" s="357" t="e">
        <f>SUM(#REF!)</f>
        <v>#REF!</v>
      </c>
      <c r="H198" s="357" t="e">
        <f>SUM(#REF!)</f>
        <v>#REF!</v>
      </c>
      <c r="I198" s="357"/>
      <c r="J198" s="357"/>
    </row>
    <row r="199" spans="1:10" ht="13.2">
      <c r="A199" s="178" t="s">
        <v>332</v>
      </c>
      <c r="B199" s="13" t="e">
        <f t="shared" ref="B199:H199" si="43">SUM(B200:B202)</f>
        <v>#REF!</v>
      </c>
      <c r="C199" s="13" t="e">
        <f t="shared" si="43"/>
        <v>#REF!</v>
      </c>
      <c r="D199" s="13" t="e">
        <f t="shared" si="43"/>
        <v>#REF!</v>
      </c>
      <c r="E199" s="13" t="e">
        <f t="shared" si="43"/>
        <v>#REF!</v>
      </c>
      <c r="F199" s="13" t="e">
        <f t="shared" si="43"/>
        <v>#REF!</v>
      </c>
      <c r="G199" s="13" t="e">
        <f t="shared" si="43"/>
        <v>#REF!</v>
      </c>
      <c r="H199" s="13" t="e">
        <f t="shared" si="43"/>
        <v>#REF!</v>
      </c>
      <c r="I199" s="357"/>
      <c r="J199" s="357"/>
    </row>
    <row r="200" spans="1:10" ht="13.2">
      <c r="A200" s="178" t="s">
        <v>378</v>
      </c>
      <c r="B200" s="357" t="e">
        <f>SUM(#REF!)</f>
        <v>#REF!</v>
      </c>
      <c r="C200" s="357" t="e">
        <f>SUM(#REF!)</f>
        <v>#REF!</v>
      </c>
      <c r="D200" s="357" t="e">
        <f>SUM(#REF!)</f>
        <v>#REF!</v>
      </c>
      <c r="E200" s="357" t="e">
        <f t="shared" si="42"/>
        <v>#REF!</v>
      </c>
      <c r="F200" s="357" t="e">
        <f>SUM(#REF!)</f>
        <v>#REF!</v>
      </c>
      <c r="G200" s="357" t="e">
        <f>SUM(#REF!)</f>
        <v>#REF!</v>
      </c>
      <c r="H200" s="357" t="e">
        <f>SUM(#REF!)</f>
        <v>#REF!</v>
      </c>
      <c r="I200" s="357"/>
      <c r="J200" s="357"/>
    </row>
    <row r="201" spans="1:10" ht="13.2">
      <c r="A201" s="178" t="s">
        <v>379</v>
      </c>
      <c r="B201" s="357" t="e">
        <f>SUM(#REF!)</f>
        <v>#REF!</v>
      </c>
      <c r="C201" s="357" t="e">
        <f>SUM(#REF!)</f>
        <v>#REF!</v>
      </c>
      <c r="D201" s="357" t="e">
        <f>SUM(#REF!)</f>
        <v>#REF!</v>
      </c>
      <c r="E201" s="357" t="e">
        <f t="shared" si="42"/>
        <v>#REF!</v>
      </c>
      <c r="F201" s="357" t="e">
        <f>SUM(#REF!)</f>
        <v>#REF!</v>
      </c>
      <c r="G201" s="357" t="e">
        <f>SUM(#REF!)</f>
        <v>#REF!</v>
      </c>
      <c r="H201" s="357" t="e">
        <f>SUM(#REF!)</f>
        <v>#REF!</v>
      </c>
      <c r="I201" s="357"/>
      <c r="J201" s="357"/>
    </row>
    <row r="202" spans="1:10" ht="13.2">
      <c r="A202" s="178" t="s">
        <v>380</v>
      </c>
      <c r="B202" s="357" t="e">
        <f>SUM(#REF!)</f>
        <v>#REF!</v>
      </c>
      <c r="C202" s="357" t="e">
        <f>SUM(#REF!)</f>
        <v>#REF!</v>
      </c>
      <c r="D202" s="357" t="e">
        <f>SUM(#REF!)</f>
        <v>#REF!</v>
      </c>
      <c r="E202" s="357" t="e">
        <f t="shared" si="42"/>
        <v>#REF!</v>
      </c>
      <c r="F202" s="357" t="e">
        <f>SUM(#REF!)</f>
        <v>#REF!</v>
      </c>
      <c r="G202" s="357" t="e">
        <f>SUM(#REF!)</f>
        <v>#REF!</v>
      </c>
      <c r="H202" s="357" t="e">
        <f>SUM(#REF!)</f>
        <v>#REF!</v>
      </c>
      <c r="I202" s="357"/>
      <c r="J202" s="357"/>
    </row>
    <row r="203" spans="1:10" ht="13.2">
      <c r="A203" s="362" t="s">
        <v>333</v>
      </c>
      <c r="B203" s="360" t="e">
        <f>SUM(#REF!)</f>
        <v>#REF!</v>
      </c>
      <c r="C203" s="360" t="e">
        <f>SUM(#REF!)</f>
        <v>#REF!</v>
      </c>
      <c r="D203" s="360" t="e">
        <f>SUM(#REF!)</f>
        <v>#REF!</v>
      </c>
      <c r="E203" s="360" t="e">
        <f>C203-B203</f>
        <v>#REF!</v>
      </c>
      <c r="F203" s="360" t="e">
        <f>SUM(#REF!)</f>
        <v>#REF!</v>
      </c>
      <c r="G203" s="360" t="e">
        <f>SUM(#REF!)</f>
        <v>#REF!</v>
      </c>
      <c r="H203" s="360" t="e">
        <f>SUM(#REF!)</f>
        <v>#REF!</v>
      </c>
      <c r="I203" s="360"/>
      <c r="J203" s="360"/>
    </row>
    <row r="204" spans="1:10" ht="13.2">
      <c r="A204" s="2"/>
      <c r="B204" s="196"/>
      <c r="C204" s="196"/>
      <c r="D204" s="196"/>
      <c r="E204" s="196"/>
      <c r="F204" s="196"/>
      <c r="G204" s="196"/>
      <c r="H204" s="196"/>
      <c r="I204" s="196"/>
      <c r="J204" s="196"/>
    </row>
    <row r="205" spans="1:10" ht="15.6">
      <c r="A205" s="495" t="s">
        <v>782</v>
      </c>
      <c r="B205" s="497" t="e">
        <f>SUM(B206:B208)</f>
        <v>#REF!</v>
      </c>
      <c r="C205" s="497" t="e">
        <f t="shared" ref="C205:H205" si="44">SUM(C206:C208)</f>
        <v>#REF!</v>
      </c>
      <c r="D205" s="497" t="e">
        <f t="shared" si="44"/>
        <v>#REF!</v>
      </c>
      <c r="E205" s="497" t="e">
        <f t="shared" si="44"/>
        <v>#REF!</v>
      </c>
      <c r="F205" s="497" t="e">
        <f t="shared" si="44"/>
        <v>#REF!</v>
      </c>
      <c r="G205" s="497" t="e">
        <f t="shared" si="44"/>
        <v>#REF!</v>
      </c>
      <c r="H205" s="497" t="e">
        <f t="shared" si="44"/>
        <v>#REF!</v>
      </c>
      <c r="I205" s="494"/>
      <c r="J205" s="494"/>
    </row>
    <row r="206" spans="1:10" ht="13.2">
      <c r="A206" s="178" t="s">
        <v>603</v>
      </c>
      <c r="B206" s="357" t="e">
        <f>SUM(#REF!)</f>
        <v>#REF!</v>
      </c>
      <c r="C206" s="357" t="e">
        <f>SUM(#REF!)</f>
        <v>#REF!</v>
      </c>
      <c r="D206" s="357" t="e">
        <f>SUM(#REF!)</f>
        <v>#REF!</v>
      </c>
      <c r="E206" s="357" t="e">
        <f>C206-B206</f>
        <v>#REF!</v>
      </c>
      <c r="F206" s="357" t="e">
        <f>SUM(#REF!)</f>
        <v>#REF!</v>
      </c>
      <c r="G206" s="357" t="e">
        <f>SUM(#REF!)</f>
        <v>#REF!</v>
      </c>
      <c r="H206" s="357" t="e">
        <f>SUM(#REF!)</f>
        <v>#REF!</v>
      </c>
      <c r="I206" s="357"/>
      <c r="J206" s="357"/>
    </row>
    <row r="207" spans="1:10" ht="13.2">
      <c r="A207" s="178" t="s">
        <v>55</v>
      </c>
      <c r="B207" s="357" t="e">
        <f>SUM(#REF!)</f>
        <v>#REF!</v>
      </c>
      <c r="C207" s="357" t="e">
        <f>SUM(#REF!)</f>
        <v>#REF!</v>
      </c>
      <c r="D207" s="357" t="e">
        <f>SUM(#REF!)</f>
        <v>#REF!</v>
      </c>
      <c r="E207" s="357" t="e">
        <f>C207-B207</f>
        <v>#REF!</v>
      </c>
      <c r="F207" s="357" t="e">
        <f>SUM(#REF!)</f>
        <v>#REF!</v>
      </c>
      <c r="G207" s="357" t="e">
        <f>SUM(#REF!)</f>
        <v>#REF!</v>
      </c>
      <c r="H207" s="357" t="e">
        <f>SUM(#REF!)</f>
        <v>#REF!</v>
      </c>
      <c r="I207" s="357"/>
      <c r="J207" s="357"/>
    </row>
    <row r="208" spans="1:10" ht="13.2">
      <c r="A208" s="362" t="s">
        <v>602</v>
      </c>
      <c r="B208" s="360" t="e">
        <f>SUM(#REF!)</f>
        <v>#REF!</v>
      </c>
      <c r="C208" s="360" t="e">
        <f>SUM(#REF!)</f>
        <v>#REF!</v>
      </c>
      <c r="D208" s="360" t="e">
        <f>SUM(#REF!)</f>
        <v>#REF!</v>
      </c>
      <c r="E208" s="360" t="e">
        <f>C208-B208</f>
        <v>#REF!</v>
      </c>
      <c r="F208" s="360" t="e">
        <f>SUM(#REF!)</f>
        <v>#REF!</v>
      </c>
      <c r="G208" s="360" t="e">
        <f>SUM(#REF!)</f>
        <v>#REF!</v>
      </c>
      <c r="H208" s="360" t="e">
        <f>SUM(#REF!)</f>
        <v>#REF!</v>
      </c>
      <c r="I208" s="360"/>
      <c r="J208" s="360"/>
    </row>
    <row r="209" spans="1:10" ht="13.2">
      <c r="A209" s="2"/>
      <c r="B209" s="196"/>
      <c r="C209" s="196"/>
      <c r="D209" s="196"/>
      <c r="E209" s="196"/>
      <c r="F209" s="196"/>
      <c r="G209" s="196"/>
      <c r="H209" s="196"/>
      <c r="I209" s="196"/>
      <c r="J209" s="196"/>
    </row>
    <row r="210" spans="1:10" ht="15.6">
      <c r="A210" s="495" t="s">
        <v>442</v>
      </c>
      <c r="B210" s="497" t="e">
        <f>SUM(B211+B212+B221+B222+B226+B227+B230+B232+B233+B234+B238+B241+B246+B250+B251+B259+B261+B262+B265+B266+B271+B272+B273+B278)</f>
        <v>#REF!</v>
      </c>
      <c r="C210" s="497" t="e">
        <f t="shared" ref="C210:H210" si="45">SUM(C211+C212+C221+C222+C226+C227+C230+C232+C233+C234+C238+C241+C246+C250+C251+C259+C261+C262+C265+C266+C271+C272+C273+C278)</f>
        <v>#REF!</v>
      </c>
      <c r="D210" s="497" t="e">
        <f t="shared" si="45"/>
        <v>#REF!</v>
      </c>
      <c r="E210" s="497" t="e">
        <f t="shared" si="45"/>
        <v>#REF!</v>
      </c>
      <c r="F210" s="497" t="e">
        <f t="shared" si="45"/>
        <v>#REF!</v>
      </c>
      <c r="G210" s="497" t="e">
        <f t="shared" si="45"/>
        <v>#REF!</v>
      </c>
      <c r="H210" s="497" t="e">
        <f t="shared" si="45"/>
        <v>#REF!</v>
      </c>
      <c r="I210" s="361"/>
      <c r="J210" s="361"/>
    </row>
    <row r="211" spans="1:10" ht="13.2">
      <c r="A211" s="178" t="s">
        <v>425</v>
      </c>
      <c r="B211" s="357" t="e">
        <f>SUM(#REF!)</f>
        <v>#REF!</v>
      </c>
      <c r="C211" s="357" t="e">
        <f>SUM(#REF!)</f>
        <v>#REF!</v>
      </c>
      <c r="D211" s="357" t="e">
        <f>SUM(#REF!)</f>
        <v>#REF!</v>
      </c>
      <c r="E211" s="357" t="e">
        <f>C211-B211</f>
        <v>#REF!</v>
      </c>
      <c r="F211" s="357" t="e">
        <f>SUM(#REF!)</f>
        <v>#REF!</v>
      </c>
      <c r="G211" s="357" t="e">
        <f>SUM(#REF!)</f>
        <v>#REF!</v>
      </c>
      <c r="H211" s="357" t="e">
        <f>SUM(#REF!)</f>
        <v>#REF!</v>
      </c>
      <c r="I211" s="357"/>
      <c r="J211" s="357"/>
    </row>
    <row r="212" spans="1:10" ht="13.2">
      <c r="A212" s="178" t="s">
        <v>557</v>
      </c>
      <c r="B212" s="355" t="e">
        <f t="shared" ref="B212:H212" si="46">SUM(B213:B220)</f>
        <v>#REF!</v>
      </c>
      <c r="C212" s="355" t="e">
        <f t="shared" si="46"/>
        <v>#REF!</v>
      </c>
      <c r="D212" s="355" t="e">
        <f t="shared" si="46"/>
        <v>#REF!</v>
      </c>
      <c r="E212" s="355" t="e">
        <f t="shared" si="46"/>
        <v>#REF!</v>
      </c>
      <c r="F212" s="355" t="e">
        <f t="shared" si="46"/>
        <v>#REF!</v>
      </c>
      <c r="G212" s="355" t="e">
        <f t="shared" si="46"/>
        <v>#REF!</v>
      </c>
      <c r="H212" s="355" t="e">
        <f t="shared" si="46"/>
        <v>#REF!</v>
      </c>
      <c r="I212" s="355"/>
      <c r="J212" s="355"/>
    </row>
    <row r="213" spans="1:10" ht="13.2">
      <c r="A213" s="178" t="s">
        <v>558</v>
      </c>
      <c r="B213" s="357" t="e">
        <f>SUM(#REF!)</f>
        <v>#REF!</v>
      </c>
      <c r="C213" s="357" t="e">
        <f>SUM(#REF!)</f>
        <v>#REF!</v>
      </c>
      <c r="D213" s="357" t="e">
        <f>SUM(#REF!)</f>
        <v>#REF!</v>
      </c>
      <c r="E213" s="357" t="e">
        <f>C213-B213</f>
        <v>#REF!</v>
      </c>
      <c r="F213" s="357" t="e">
        <f>SUM(#REF!)</f>
        <v>#REF!</v>
      </c>
      <c r="G213" s="357" t="e">
        <f>SUM(#REF!)</f>
        <v>#REF!</v>
      </c>
      <c r="H213" s="357" t="e">
        <f>SUM(#REF!)</f>
        <v>#REF!</v>
      </c>
      <c r="I213" s="357"/>
      <c r="J213" s="357"/>
    </row>
    <row r="214" spans="1:10" ht="13.2">
      <c r="A214" s="178" t="s">
        <v>245</v>
      </c>
      <c r="B214" s="357" t="e">
        <f>SUM(#REF!)</f>
        <v>#REF!</v>
      </c>
      <c r="C214" s="357" t="e">
        <f>SUM(#REF!)</f>
        <v>#REF!</v>
      </c>
      <c r="D214" s="357" t="e">
        <f>SUM(#REF!)</f>
        <v>#REF!</v>
      </c>
      <c r="E214" s="357" t="e">
        <f t="shared" ref="E214:E220" si="47">C214-B214</f>
        <v>#REF!</v>
      </c>
      <c r="F214" s="357" t="e">
        <f>SUM(#REF!)</f>
        <v>#REF!</v>
      </c>
      <c r="G214" s="357" t="e">
        <f>SUM(#REF!)</f>
        <v>#REF!</v>
      </c>
      <c r="H214" s="357" t="e">
        <f>SUM(#REF!)</f>
        <v>#REF!</v>
      </c>
      <c r="I214" s="357"/>
      <c r="J214" s="357"/>
    </row>
    <row r="215" spans="1:10" ht="13.2">
      <c r="A215" s="178" t="s">
        <v>246</v>
      </c>
      <c r="B215" s="357" t="e">
        <f>SUM(#REF!)</f>
        <v>#REF!</v>
      </c>
      <c r="C215" s="357" t="e">
        <f>SUM(#REF!)</f>
        <v>#REF!</v>
      </c>
      <c r="D215" s="357" t="e">
        <f>SUM(#REF!)</f>
        <v>#REF!</v>
      </c>
      <c r="E215" s="357" t="e">
        <f t="shared" si="47"/>
        <v>#REF!</v>
      </c>
      <c r="F215" s="357" t="e">
        <f>SUM(#REF!)</f>
        <v>#REF!</v>
      </c>
      <c r="G215" s="357" t="e">
        <f>SUM(#REF!)</f>
        <v>#REF!</v>
      </c>
      <c r="H215" s="357" t="e">
        <f>SUM(#REF!)</f>
        <v>#REF!</v>
      </c>
      <c r="I215" s="357"/>
      <c r="J215" s="357"/>
    </row>
    <row r="216" spans="1:10" ht="13.2">
      <c r="A216" s="178" t="s">
        <v>600</v>
      </c>
      <c r="B216" s="357" t="e">
        <f>SUM(#REF!)</f>
        <v>#REF!</v>
      </c>
      <c r="C216" s="357" t="e">
        <f>SUM(#REF!)</f>
        <v>#REF!</v>
      </c>
      <c r="D216" s="357" t="e">
        <f>SUM(#REF!)</f>
        <v>#REF!</v>
      </c>
      <c r="E216" s="357" t="e">
        <f t="shared" si="47"/>
        <v>#REF!</v>
      </c>
      <c r="F216" s="357" t="e">
        <f>SUM(#REF!)</f>
        <v>#REF!</v>
      </c>
      <c r="G216" s="357" t="e">
        <f>SUM(#REF!)</f>
        <v>#REF!</v>
      </c>
      <c r="H216" s="357" t="e">
        <f>SUM(#REF!)</f>
        <v>#REF!</v>
      </c>
      <c r="I216" s="357"/>
      <c r="J216" s="357"/>
    </row>
    <row r="217" spans="1:10" ht="13.2">
      <c r="A217" s="178" t="s">
        <v>109</v>
      </c>
      <c r="B217" s="357" t="e">
        <f>SUM(#REF!)</f>
        <v>#REF!</v>
      </c>
      <c r="C217" s="357" t="e">
        <f>SUM(#REF!)</f>
        <v>#REF!</v>
      </c>
      <c r="D217" s="357" t="e">
        <f>SUM(#REF!)</f>
        <v>#REF!</v>
      </c>
      <c r="E217" s="357" t="e">
        <f t="shared" si="47"/>
        <v>#REF!</v>
      </c>
      <c r="F217" s="357" t="e">
        <f>SUM(#REF!)</f>
        <v>#REF!</v>
      </c>
      <c r="G217" s="357" t="e">
        <f>SUM(#REF!)</f>
        <v>#REF!</v>
      </c>
      <c r="H217" s="357" t="e">
        <f>SUM(#REF!)</f>
        <v>#REF!</v>
      </c>
      <c r="I217" s="357"/>
      <c r="J217" s="357"/>
    </row>
    <row r="218" spans="1:10" ht="13.2">
      <c r="A218" s="178" t="s">
        <v>241</v>
      </c>
      <c r="B218" s="357" t="e">
        <f>SUM(#REF!)</f>
        <v>#REF!</v>
      </c>
      <c r="C218" s="357" t="e">
        <f>SUM(#REF!)</f>
        <v>#REF!</v>
      </c>
      <c r="D218" s="357" t="e">
        <f>SUM(#REF!)</f>
        <v>#REF!</v>
      </c>
      <c r="E218" s="357" t="e">
        <f t="shared" si="47"/>
        <v>#REF!</v>
      </c>
      <c r="F218" s="357" t="e">
        <f>SUM(#REF!)</f>
        <v>#REF!</v>
      </c>
      <c r="G218" s="357" t="e">
        <f>SUM(#REF!)</f>
        <v>#REF!</v>
      </c>
      <c r="H218" s="357" t="e">
        <f>SUM(#REF!)</f>
        <v>#REF!</v>
      </c>
      <c r="I218" s="357"/>
      <c r="J218" s="357"/>
    </row>
    <row r="219" spans="1:10" ht="13.2">
      <c r="A219" s="178" t="s">
        <v>242</v>
      </c>
      <c r="B219" s="357" t="e">
        <f>SUM(#REF!)</f>
        <v>#REF!</v>
      </c>
      <c r="C219" s="357" t="e">
        <f>SUM(#REF!)</f>
        <v>#REF!</v>
      </c>
      <c r="D219" s="357" t="e">
        <f>SUM(#REF!)</f>
        <v>#REF!</v>
      </c>
      <c r="E219" s="357" t="e">
        <f t="shared" si="47"/>
        <v>#REF!</v>
      </c>
      <c r="F219" s="357" t="e">
        <f>SUM(#REF!)</f>
        <v>#REF!</v>
      </c>
      <c r="G219" s="357" t="e">
        <f>SUM(#REF!)</f>
        <v>#REF!</v>
      </c>
      <c r="H219" s="357" t="e">
        <f>SUM(#REF!)</f>
        <v>#REF!</v>
      </c>
      <c r="I219" s="357"/>
      <c r="J219" s="357"/>
    </row>
    <row r="220" spans="1:10" ht="13.2">
      <c r="A220" s="178" t="s">
        <v>66</v>
      </c>
      <c r="B220" s="357" t="e">
        <f>SUM(#REF!)</f>
        <v>#REF!</v>
      </c>
      <c r="C220" s="357" t="e">
        <f>SUM(#REF!)</f>
        <v>#REF!</v>
      </c>
      <c r="D220" s="357" t="e">
        <f>SUM(#REF!)</f>
        <v>#REF!</v>
      </c>
      <c r="E220" s="357" t="e">
        <f t="shared" si="47"/>
        <v>#REF!</v>
      </c>
      <c r="F220" s="357" t="e">
        <f>SUM(#REF!)</f>
        <v>#REF!</v>
      </c>
      <c r="G220" s="357" t="e">
        <f>SUM(#REF!)</f>
        <v>#REF!</v>
      </c>
      <c r="H220" s="357" t="e">
        <f>SUM(#REF!)</f>
        <v>#REF!</v>
      </c>
      <c r="I220" s="357"/>
      <c r="J220" s="357"/>
    </row>
    <row r="221" spans="1:10" ht="13.2">
      <c r="A221" s="178" t="s">
        <v>29</v>
      </c>
      <c r="B221" s="357" t="e">
        <f>SUM(#REF!)</f>
        <v>#REF!</v>
      </c>
      <c r="C221" s="357" t="e">
        <f>SUM(#REF!)</f>
        <v>#REF!</v>
      </c>
      <c r="D221" s="357" t="e">
        <f>SUM(#REF!)</f>
        <v>#REF!</v>
      </c>
      <c r="E221" s="357" t="e">
        <f>C221-B221</f>
        <v>#REF!</v>
      </c>
      <c r="F221" s="357" t="e">
        <f>SUM(#REF!)</f>
        <v>#REF!</v>
      </c>
      <c r="G221" s="357" t="e">
        <f>SUM(#REF!)</f>
        <v>#REF!</v>
      </c>
      <c r="H221" s="357" t="e">
        <f>SUM(#REF!)</f>
        <v>#REF!</v>
      </c>
      <c r="I221" s="357"/>
      <c r="J221" s="357"/>
    </row>
    <row r="222" spans="1:10" ht="13.2">
      <c r="A222" s="178" t="s">
        <v>374</v>
      </c>
      <c r="B222" s="356" t="e">
        <f t="shared" ref="B222:H222" si="48">SUM(B223:B225)</f>
        <v>#REF!</v>
      </c>
      <c r="C222" s="356" t="e">
        <f t="shared" si="48"/>
        <v>#REF!</v>
      </c>
      <c r="D222" s="356" t="e">
        <f t="shared" si="48"/>
        <v>#REF!</v>
      </c>
      <c r="E222" s="356" t="e">
        <f t="shared" si="48"/>
        <v>#REF!</v>
      </c>
      <c r="F222" s="356" t="e">
        <f t="shared" si="48"/>
        <v>#REF!</v>
      </c>
      <c r="G222" s="356" t="e">
        <f t="shared" si="48"/>
        <v>#REF!</v>
      </c>
      <c r="H222" s="356" t="e">
        <f t="shared" si="48"/>
        <v>#REF!</v>
      </c>
      <c r="I222" s="356"/>
      <c r="J222" s="356"/>
    </row>
    <row r="223" spans="1:10" ht="13.2">
      <c r="A223" s="178" t="s">
        <v>618</v>
      </c>
      <c r="B223" s="357" t="e">
        <f>SUM(#REF!)</f>
        <v>#REF!</v>
      </c>
      <c r="C223" s="357" t="e">
        <f>SUM(#REF!)</f>
        <v>#REF!</v>
      </c>
      <c r="D223" s="357" t="e">
        <f>SUM(#REF!)</f>
        <v>#REF!</v>
      </c>
      <c r="E223" s="357" t="e">
        <f>C223-B223</f>
        <v>#REF!</v>
      </c>
      <c r="F223" s="357" t="e">
        <f>SUM(#REF!)</f>
        <v>#REF!</v>
      </c>
      <c r="G223" s="357" t="e">
        <f>SUM(#REF!)</f>
        <v>#REF!</v>
      </c>
      <c r="H223" s="357" t="e">
        <f>SUM(#REF!)</f>
        <v>#REF!</v>
      </c>
      <c r="I223" s="357"/>
      <c r="J223" s="357"/>
    </row>
    <row r="224" spans="1:10" ht="13.2">
      <c r="A224" s="178" t="s">
        <v>347</v>
      </c>
      <c r="B224" s="357" t="e">
        <f>SUM(#REF!)</f>
        <v>#REF!</v>
      </c>
      <c r="C224" s="357" t="e">
        <f>SUM(#REF!)</f>
        <v>#REF!</v>
      </c>
      <c r="D224" s="357" t="e">
        <f>SUM(#REF!)</f>
        <v>#REF!</v>
      </c>
      <c r="E224" s="357" t="e">
        <f>C224-B224</f>
        <v>#REF!</v>
      </c>
      <c r="F224" s="357" t="e">
        <f>SUM(#REF!)</f>
        <v>#REF!</v>
      </c>
      <c r="G224" s="357" t="e">
        <f>SUM(#REF!)</f>
        <v>#REF!</v>
      </c>
      <c r="H224" s="357" t="e">
        <f>SUM(#REF!)</f>
        <v>#REF!</v>
      </c>
      <c r="I224" s="357"/>
      <c r="J224" s="357"/>
    </row>
    <row r="225" spans="1:10" ht="13.2">
      <c r="A225" s="178" t="s">
        <v>243</v>
      </c>
      <c r="B225" s="357" t="e">
        <f>SUM(#REF!)</f>
        <v>#REF!</v>
      </c>
      <c r="C225" s="357" t="e">
        <f>SUM(#REF!)</f>
        <v>#REF!</v>
      </c>
      <c r="D225" s="357" t="e">
        <f>SUM(#REF!)</f>
        <v>#REF!</v>
      </c>
      <c r="E225" s="357" t="e">
        <f>C225-B225</f>
        <v>#REF!</v>
      </c>
      <c r="F225" s="357" t="e">
        <f>SUM(#REF!)</f>
        <v>#REF!</v>
      </c>
      <c r="G225" s="357" t="e">
        <f>SUM(#REF!)</f>
        <v>#REF!</v>
      </c>
      <c r="H225" s="357" t="e">
        <f>SUM(#REF!)</f>
        <v>#REF!</v>
      </c>
      <c r="I225" s="357"/>
      <c r="J225" s="357"/>
    </row>
    <row r="226" spans="1:10" ht="13.2">
      <c r="A226" s="178" t="s">
        <v>238</v>
      </c>
      <c r="B226" s="357" t="e">
        <f>SUM(#REF!)</f>
        <v>#REF!</v>
      </c>
      <c r="C226" s="357" t="e">
        <f>SUM(#REF!)</f>
        <v>#REF!</v>
      </c>
      <c r="D226" s="357" t="e">
        <f>SUM(#REF!)</f>
        <v>#REF!</v>
      </c>
      <c r="E226" s="357" t="e">
        <f>C226-B226</f>
        <v>#REF!</v>
      </c>
      <c r="F226" s="357" t="e">
        <f>SUM(#REF!)</f>
        <v>#REF!</v>
      </c>
      <c r="G226" s="357" t="e">
        <f>SUM(#REF!)</f>
        <v>#REF!</v>
      </c>
      <c r="H226" s="357" t="e">
        <f>SUM(#REF!)</f>
        <v>#REF!</v>
      </c>
      <c r="I226" s="357"/>
      <c r="J226" s="357"/>
    </row>
    <row r="227" spans="1:10" ht="13.2">
      <c r="A227" s="178" t="s">
        <v>240</v>
      </c>
      <c r="B227" s="355" t="e">
        <f t="shared" ref="B227:H227" si="49">SUM(B228:B229)</f>
        <v>#REF!</v>
      </c>
      <c r="C227" s="355" t="e">
        <f t="shared" si="49"/>
        <v>#REF!</v>
      </c>
      <c r="D227" s="355" t="e">
        <f t="shared" si="49"/>
        <v>#REF!</v>
      </c>
      <c r="E227" s="355" t="e">
        <f t="shared" si="49"/>
        <v>#REF!</v>
      </c>
      <c r="F227" s="355" t="e">
        <f t="shared" si="49"/>
        <v>#REF!</v>
      </c>
      <c r="G227" s="355" t="e">
        <f t="shared" si="49"/>
        <v>#REF!</v>
      </c>
      <c r="H227" s="355" t="e">
        <f t="shared" si="49"/>
        <v>#REF!</v>
      </c>
      <c r="I227" s="355"/>
      <c r="J227" s="355"/>
    </row>
    <row r="228" spans="1:10" ht="13.2">
      <c r="A228" s="178" t="s">
        <v>274</v>
      </c>
      <c r="B228" s="357" t="e">
        <f>SUM(#REF!)</f>
        <v>#REF!</v>
      </c>
      <c r="C228" s="357" t="e">
        <f>SUM(#REF!)</f>
        <v>#REF!</v>
      </c>
      <c r="D228" s="357" t="e">
        <f>SUM(#REF!)</f>
        <v>#REF!</v>
      </c>
      <c r="E228" s="357" t="e">
        <f>C228-B228</f>
        <v>#REF!</v>
      </c>
      <c r="F228" s="357" t="e">
        <f>SUM(#REF!)</f>
        <v>#REF!</v>
      </c>
      <c r="G228" s="357" t="e">
        <f>SUM(#REF!)</f>
        <v>#REF!</v>
      </c>
      <c r="H228" s="357" t="e">
        <f>SUM(#REF!)</f>
        <v>#REF!</v>
      </c>
      <c r="I228" s="357"/>
      <c r="J228" s="357"/>
    </row>
    <row r="229" spans="1:10" ht="13.2">
      <c r="A229" s="178" t="s">
        <v>275</v>
      </c>
      <c r="B229" s="357" t="e">
        <f>SUM(#REF!)</f>
        <v>#REF!</v>
      </c>
      <c r="C229" s="357" t="e">
        <f>SUM(#REF!)</f>
        <v>#REF!</v>
      </c>
      <c r="D229" s="357" t="e">
        <f>SUM(#REF!)</f>
        <v>#REF!</v>
      </c>
      <c r="E229" s="357" t="e">
        <f>C229-B229</f>
        <v>#REF!</v>
      </c>
      <c r="F229" s="357" t="e">
        <f>SUM(#REF!)</f>
        <v>#REF!</v>
      </c>
      <c r="G229" s="357" t="e">
        <f>SUM(#REF!)</f>
        <v>#REF!</v>
      </c>
      <c r="H229" s="357" t="e">
        <f>SUM(#REF!)</f>
        <v>#REF!</v>
      </c>
      <c r="I229" s="357"/>
      <c r="J229" s="357"/>
    </row>
    <row r="230" spans="1:10" ht="13.2">
      <c r="A230" s="178" t="s">
        <v>646</v>
      </c>
      <c r="B230" s="357" t="e">
        <f>SUM(#REF!)</f>
        <v>#REF!</v>
      </c>
      <c r="C230" s="357" t="e">
        <f>SUM(#REF!)</f>
        <v>#REF!</v>
      </c>
      <c r="D230" s="357" t="e">
        <f>SUM(#REF!)</f>
        <v>#REF!</v>
      </c>
      <c r="E230" s="357" t="e">
        <f>C230-B230</f>
        <v>#REF!</v>
      </c>
      <c r="F230" s="357" t="e">
        <f>SUM(#REF!)</f>
        <v>#REF!</v>
      </c>
      <c r="G230" s="357" t="e">
        <f>SUM(#REF!)</f>
        <v>#REF!</v>
      </c>
      <c r="H230" s="357" t="e">
        <f>SUM(#REF!)</f>
        <v>#REF!</v>
      </c>
      <c r="I230" s="648" t="s">
        <v>546</v>
      </c>
      <c r="J230" s="649"/>
    </row>
    <row r="231" spans="1:10" ht="13.2">
      <c r="A231" s="178"/>
      <c r="B231" s="357"/>
      <c r="C231" s="357"/>
      <c r="D231" s="357"/>
      <c r="E231" s="357"/>
      <c r="F231" s="357"/>
      <c r="G231" s="357"/>
      <c r="H231" s="357"/>
      <c r="I231" s="648"/>
      <c r="J231" s="649"/>
    </row>
    <row r="232" spans="1:10" ht="13.2">
      <c r="A232" s="178" t="s">
        <v>307</v>
      </c>
      <c r="B232" s="357" t="e">
        <f>SUM(#REF!)</f>
        <v>#REF!</v>
      </c>
      <c r="C232" s="357" t="e">
        <f>SUM(#REF!)</f>
        <v>#REF!</v>
      </c>
      <c r="D232" s="357" t="e">
        <f>SUM(#REF!)</f>
        <v>#REF!</v>
      </c>
      <c r="E232" s="357" t="e">
        <f>C232-B232</f>
        <v>#REF!</v>
      </c>
      <c r="F232" s="357" t="e">
        <f>SUM(#REF!)</f>
        <v>#REF!</v>
      </c>
      <c r="G232" s="357" t="e">
        <f>SUM(#REF!)</f>
        <v>#REF!</v>
      </c>
      <c r="H232" s="357" t="e">
        <f>SUM(#REF!)</f>
        <v>#REF!</v>
      </c>
      <c r="I232" s="357"/>
      <c r="J232" s="357"/>
    </row>
    <row r="233" spans="1:10" ht="13.2">
      <c r="A233" s="358" t="s">
        <v>513</v>
      </c>
      <c r="B233" s="357" t="e">
        <f>SUM(#REF!)</f>
        <v>#REF!</v>
      </c>
      <c r="C233" s="357" t="e">
        <f>SUM(#REF!)</f>
        <v>#REF!</v>
      </c>
      <c r="D233" s="357" t="e">
        <f>SUM(#REF!)</f>
        <v>#REF!</v>
      </c>
      <c r="E233" s="357" t="e">
        <f>C233-B233</f>
        <v>#REF!</v>
      </c>
      <c r="F233" s="357" t="e">
        <f>SUM(#REF!)</f>
        <v>#REF!</v>
      </c>
      <c r="G233" s="357" t="e">
        <f>SUM(#REF!)</f>
        <v>#REF!</v>
      </c>
      <c r="H233" s="357" t="e">
        <f>SUM(#REF!)</f>
        <v>#REF!</v>
      </c>
      <c r="I233" s="357" t="s">
        <v>433</v>
      </c>
      <c r="J233" s="357"/>
    </row>
    <row r="234" spans="1:10" ht="13.2">
      <c r="A234" s="178" t="s">
        <v>384</v>
      </c>
      <c r="B234" s="356" t="e">
        <f t="shared" ref="B234:H234" si="50">SUM(B235:B237)</f>
        <v>#REF!</v>
      </c>
      <c r="C234" s="356" t="e">
        <f t="shared" si="50"/>
        <v>#REF!</v>
      </c>
      <c r="D234" s="356" t="e">
        <f t="shared" si="50"/>
        <v>#REF!</v>
      </c>
      <c r="E234" s="356" t="e">
        <f t="shared" si="50"/>
        <v>#REF!</v>
      </c>
      <c r="F234" s="356" t="e">
        <f t="shared" si="50"/>
        <v>#REF!</v>
      </c>
      <c r="G234" s="356" t="e">
        <f t="shared" si="50"/>
        <v>#REF!</v>
      </c>
      <c r="H234" s="356" t="e">
        <f t="shared" si="50"/>
        <v>#REF!</v>
      </c>
      <c r="I234" s="356"/>
      <c r="J234" s="356"/>
    </row>
    <row r="235" spans="1:10" ht="13.2">
      <c r="A235" s="178" t="s">
        <v>9</v>
      </c>
      <c r="B235" s="357" t="e">
        <f>SUM(#REF!)</f>
        <v>#REF!</v>
      </c>
      <c r="C235" s="357" t="e">
        <f>SUM(#REF!)</f>
        <v>#REF!</v>
      </c>
      <c r="D235" s="357" t="e">
        <f>SUM(#REF!)</f>
        <v>#REF!</v>
      </c>
      <c r="E235" s="357" t="e">
        <f>C235-B235</f>
        <v>#REF!</v>
      </c>
      <c r="F235" s="357" t="e">
        <f>SUM(#REF!)</f>
        <v>#REF!</v>
      </c>
      <c r="G235" s="357" t="e">
        <f>SUM(#REF!)</f>
        <v>#REF!</v>
      </c>
      <c r="H235" s="357" t="e">
        <f>SUM(#REF!)</f>
        <v>#REF!</v>
      </c>
      <c r="I235" s="357"/>
      <c r="J235" s="357"/>
    </row>
    <row r="236" spans="1:10" ht="13.2">
      <c r="A236" s="178" t="s">
        <v>10</v>
      </c>
      <c r="B236" s="357" t="e">
        <f>SUM(#REF!)</f>
        <v>#REF!</v>
      </c>
      <c r="C236" s="357" t="e">
        <f>SUM(#REF!)</f>
        <v>#REF!</v>
      </c>
      <c r="D236" s="357" t="e">
        <f>SUM(#REF!)</f>
        <v>#REF!</v>
      </c>
      <c r="E236" s="357" t="e">
        <f>C236-B236</f>
        <v>#REF!</v>
      </c>
      <c r="F236" s="357" t="e">
        <f>SUM(#REF!)</f>
        <v>#REF!</v>
      </c>
      <c r="G236" s="357" t="e">
        <f>SUM(#REF!)</f>
        <v>#REF!</v>
      </c>
      <c r="H236" s="357" t="e">
        <f>SUM(#REF!)</f>
        <v>#REF!</v>
      </c>
      <c r="I236" s="357"/>
      <c r="J236" s="357"/>
    </row>
    <row r="237" spans="1:10" ht="13.2">
      <c r="A237" s="178" t="s">
        <v>477</v>
      </c>
      <c r="B237" s="357" t="e">
        <f>SUM(#REF!)</f>
        <v>#REF!</v>
      </c>
      <c r="C237" s="357" t="e">
        <f>SUM(#REF!)</f>
        <v>#REF!</v>
      </c>
      <c r="D237" s="357" t="e">
        <f>SUM(#REF!)</f>
        <v>#REF!</v>
      </c>
      <c r="E237" s="357" t="e">
        <f>C237-B237</f>
        <v>#REF!</v>
      </c>
      <c r="F237" s="357" t="e">
        <f>SUM(#REF!)</f>
        <v>#REF!</v>
      </c>
      <c r="G237" s="357" t="e">
        <f>SUM(#REF!)</f>
        <v>#REF!</v>
      </c>
      <c r="H237" s="357" t="e">
        <f>SUM(#REF!)</f>
        <v>#REF!</v>
      </c>
      <c r="I237" s="357"/>
      <c r="J237" s="357"/>
    </row>
    <row r="238" spans="1:10" ht="13.2">
      <c r="A238" s="178" t="s">
        <v>456</v>
      </c>
      <c r="B238" s="355" t="e">
        <f t="shared" ref="B238:H238" si="51">SUM(B239:B240)</f>
        <v>#REF!</v>
      </c>
      <c r="C238" s="355" t="e">
        <f t="shared" si="51"/>
        <v>#REF!</v>
      </c>
      <c r="D238" s="355" t="e">
        <f t="shared" si="51"/>
        <v>#REF!</v>
      </c>
      <c r="E238" s="355" t="e">
        <f t="shared" si="51"/>
        <v>#REF!</v>
      </c>
      <c r="F238" s="355" t="e">
        <f t="shared" si="51"/>
        <v>#REF!</v>
      </c>
      <c r="G238" s="355" t="e">
        <f t="shared" si="51"/>
        <v>#REF!</v>
      </c>
      <c r="H238" s="355" t="e">
        <f t="shared" si="51"/>
        <v>#REF!</v>
      </c>
      <c r="I238" s="355"/>
      <c r="J238" s="355"/>
    </row>
    <row r="239" spans="1:10" ht="13.2">
      <c r="A239" s="178" t="s">
        <v>455</v>
      </c>
      <c r="B239" s="357" t="e">
        <f>SUM(#REF!)</f>
        <v>#REF!</v>
      </c>
      <c r="C239" s="357" t="e">
        <f>SUM(#REF!)</f>
        <v>#REF!</v>
      </c>
      <c r="D239" s="357" t="e">
        <f>SUM(#REF!)</f>
        <v>#REF!</v>
      </c>
      <c r="E239" s="357" t="e">
        <f>C239-B239</f>
        <v>#REF!</v>
      </c>
      <c r="F239" s="357" t="e">
        <f>SUM(#REF!)</f>
        <v>#REF!</v>
      </c>
      <c r="G239" s="357" t="e">
        <f>SUM(#REF!)</f>
        <v>#REF!</v>
      </c>
      <c r="H239" s="357" t="e">
        <f>SUM(#REF!)</f>
        <v>#REF!</v>
      </c>
      <c r="I239" s="357"/>
      <c r="J239" s="357"/>
    </row>
    <row r="240" spans="1:10" ht="13.2">
      <c r="A240" s="178" t="s">
        <v>454</v>
      </c>
      <c r="B240" s="357" t="e">
        <f>SUM(#REF!)</f>
        <v>#REF!</v>
      </c>
      <c r="C240" s="357" t="e">
        <f>SUM(#REF!)</f>
        <v>#REF!</v>
      </c>
      <c r="D240" s="357" t="e">
        <f>SUM(#REF!)</f>
        <v>#REF!</v>
      </c>
      <c r="E240" s="357" t="e">
        <f>C240-B240</f>
        <v>#REF!</v>
      </c>
      <c r="F240" s="357" t="e">
        <f>SUM(#REF!)</f>
        <v>#REF!</v>
      </c>
      <c r="G240" s="357" t="e">
        <f>SUM(#REF!)</f>
        <v>#REF!</v>
      </c>
      <c r="H240" s="357" t="e">
        <f>SUM(#REF!)</f>
        <v>#REF!</v>
      </c>
      <c r="I240" s="357"/>
      <c r="J240" s="357"/>
    </row>
    <row r="241" spans="1:10" ht="13.2">
      <c r="A241" s="178" t="s">
        <v>147</v>
      </c>
      <c r="B241" s="356" t="e">
        <f t="shared" ref="B241:H241" si="52">SUM(B242:B245)</f>
        <v>#REF!</v>
      </c>
      <c r="C241" s="13" t="e">
        <f t="shared" si="52"/>
        <v>#REF!</v>
      </c>
      <c r="D241" s="13" t="e">
        <f t="shared" si="52"/>
        <v>#REF!</v>
      </c>
      <c r="E241" s="13" t="e">
        <f t="shared" si="52"/>
        <v>#REF!</v>
      </c>
      <c r="F241" s="13" t="e">
        <f t="shared" si="52"/>
        <v>#REF!</v>
      </c>
      <c r="G241" s="13" t="e">
        <f t="shared" si="52"/>
        <v>#REF!</v>
      </c>
      <c r="H241" s="356" t="e">
        <f t="shared" si="52"/>
        <v>#REF!</v>
      </c>
      <c r="I241" s="356"/>
      <c r="J241" s="356"/>
    </row>
    <row r="242" spans="1:10" ht="13.2">
      <c r="A242" s="178" t="s">
        <v>287</v>
      </c>
      <c r="B242" s="8" t="e">
        <f>SUM(#REF!)</f>
        <v>#REF!</v>
      </c>
      <c r="C242" s="8" t="e">
        <f>SUM(#REF!)</f>
        <v>#REF!</v>
      </c>
      <c r="D242" s="8" t="e">
        <f>SUM(#REF!)</f>
        <v>#REF!</v>
      </c>
      <c r="E242" s="357" t="e">
        <f>C242-B242</f>
        <v>#REF!</v>
      </c>
      <c r="F242" s="357" t="e">
        <f>SUM(#REF!)</f>
        <v>#REF!</v>
      </c>
      <c r="G242" s="357" t="e">
        <f>SUM(#REF!)</f>
        <v>#REF!</v>
      </c>
      <c r="H242" s="357" t="e">
        <f>SUM(#REF!)</f>
        <v>#REF!</v>
      </c>
      <c r="I242" s="357"/>
      <c r="J242" s="357"/>
    </row>
    <row r="243" spans="1:10" ht="13.2">
      <c r="A243" s="178" t="s">
        <v>105</v>
      </c>
      <c r="B243" s="8" t="e">
        <f>SUM(#REF!)</f>
        <v>#REF!</v>
      </c>
      <c r="C243" s="8" t="e">
        <f>SUM(#REF!)</f>
        <v>#REF!</v>
      </c>
      <c r="D243" s="8" t="e">
        <f>SUM(#REF!)</f>
        <v>#REF!</v>
      </c>
      <c r="E243" s="357" t="e">
        <f>C243-B243</f>
        <v>#REF!</v>
      </c>
      <c r="F243" s="357" t="e">
        <f>SUM(#REF!)</f>
        <v>#REF!</v>
      </c>
      <c r="G243" s="357" t="e">
        <f>SUM(#REF!)</f>
        <v>#REF!</v>
      </c>
      <c r="H243" s="357" t="e">
        <f>SUM(#REF!)</f>
        <v>#REF!</v>
      </c>
      <c r="I243" s="357" t="s">
        <v>547</v>
      </c>
      <c r="J243" s="357"/>
    </row>
    <row r="244" spans="1:10" ht="13.2">
      <c r="A244" s="178"/>
      <c r="B244" s="8"/>
      <c r="C244" s="8"/>
      <c r="D244" s="8"/>
      <c r="E244" s="357"/>
      <c r="F244" s="357"/>
      <c r="G244" s="357"/>
      <c r="H244" s="357"/>
      <c r="I244" s="357" t="s">
        <v>548</v>
      </c>
      <c r="J244" s="357"/>
    </row>
    <row r="245" spans="1:10" ht="13.2">
      <c r="A245" s="178" t="s">
        <v>20</v>
      </c>
      <c r="B245" s="8" t="e">
        <f>SUM(#REF!)</f>
        <v>#REF!</v>
      </c>
      <c r="C245" s="8" t="e">
        <f>SUM(#REF!)</f>
        <v>#REF!</v>
      </c>
      <c r="D245" s="8" t="e">
        <f>SUM(#REF!)</f>
        <v>#REF!</v>
      </c>
      <c r="E245" s="357" t="e">
        <f>C245-B245</f>
        <v>#REF!</v>
      </c>
      <c r="F245" s="357" t="e">
        <f>SUM(#REF!)</f>
        <v>#REF!</v>
      </c>
      <c r="G245" s="357" t="e">
        <f>SUM(#REF!)</f>
        <v>#REF!</v>
      </c>
      <c r="H245" s="357" t="e">
        <f>SUM(#REF!)</f>
        <v>#REF!</v>
      </c>
      <c r="I245" s="357"/>
      <c r="J245" s="357"/>
    </row>
    <row r="246" spans="1:10" ht="13.2">
      <c r="A246" s="178" t="s">
        <v>593</v>
      </c>
      <c r="B246" s="356" t="e">
        <f t="shared" ref="B246:H246" si="53">SUM(B247:B249)</f>
        <v>#REF!</v>
      </c>
      <c r="C246" s="356" t="e">
        <f t="shared" si="53"/>
        <v>#REF!</v>
      </c>
      <c r="D246" s="356" t="e">
        <f t="shared" si="53"/>
        <v>#REF!</v>
      </c>
      <c r="E246" s="356" t="e">
        <f t="shared" si="53"/>
        <v>#REF!</v>
      </c>
      <c r="F246" s="356" t="e">
        <f t="shared" si="53"/>
        <v>#REF!</v>
      </c>
      <c r="G246" s="356" t="e">
        <f t="shared" si="53"/>
        <v>#REF!</v>
      </c>
      <c r="H246" s="356" t="e">
        <f t="shared" si="53"/>
        <v>#REF!</v>
      </c>
      <c r="I246" s="356"/>
      <c r="J246" s="356"/>
    </row>
    <row r="247" spans="1:10" ht="13.2">
      <c r="A247" s="178" t="s">
        <v>311</v>
      </c>
      <c r="B247" s="357" t="e">
        <f>SUM(#REF!)</f>
        <v>#REF!</v>
      </c>
      <c r="C247" s="357" t="e">
        <f>SUM(#REF!)</f>
        <v>#REF!</v>
      </c>
      <c r="D247" s="357" t="e">
        <f>SUM(#REF!)</f>
        <v>#REF!</v>
      </c>
      <c r="E247" s="357" t="e">
        <f>C247-B247</f>
        <v>#REF!</v>
      </c>
      <c r="F247" s="357" t="e">
        <f>SUM(#REF!)</f>
        <v>#REF!</v>
      </c>
      <c r="G247" s="357" t="e">
        <f>SUM(#REF!)</f>
        <v>#REF!</v>
      </c>
      <c r="H247" s="357" t="e">
        <f>SUM(#REF!)</f>
        <v>#REF!</v>
      </c>
      <c r="I247" s="357"/>
      <c r="J247" s="357"/>
    </row>
    <row r="248" spans="1:10" ht="13.2">
      <c r="A248" s="178" t="s">
        <v>312</v>
      </c>
      <c r="B248" s="357" t="e">
        <f>SUM(#REF!)</f>
        <v>#REF!</v>
      </c>
      <c r="C248" s="357" t="e">
        <f>SUM(#REF!)</f>
        <v>#REF!</v>
      </c>
      <c r="D248" s="357" t="e">
        <f>SUM(#REF!)</f>
        <v>#REF!</v>
      </c>
      <c r="E248" s="357" t="e">
        <f>C248-B248</f>
        <v>#REF!</v>
      </c>
      <c r="F248" s="357" t="e">
        <f>SUM(#REF!)</f>
        <v>#REF!</v>
      </c>
      <c r="G248" s="357" t="e">
        <f>SUM(#REF!)</f>
        <v>#REF!</v>
      </c>
      <c r="H248" s="357" t="e">
        <f>SUM(#REF!)</f>
        <v>#REF!</v>
      </c>
      <c r="I248" s="357"/>
      <c r="J248" s="357"/>
    </row>
    <row r="249" spans="1:10" ht="13.2">
      <c r="A249" s="178" t="s">
        <v>99</v>
      </c>
      <c r="B249" s="357" t="e">
        <f>SUM(#REF!)</f>
        <v>#REF!</v>
      </c>
      <c r="C249" s="357" t="e">
        <f>SUM(#REF!)</f>
        <v>#REF!</v>
      </c>
      <c r="D249" s="357" t="e">
        <f>SUM(#REF!)</f>
        <v>#REF!</v>
      </c>
      <c r="E249" s="357" t="e">
        <f>C249-B249</f>
        <v>#REF!</v>
      </c>
      <c r="F249" s="357" t="e">
        <f>SUM(#REF!)</f>
        <v>#REF!</v>
      </c>
      <c r="G249" s="357" t="e">
        <f>SUM(#REF!)</f>
        <v>#REF!</v>
      </c>
      <c r="H249" s="357" t="e">
        <f>SUM(#REF!)</f>
        <v>#REF!</v>
      </c>
      <c r="I249" s="357"/>
      <c r="J249" s="357"/>
    </row>
    <row r="250" spans="1:10" ht="13.2">
      <c r="A250" s="178" t="s">
        <v>318</v>
      </c>
      <c r="B250" s="357" t="e">
        <f>SUM(#REF!)</f>
        <v>#REF!</v>
      </c>
      <c r="C250" s="357" t="e">
        <f>SUM(#REF!)</f>
        <v>#REF!</v>
      </c>
      <c r="D250" s="357" t="e">
        <f>SUM(#REF!)</f>
        <v>#REF!</v>
      </c>
      <c r="E250" s="357" t="e">
        <f>C250-B250</f>
        <v>#REF!</v>
      </c>
      <c r="F250" s="357" t="e">
        <f>SUM(#REF!)</f>
        <v>#REF!</v>
      </c>
      <c r="G250" s="357" t="e">
        <f>SUM(#REF!)</f>
        <v>#REF!</v>
      </c>
      <c r="H250" s="357" t="e">
        <f>SUM(#REF!)</f>
        <v>#REF!</v>
      </c>
      <c r="I250" s="357"/>
      <c r="J250" s="357"/>
    </row>
    <row r="251" spans="1:10" ht="13.2">
      <c r="A251" s="178" t="s">
        <v>429</v>
      </c>
      <c r="B251" s="355" t="e">
        <f t="shared" ref="B251:H251" si="54">SUM(B252:B258)</f>
        <v>#REF!</v>
      </c>
      <c r="C251" s="355" t="e">
        <f t="shared" si="54"/>
        <v>#REF!</v>
      </c>
      <c r="D251" s="355" t="e">
        <f t="shared" si="54"/>
        <v>#REF!</v>
      </c>
      <c r="E251" s="355" t="e">
        <f t="shared" si="54"/>
        <v>#REF!</v>
      </c>
      <c r="F251" s="355" t="e">
        <f t="shared" si="54"/>
        <v>#REF!</v>
      </c>
      <c r="G251" s="355" t="e">
        <f t="shared" si="54"/>
        <v>#REF!</v>
      </c>
      <c r="H251" s="355" t="e">
        <f t="shared" si="54"/>
        <v>#REF!</v>
      </c>
      <c r="I251" s="355"/>
      <c r="J251" s="355"/>
    </row>
    <row r="252" spans="1:10" ht="13.2">
      <c r="A252" s="178" t="s">
        <v>457</v>
      </c>
      <c r="B252" s="357" t="e">
        <f>SUM(#REF!)</f>
        <v>#REF!</v>
      </c>
      <c r="C252" s="357" t="e">
        <f>SUM(#REF!)</f>
        <v>#REF!</v>
      </c>
      <c r="D252" s="357" t="e">
        <f>SUM(#REF!)</f>
        <v>#REF!</v>
      </c>
      <c r="E252" s="357" t="e">
        <f>C252-B252</f>
        <v>#REF!</v>
      </c>
      <c r="F252" s="357" t="e">
        <f>SUM(#REF!)</f>
        <v>#REF!</v>
      </c>
      <c r="G252" s="357" t="e">
        <f>SUM(#REF!)</f>
        <v>#REF!</v>
      </c>
      <c r="H252" s="357" t="e">
        <f>SUM(#REF!)</f>
        <v>#REF!</v>
      </c>
      <c r="I252" s="357"/>
      <c r="J252" s="357"/>
    </row>
    <row r="253" spans="1:10" ht="13.2">
      <c r="A253" s="178" t="s">
        <v>458</v>
      </c>
      <c r="B253" s="357" t="e">
        <f>SUM(#REF!)</f>
        <v>#REF!</v>
      </c>
      <c r="C253" s="357" t="e">
        <f>SUM(#REF!)</f>
        <v>#REF!</v>
      </c>
      <c r="D253" s="357" t="e">
        <f>SUM(#REF!)</f>
        <v>#REF!</v>
      </c>
      <c r="E253" s="357" t="e">
        <f t="shared" ref="E253:E258" si="55">C253-B253</f>
        <v>#REF!</v>
      </c>
      <c r="F253" s="357" t="e">
        <f>SUM(#REF!)</f>
        <v>#REF!</v>
      </c>
      <c r="G253" s="357" t="e">
        <f>SUM(#REF!)</f>
        <v>#REF!</v>
      </c>
      <c r="H253" s="357" t="e">
        <f>SUM(#REF!)</f>
        <v>#REF!</v>
      </c>
      <c r="I253" s="357"/>
      <c r="J253" s="357"/>
    </row>
    <row r="254" spans="1:10" ht="13.2">
      <c r="A254" s="178" t="s">
        <v>86</v>
      </c>
      <c r="B254" s="357" t="e">
        <f>SUM(#REF!)</f>
        <v>#REF!</v>
      </c>
      <c r="C254" s="357" t="e">
        <f>SUM(#REF!)</f>
        <v>#REF!</v>
      </c>
      <c r="D254" s="357" t="e">
        <f>SUM(#REF!)</f>
        <v>#REF!</v>
      </c>
      <c r="E254" s="357" t="e">
        <f t="shared" si="55"/>
        <v>#REF!</v>
      </c>
      <c r="F254" s="357" t="e">
        <f>SUM(#REF!)</f>
        <v>#REF!</v>
      </c>
      <c r="G254" s="357" t="e">
        <f>SUM(#REF!)</f>
        <v>#REF!</v>
      </c>
      <c r="H254" s="357" t="e">
        <f>SUM(#REF!)</f>
        <v>#REF!</v>
      </c>
      <c r="I254" s="357"/>
      <c r="J254" s="357"/>
    </row>
    <row r="255" spans="1:10" ht="13.2">
      <c r="A255" s="178" t="s">
        <v>87</v>
      </c>
      <c r="B255" s="357" t="e">
        <f>SUM(#REF!)</f>
        <v>#REF!</v>
      </c>
      <c r="C255" s="357" t="e">
        <f>SUM(#REF!)</f>
        <v>#REF!</v>
      </c>
      <c r="D255" s="357" t="e">
        <f>SUM(#REF!)</f>
        <v>#REF!</v>
      </c>
      <c r="E255" s="357" t="e">
        <f t="shared" si="55"/>
        <v>#REF!</v>
      </c>
      <c r="F255" s="357" t="e">
        <f>SUM(#REF!)</f>
        <v>#REF!</v>
      </c>
      <c r="G255" s="357" t="e">
        <f>SUM(#REF!)</f>
        <v>#REF!</v>
      </c>
      <c r="H255" s="357" t="e">
        <f>SUM(#REF!)</f>
        <v>#REF!</v>
      </c>
      <c r="I255" s="357"/>
      <c r="J255" s="357"/>
    </row>
    <row r="256" spans="1:10" ht="13.2">
      <c r="A256" s="178" t="s">
        <v>88</v>
      </c>
      <c r="B256" s="357" t="e">
        <f>SUM(#REF!)</f>
        <v>#REF!</v>
      </c>
      <c r="C256" s="357" t="e">
        <f>SUM(#REF!)</f>
        <v>#REF!</v>
      </c>
      <c r="D256" s="357" t="e">
        <f>SUM(#REF!)</f>
        <v>#REF!</v>
      </c>
      <c r="E256" s="357" t="e">
        <f t="shared" si="55"/>
        <v>#REF!</v>
      </c>
      <c r="F256" s="357" t="e">
        <f>SUM(#REF!)</f>
        <v>#REF!</v>
      </c>
      <c r="G256" s="357" t="e">
        <f>SUM(#REF!)</f>
        <v>#REF!</v>
      </c>
      <c r="H256" s="357" t="e">
        <f>SUM(#REF!)</f>
        <v>#REF!</v>
      </c>
      <c r="I256" s="357"/>
      <c r="J256" s="357"/>
    </row>
    <row r="257" spans="1:10" ht="13.2">
      <c r="A257" s="178" t="s">
        <v>59</v>
      </c>
      <c r="B257" s="357" t="e">
        <f>SUM(#REF!)</f>
        <v>#REF!</v>
      </c>
      <c r="C257" s="357" t="e">
        <f>SUM(#REF!)</f>
        <v>#REF!</v>
      </c>
      <c r="D257" s="357" t="e">
        <f>SUM(#REF!)</f>
        <v>#REF!</v>
      </c>
      <c r="E257" s="357" t="e">
        <f t="shared" si="55"/>
        <v>#REF!</v>
      </c>
      <c r="F257" s="357" t="e">
        <f>SUM(#REF!)</f>
        <v>#REF!</v>
      </c>
      <c r="G257" s="357" t="e">
        <f>SUM(#REF!)</f>
        <v>#REF!</v>
      </c>
      <c r="H257" s="357" t="e">
        <f>SUM(#REF!)</f>
        <v>#REF!</v>
      </c>
      <c r="I257" s="357"/>
      <c r="J257" s="357"/>
    </row>
    <row r="258" spans="1:10" ht="13.2">
      <c r="A258" s="178" t="s">
        <v>60</v>
      </c>
      <c r="B258" s="357" t="e">
        <f>SUM(#REF!)</f>
        <v>#REF!</v>
      </c>
      <c r="C258" s="357" t="e">
        <f>SUM(#REF!)</f>
        <v>#REF!</v>
      </c>
      <c r="D258" s="357" t="e">
        <f>SUM(#REF!)</f>
        <v>#REF!</v>
      </c>
      <c r="E258" s="357" t="e">
        <f t="shared" si="55"/>
        <v>#REF!</v>
      </c>
      <c r="F258" s="357" t="e">
        <f>SUM(#REF!)</f>
        <v>#REF!</v>
      </c>
      <c r="G258" s="357" t="e">
        <f>SUM(#REF!)</f>
        <v>#REF!</v>
      </c>
      <c r="H258" s="357" t="e">
        <f>SUM(#REF!)</f>
        <v>#REF!</v>
      </c>
      <c r="I258" s="357"/>
      <c r="J258" s="357"/>
    </row>
    <row r="259" spans="1:10" ht="13.2">
      <c r="A259" s="198" t="s">
        <v>254</v>
      </c>
      <c r="B259" s="356" t="e">
        <f>SUM(B260)</f>
        <v>#REF!</v>
      </c>
      <c r="C259" s="356" t="e">
        <f t="shared" ref="C259:H259" si="56">SUM(C260)</f>
        <v>#REF!</v>
      </c>
      <c r="D259" s="356" t="e">
        <f t="shared" si="56"/>
        <v>#REF!</v>
      </c>
      <c r="E259" s="356" t="e">
        <f t="shared" si="56"/>
        <v>#REF!</v>
      </c>
      <c r="F259" s="356" t="e">
        <f t="shared" si="56"/>
        <v>#REF!</v>
      </c>
      <c r="G259" s="356" t="e">
        <f t="shared" si="56"/>
        <v>#REF!</v>
      </c>
      <c r="H259" s="356" t="e">
        <f t="shared" si="56"/>
        <v>#REF!</v>
      </c>
      <c r="I259" s="357"/>
      <c r="J259" s="357"/>
    </row>
    <row r="260" spans="1:10" ht="13.2">
      <c r="A260" s="198" t="s">
        <v>255</v>
      </c>
      <c r="B260" s="357" t="e">
        <f>SUM(#REF!)</f>
        <v>#REF!</v>
      </c>
      <c r="C260" s="357" t="e">
        <f>SUM(#REF!)</f>
        <v>#REF!</v>
      </c>
      <c r="D260" s="357" t="e">
        <f>SUM(#REF!)</f>
        <v>#REF!</v>
      </c>
      <c r="E260" s="357" t="e">
        <f>C260-B260</f>
        <v>#REF!</v>
      </c>
      <c r="F260" s="357" t="e">
        <f>SUM(#REF!)</f>
        <v>#REF!</v>
      </c>
      <c r="G260" s="357" t="e">
        <f>SUM(#REF!)</f>
        <v>#REF!</v>
      </c>
      <c r="H260" s="357" t="e">
        <f>SUM(#REF!)</f>
        <v>#REF!</v>
      </c>
      <c r="I260" s="357"/>
      <c r="J260" s="357"/>
    </row>
    <row r="261" spans="1:10" ht="13.2">
      <c r="A261" s="371" t="s">
        <v>756</v>
      </c>
      <c r="B261" s="357" t="e">
        <f>SUM(#REF!)</f>
        <v>#REF!</v>
      </c>
      <c r="C261" s="357" t="e">
        <f>SUM(#REF!)</f>
        <v>#REF!</v>
      </c>
      <c r="D261" s="357" t="e">
        <f>SUM(#REF!)</f>
        <v>#REF!</v>
      </c>
      <c r="E261" s="357" t="e">
        <f>C261-B261</f>
        <v>#REF!</v>
      </c>
      <c r="F261" s="357" t="e">
        <f>SUM(#REF!)</f>
        <v>#REF!</v>
      </c>
      <c r="G261" s="357" t="e">
        <f>SUM(#REF!)-1</f>
        <v>#REF!</v>
      </c>
      <c r="H261" s="357" t="e">
        <f>SUM(#REF!)</f>
        <v>#REF!</v>
      </c>
      <c r="I261" s="357"/>
      <c r="J261" s="357"/>
    </row>
    <row r="262" spans="1:10" ht="13.2">
      <c r="A262" s="358" t="s">
        <v>386</v>
      </c>
      <c r="B262" s="356" t="e">
        <f t="shared" ref="B262:H262" si="57">SUM(B263:B264)</f>
        <v>#REF!</v>
      </c>
      <c r="C262" s="356" t="e">
        <f t="shared" si="57"/>
        <v>#REF!</v>
      </c>
      <c r="D262" s="356" t="e">
        <f t="shared" si="57"/>
        <v>#REF!</v>
      </c>
      <c r="E262" s="356" t="e">
        <f t="shared" si="57"/>
        <v>#REF!</v>
      </c>
      <c r="F262" s="356" t="e">
        <f t="shared" si="57"/>
        <v>#REF!</v>
      </c>
      <c r="G262" s="356" t="e">
        <f t="shared" si="57"/>
        <v>#REF!</v>
      </c>
      <c r="H262" s="356" t="e">
        <f t="shared" si="57"/>
        <v>#REF!</v>
      </c>
      <c r="I262" s="356"/>
      <c r="J262" s="356"/>
    </row>
    <row r="263" spans="1:10" ht="13.2">
      <c r="A263" s="358" t="s">
        <v>321</v>
      </c>
      <c r="B263" s="357" t="e">
        <f>SUM(#REF!)</f>
        <v>#REF!</v>
      </c>
      <c r="C263" s="357" t="e">
        <f>SUM(#REF!)</f>
        <v>#REF!</v>
      </c>
      <c r="D263" s="357" t="e">
        <f>SUM(#REF!)</f>
        <v>#REF!</v>
      </c>
      <c r="E263" s="357" t="e">
        <f>C263-B263</f>
        <v>#REF!</v>
      </c>
      <c r="F263" s="357" t="e">
        <f>SUM(#REF!)</f>
        <v>#REF!</v>
      </c>
      <c r="G263" s="357" t="e">
        <f>SUM(#REF!)</f>
        <v>#REF!</v>
      </c>
      <c r="H263" s="357" t="e">
        <f>SUM(#REF!)</f>
        <v>#REF!</v>
      </c>
      <c r="I263" s="357"/>
      <c r="J263" s="357"/>
    </row>
    <row r="264" spans="1:10" ht="13.2">
      <c r="A264" s="358" t="s">
        <v>322</v>
      </c>
      <c r="B264" s="357" t="e">
        <f>SUM(#REF!)</f>
        <v>#REF!</v>
      </c>
      <c r="C264" s="357" t="e">
        <f>SUM(#REF!)</f>
        <v>#REF!</v>
      </c>
      <c r="D264" s="357" t="e">
        <f>SUM(#REF!)</f>
        <v>#REF!</v>
      </c>
      <c r="E264" s="357" t="e">
        <f>C264-B264</f>
        <v>#REF!</v>
      </c>
      <c r="F264" s="357" t="e">
        <f>SUM(#REF!)</f>
        <v>#REF!</v>
      </c>
      <c r="G264" s="357" t="e">
        <f>SUM(#REF!)</f>
        <v>#REF!</v>
      </c>
      <c r="H264" s="357" t="e">
        <f>SUM(#REF!)</f>
        <v>#REF!</v>
      </c>
      <c r="I264" s="357"/>
      <c r="J264" s="357"/>
    </row>
    <row r="265" spans="1:10" ht="13.2">
      <c r="A265" s="358" t="s">
        <v>416</v>
      </c>
      <c r="B265" s="357" t="e">
        <f>SUM(#REF!)</f>
        <v>#REF!</v>
      </c>
      <c r="C265" s="357" t="e">
        <f>SUM(#REF!)</f>
        <v>#REF!</v>
      </c>
      <c r="D265" s="357" t="e">
        <f>SUM(#REF!)</f>
        <v>#REF!</v>
      </c>
      <c r="E265" s="357" t="e">
        <f>C265-B265</f>
        <v>#REF!</v>
      </c>
      <c r="F265" s="357" t="e">
        <f>SUM(#REF!)</f>
        <v>#REF!</v>
      </c>
      <c r="G265" s="357" t="e">
        <f>SUM(#REF!)</f>
        <v>#REF!</v>
      </c>
      <c r="H265" s="357" t="e">
        <f>SUM(#REF!)</f>
        <v>#REF!</v>
      </c>
      <c r="I265" s="357"/>
      <c r="J265" s="357"/>
    </row>
    <row r="266" spans="1:10" ht="13.2">
      <c r="A266" s="358" t="s">
        <v>48</v>
      </c>
      <c r="B266" s="356" t="e">
        <f t="shared" ref="B266:H266" si="58">SUM(B267:B270)</f>
        <v>#REF!</v>
      </c>
      <c r="C266" s="356" t="e">
        <f t="shared" si="58"/>
        <v>#REF!</v>
      </c>
      <c r="D266" s="356" t="e">
        <f t="shared" si="58"/>
        <v>#REF!</v>
      </c>
      <c r="E266" s="356" t="e">
        <f t="shared" si="58"/>
        <v>#REF!</v>
      </c>
      <c r="F266" s="356" t="e">
        <f t="shared" si="58"/>
        <v>#REF!</v>
      </c>
      <c r="G266" s="356" t="e">
        <f t="shared" si="58"/>
        <v>#REF!</v>
      </c>
      <c r="H266" s="356" t="e">
        <f t="shared" si="58"/>
        <v>#REF!</v>
      </c>
      <c r="I266" s="356"/>
      <c r="J266" s="356"/>
    </row>
    <row r="267" spans="1:10" ht="13.2">
      <c r="A267" s="358" t="s">
        <v>201</v>
      </c>
      <c r="B267" s="357" t="e">
        <f>SUM(#REF!)</f>
        <v>#REF!</v>
      </c>
      <c r="C267" s="357" t="e">
        <f>SUM(#REF!)</f>
        <v>#REF!</v>
      </c>
      <c r="D267" s="357" t="e">
        <f>SUM(#REF!)</f>
        <v>#REF!</v>
      </c>
      <c r="E267" s="357" t="e">
        <f t="shared" ref="E267:E272" si="59">C267-B267</f>
        <v>#REF!</v>
      </c>
      <c r="F267" s="357" t="e">
        <f>SUM(#REF!)</f>
        <v>#REF!</v>
      </c>
      <c r="G267" s="357" t="e">
        <f>SUM(#REF!)</f>
        <v>#REF!</v>
      </c>
      <c r="H267" s="357" t="e">
        <f>SUM(#REF!)</f>
        <v>#REF!</v>
      </c>
      <c r="I267" s="357"/>
      <c r="J267" s="357"/>
    </row>
    <row r="268" spans="1:10" ht="13.2">
      <c r="A268" s="358" t="s">
        <v>202</v>
      </c>
      <c r="B268" s="357" t="e">
        <f>SUM(#REF!)</f>
        <v>#REF!</v>
      </c>
      <c r="C268" s="357" t="e">
        <f>SUM(#REF!)</f>
        <v>#REF!</v>
      </c>
      <c r="D268" s="357" t="e">
        <f>SUM(#REF!)</f>
        <v>#REF!</v>
      </c>
      <c r="E268" s="357" t="e">
        <f t="shared" si="59"/>
        <v>#REF!</v>
      </c>
      <c r="F268" s="357" t="e">
        <f>SUM(#REF!)</f>
        <v>#REF!</v>
      </c>
      <c r="G268" s="357" t="e">
        <f>SUM(#REF!)</f>
        <v>#REF!</v>
      </c>
      <c r="H268" s="357" t="e">
        <f>SUM(#REF!)</f>
        <v>#REF!</v>
      </c>
      <c r="I268" s="357"/>
      <c r="J268" s="357"/>
    </row>
    <row r="269" spans="1:10" ht="13.2">
      <c r="A269" s="358" t="s">
        <v>586</v>
      </c>
      <c r="B269" s="357" t="e">
        <f>SUM(#REF!)</f>
        <v>#REF!</v>
      </c>
      <c r="C269" s="357" t="e">
        <f>SUM(#REF!)</f>
        <v>#REF!</v>
      </c>
      <c r="D269" s="357" t="e">
        <f>SUM(#REF!)</f>
        <v>#REF!</v>
      </c>
      <c r="E269" s="357" t="e">
        <f t="shared" si="59"/>
        <v>#REF!</v>
      </c>
      <c r="F269" s="357" t="e">
        <f>SUM(#REF!)</f>
        <v>#REF!</v>
      </c>
      <c r="G269" s="357" t="e">
        <f>SUM(#REF!)</f>
        <v>#REF!</v>
      </c>
      <c r="H269" s="357" t="e">
        <f>SUM(#REF!)</f>
        <v>#REF!</v>
      </c>
      <c r="I269" s="357"/>
      <c r="J269" s="357"/>
    </row>
    <row r="270" spans="1:10" ht="13.2">
      <c r="A270" s="358" t="s">
        <v>188</v>
      </c>
      <c r="B270" s="357" t="e">
        <f>SUM(#REF!)</f>
        <v>#REF!</v>
      </c>
      <c r="C270" s="357" t="e">
        <f>SUM(#REF!)</f>
        <v>#REF!</v>
      </c>
      <c r="D270" s="357" t="e">
        <f>SUM(#REF!)</f>
        <v>#REF!</v>
      </c>
      <c r="E270" s="357" t="e">
        <f t="shared" si="59"/>
        <v>#REF!</v>
      </c>
      <c r="F270" s="357" t="e">
        <f>SUM(#REF!)</f>
        <v>#REF!</v>
      </c>
      <c r="G270" s="357" t="e">
        <f>SUM(#REF!)</f>
        <v>#REF!</v>
      </c>
      <c r="H270" s="357" t="e">
        <f>SUM(#REF!)</f>
        <v>#REF!</v>
      </c>
      <c r="I270" s="357"/>
      <c r="J270" s="357"/>
    </row>
    <row r="271" spans="1:10" ht="13.2">
      <c r="A271" s="358" t="s">
        <v>49</v>
      </c>
      <c r="B271" s="357" t="e">
        <f>SUM(#REF!)</f>
        <v>#REF!</v>
      </c>
      <c r="C271" s="357" t="e">
        <f>SUM(#REF!)</f>
        <v>#REF!</v>
      </c>
      <c r="D271" s="357" t="e">
        <f>SUM(#REF!)</f>
        <v>#REF!</v>
      </c>
      <c r="E271" s="357" t="e">
        <f t="shared" si="59"/>
        <v>#REF!</v>
      </c>
      <c r="F271" s="357" t="e">
        <f>SUM(#REF!)</f>
        <v>#REF!</v>
      </c>
      <c r="G271" s="357" t="e">
        <f>SUM(#REF!)</f>
        <v>#REF!</v>
      </c>
      <c r="H271" s="357" t="e">
        <f>SUM(#REF!)</f>
        <v>#REF!</v>
      </c>
      <c r="I271" s="357"/>
      <c r="J271" s="357"/>
    </row>
    <row r="272" spans="1:10" ht="13.2">
      <c r="A272" s="358" t="s">
        <v>755</v>
      </c>
      <c r="B272" s="357" t="e">
        <f>SUM(#REF!)</f>
        <v>#REF!</v>
      </c>
      <c r="C272" s="357" t="e">
        <f>SUM(#REF!)</f>
        <v>#REF!</v>
      </c>
      <c r="D272" s="357" t="e">
        <f>SUM(#REF!)</f>
        <v>#REF!</v>
      </c>
      <c r="E272" s="357" t="e">
        <f t="shared" si="59"/>
        <v>#REF!</v>
      </c>
      <c r="F272" s="357" t="e">
        <f>SUM(#REF!)</f>
        <v>#REF!</v>
      </c>
      <c r="G272" s="357" t="e">
        <f>SUM(#REF!)</f>
        <v>#REF!</v>
      </c>
      <c r="H272" s="357" t="e">
        <f>SUM(#REF!)</f>
        <v>#REF!</v>
      </c>
      <c r="I272" s="357"/>
      <c r="J272" s="357"/>
    </row>
    <row r="273" spans="1:10" ht="13.2">
      <c r="A273" s="358" t="s">
        <v>189</v>
      </c>
      <c r="B273" s="355" t="e">
        <f t="shared" ref="B273:H273" si="60">SUM(B274:B277)</f>
        <v>#REF!</v>
      </c>
      <c r="C273" s="355" t="e">
        <f t="shared" si="60"/>
        <v>#REF!</v>
      </c>
      <c r="D273" s="355" t="e">
        <f t="shared" si="60"/>
        <v>#REF!</v>
      </c>
      <c r="E273" s="355" t="e">
        <f t="shared" si="60"/>
        <v>#REF!</v>
      </c>
      <c r="F273" s="355" t="e">
        <f t="shared" si="60"/>
        <v>#REF!</v>
      </c>
      <c r="G273" s="355" t="e">
        <f t="shared" si="60"/>
        <v>#REF!</v>
      </c>
      <c r="H273" s="355" t="e">
        <f t="shared" si="60"/>
        <v>#REF!</v>
      </c>
      <c r="I273" s="355"/>
      <c r="J273" s="355"/>
    </row>
    <row r="274" spans="1:10" ht="13.2">
      <c r="A274" s="358" t="s">
        <v>480</v>
      </c>
      <c r="B274" s="357" t="e">
        <f>SUM(#REF!)</f>
        <v>#REF!</v>
      </c>
      <c r="C274" s="357" t="e">
        <f>SUM(#REF!)</f>
        <v>#REF!</v>
      </c>
      <c r="D274" s="357" t="e">
        <f>SUM(#REF!)</f>
        <v>#REF!</v>
      </c>
      <c r="E274" s="357" t="e">
        <f>C274-B274</f>
        <v>#REF!</v>
      </c>
      <c r="F274" s="357" t="e">
        <f>SUM(#REF!)</f>
        <v>#REF!</v>
      </c>
      <c r="G274" s="357" t="e">
        <f>SUM(#REF!)</f>
        <v>#REF!</v>
      </c>
      <c r="H274" s="357" t="e">
        <f>SUM(#REF!)</f>
        <v>#REF!</v>
      </c>
      <c r="I274" s="357"/>
      <c r="J274" s="357"/>
    </row>
    <row r="275" spans="1:10" ht="13.2">
      <c r="A275" s="358" t="s">
        <v>323</v>
      </c>
      <c r="B275" s="357" t="e">
        <f>SUM(#REF!)</f>
        <v>#REF!</v>
      </c>
      <c r="C275" s="357" t="e">
        <f>SUM(#REF!)</f>
        <v>#REF!</v>
      </c>
      <c r="D275" s="357" t="e">
        <f>SUM(#REF!)</f>
        <v>#REF!</v>
      </c>
      <c r="E275" s="357" t="e">
        <f>C275-B275</f>
        <v>#REF!</v>
      </c>
      <c r="F275" s="357" t="e">
        <f>SUM(#REF!)</f>
        <v>#REF!</v>
      </c>
      <c r="G275" s="357" t="e">
        <f>SUM(#REF!)</f>
        <v>#REF!</v>
      </c>
      <c r="H275" s="357" t="e">
        <f>SUM(#REF!)</f>
        <v>#REF!</v>
      </c>
      <c r="I275" s="357"/>
      <c r="J275" s="357"/>
    </row>
    <row r="276" spans="1:10" ht="13.2">
      <c r="A276" s="358" t="s">
        <v>324</v>
      </c>
      <c r="B276" s="357" t="e">
        <f>SUM(#REF!)</f>
        <v>#REF!</v>
      </c>
      <c r="C276" s="357" t="e">
        <f>SUM(#REF!)</f>
        <v>#REF!</v>
      </c>
      <c r="D276" s="357" t="e">
        <f>SUM(#REF!)</f>
        <v>#REF!</v>
      </c>
      <c r="E276" s="357" t="e">
        <f>C276-B276</f>
        <v>#REF!</v>
      </c>
      <c r="F276" s="357" t="e">
        <f>SUM(#REF!)</f>
        <v>#REF!</v>
      </c>
      <c r="G276" s="357" t="e">
        <f>SUM(#REF!)</f>
        <v>#REF!</v>
      </c>
      <c r="H276" s="357" t="e">
        <f>SUM(#REF!)</f>
        <v>#REF!</v>
      </c>
      <c r="I276" s="357"/>
      <c r="J276" s="357"/>
    </row>
    <row r="277" spans="1:10" ht="13.2">
      <c r="A277" s="358" t="s">
        <v>633</v>
      </c>
      <c r="B277" s="357" t="e">
        <f>SUM(#REF!)</f>
        <v>#REF!</v>
      </c>
      <c r="C277" s="357" t="e">
        <f>SUM(#REF!)</f>
        <v>#REF!</v>
      </c>
      <c r="D277" s="357" t="e">
        <f>SUM(#REF!)</f>
        <v>#REF!</v>
      </c>
      <c r="E277" s="357" t="e">
        <f>C277-B277</f>
        <v>#REF!</v>
      </c>
      <c r="F277" s="357" t="e">
        <f>SUM(#REF!)</f>
        <v>#REF!</v>
      </c>
      <c r="G277" s="357" t="e">
        <f>SUM(#REF!)</f>
        <v>#REF!</v>
      </c>
      <c r="H277" s="357" t="e">
        <f>SUM(#REF!)</f>
        <v>#REF!</v>
      </c>
      <c r="I277" s="357"/>
      <c r="J277" s="357"/>
    </row>
    <row r="278" spans="1:10" ht="13.2">
      <c r="A278" s="358" t="s">
        <v>132</v>
      </c>
      <c r="B278" s="356" t="e">
        <f t="shared" ref="B278:H278" si="61">SUM(B279:B280)</f>
        <v>#REF!</v>
      </c>
      <c r="C278" s="356" t="e">
        <f t="shared" si="61"/>
        <v>#REF!</v>
      </c>
      <c r="D278" s="356" t="e">
        <f t="shared" si="61"/>
        <v>#REF!</v>
      </c>
      <c r="E278" s="356" t="e">
        <f t="shared" si="61"/>
        <v>#REF!</v>
      </c>
      <c r="F278" s="356" t="e">
        <f t="shared" si="61"/>
        <v>#REF!</v>
      </c>
      <c r="G278" s="356" t="e">
        <f t="shared" si="61"/>
        <v>#REF!</v>
      </c>
      <c r="H278" s="356" t="e">
        <f t="shared" si="61"/>
        <v>#REF!</v>
      </c>
      <c r="I278" s="356"/>
      <c r="J278" s="356"/>
    </row>
    <row r="279" spans="1:10" ht="13.2">
      <c r="A279" s="358" t="s">
        <v>345</v>
      </c>
      <c r="B279" s="357" t="e">
        <f>SUM(#REF!)</f>
        <v>#REF!</v>
      </c>
      <c r="C279" s="357" t="e">
        <f>SUM(#REF!)</f>
        <v>#REF!</v>
      </c>
      <c r="D279" s="357" t="e">
        <f>SUM(#REF!)</f>
        <v>#REF!</v>
      </c>
      <c r="E279" s="357" t="e">
        <f>C279-B279</f>
        <v>#REF!</v>
      </c>
      <c r="F279" s="357" t="e">
        <f>SUM(#REF!)</f>
        <v>#REF!</v>
      </c>
      <c r="G279" s="357" t="e">
        <f>SUM(#REF!)</f>
        <v>#REF!</v>
      </c>
      <c r="H279" s="357" t="e">
        <f>SUM(#REF!)</f>
        <v>#REF!</v>
      </c>
      <c r="I279" s="357"/>
      <c r="J279" s="357"/>
    </row>
    <row r="280" spans="1:10" ht="13.2">
      <c r="A280" s="359" t="s">
        <v>159</v>
      </c>
      <c r="B280" s="360" t="e">
        <f>SUM(#REF!)</f>
        <v>#REF!</v>
      </c>
      <c r="C280" s="360" t="e">
        <f>SUM(#REF!)</f>
        <v>#REF!</v>
      </c>
      <c r="D280" s="360" t="e">
        <f>SUM(#REF!)</f>
        <v>#REF!</v>
      </c>
      <c r="E280" s="360" t="e">
        <f>C280-B280</f>
        <v>#REF!</v>
      </c>
      <c r="F280" s="360" t="e">
        <f>SUM(#REF!)</f>
        <v>#REF!</v>
      </c>
      <c r="G280" s="360" t="e">
        <f>SUM(#REF!)</f>
        <v>#REF!</v>
      </c>
      <c r="H280" s="360" t="e">
        <f>SUM(#REF!)</f>
        <v>#REF!</v>
      </c>
      <c r="I280" s="360"/>
      <c r="J280" s="360"/>
    </row>
  </sheetData>
  <mergeCells count="9">
    <mergeCell ref="A1:H1"/>
    <mergeCell ref="A2:H2"/>
    <mergeCell ref="A3:H3"/>
    <mergeCell ref="B5:D5"/>
    <mergeCell ref="I230:J231"/>
    <mergeCell ref="C6:D6"/>
    <mergeCell ref="F5:H5"/>
    <mergeCell ref="G6:H6"/>
    <mergeCell ref="J31:J32"/>
  </mergeCells>
  <phoneticPr fontId="0" type="noConversion"/>
  <printOptions horizontalCentered="1"/>
  <pageMargins left="0.39370078740157483" right="0.39370078740157483" top="0.39370078740157483" bottom="0.39370078740157483" header="0" footer="0"/>
  <pageSetup scale="50" orientation="landscape" r:id="rId1"/>
  <headerFooter alignWithMargins="0"/>
  <rowBreaks count="3" manualBreakCount="3">
    <brk id="83" max="9" man="1"/>
    <brk id="154" max="9" man="1"/>
    <brk id="20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O124"/>
  <sheetViews>
    <sheetView workbookViewId="0">
      <pane ySplit="1" topLeftCell="A2" activePane="bottomLeft" state="frozen"/>
      <selection pane="bottomLeft" activeCell="F4" sqref="F4"/>
    </sheetView>
  </sheetViews>
  <sheetFormatPr baseColWidth="10" defaultRowHeight="12.6"/>
  <cols>
    <col min="1" max="1" width="6.5546875" style="521" customWidth="1"/>
    <col min="2" max="2" width="49.44140625" bestFit="1" customWidth="1"/>
    <col min="3" max="3" width="17.44140625" style="594" bestFit="1" customWidth="1"/>
    <col min="4" max="4" width="18.109375" style="594" bestFit="1" customWidth="1"/>
    <col min="5" max="5" width="22.5546875" style="594" bestFit="1" customWidth="1"/>
    <col min="6" max="6" width="20.44140625" style="594" bestFit="1" customWidth="1"/>
    <col min="7" max="7" width="18.6640625" style="594" customWidth="1"/>
    <col min="8" max="8" width="20.6640625" style="594" bestFit="1" customWidth="1"/>
    <col min="9" max="9" width="18.5546875" style="594" bestFit="1" customWidth="1"/>
    <col min="10" max="10" width="19.88671875" style="594" bestFit="1" customWidth="1"/>
    <col min="11" max="11" width="14.109375" style="594" customWidth="1"/>
    <col min="12" max="12" width="15.88671875" style="594" customWidth="1"/>
    <col min="13" max="13" width="14.88671875" style="594" customWidth="1"/>
    <col min="14" max="14" width="16" style="594" customWidth="1"/>
    <col min="15" max="15" width="15.109375" style="594" bestFit="1" customWidth="1"/>
  </cols>
  <sheetData>
    <row r="1" spans="1:15" ht="13.2">
      <c r="A1" s="595" t="s">
        <v>1777</v>
      </c>
      <c r="B1" s="596" t="s">
        <v>1778</v>
      </c>
      <c r="C1" s="596" t="s">
        <v>1779</v>
      </c>
      <c r="D1" s="596" t="s">
        <v>1780</v>
      </c>
      <c r="E1" s="596" t="s">
        <v>1781</v>
      </c>
      <c r="F1" s="596" t="s">
        <v>1782</v>
      </c>
      <c r="G1" s="596" t="s">
        <v>1783</v>
      </c>
      <c r="H1" s="596" t="s">
        <v>1784</v>
      </c>
      <c r="I1" s="596" t="s">
        <v>1785</v>
      </c>
      <c r="J1" s="596" t="s">
        <v>1786</v>
      </c>
      <c r="K1" s="596" t="s">
        <v>1787</v>
      </c>
      <c r="L1" s="596" t="s">
        <v>1788</v>
      </c>
      <c r="M1" s="596" t="s">
        <v>1789</v>
      </c>
      <c r="N1" s="596" t="s">
        <v>1790</v>
      </c>
      <c r="O1" s="596" t="s">
        <v>1791</v>
      </c>
    </row>
    <row r="2" spans="1:15" ht="13.2">
      <c r="A2" s="20">
        <v>1</v>
      </c>
      <c r="B2" s="2" t="s">
        <v>1792</v>
      </c>
      <c r="C2" s="579">
        <v>83682200</v>
      </c>
      <c r="D2" s="579">
        <v>0</v>
      </c>
      <c r="E2" s="579">
        <v>0</v>
      </c>
      <c r="F2" s="579">
        <v>83682200</v>
      </c>
      <c r="G2" s="579">
        <v>13947034</v>
      </c>
      <c r="H2" s="579">
        <v>0</v>
      </c>
      <c r="I2" s="579">
        <v>5668851.5300000012</v>
      </c>
      <c r="J2" s="579">
        <v>11402091.110000001</v>
      </c>
      <c r="K2" s="579">
        <v>2544942.8899999987</v>
      </c>
      <c r="L2" s="579">
        <v>72280108.890000001</v>
      </c>
      <c r="M2" s="579">
        <v>69735166</v>
      </c>
      <c r="N2" s="579">
        <v>11402091.110000001</v>
      </c>
      <c r="O2" s="579">
        <v>0</v>
      </c>
    </row>
    <row r="3" spans="1:15" ht="13.2">
      <c r="A3" s="20">
        <v>2</v>
      </c>
      <c r="B3" s="2" t="s">
        <v>282</v>
      </c>
      <c r="C3" s="579">
        <v>498000</v>
      </c>
      <c r="D3" s="579">
        <v>0</v>
      </c>
      <c r="E3" s="579">
        <v>0</v>
      </c>
      <c r="F3" s="579">
        <v>498000</v>
      </c>
      <c r="G3" s="579">
        <v>83000</v>
      </c>
      <c r="H3" s="579">
        <v>0</v>
      </c>
      <c r="I3" s="579">
        <v>1520</v>
      </c>
      <c r="J3" s="579">
        <v>3040</v>
      </c>
      <c r="K3" s="579">
        <v>79960</v>
      </c>
      <c r="L3" s="579">
        <v>494960</v>
      </c>
      <c r="M3" s="579">
        <v>415000</v>
      </c>
      <c r="N3" s="579">
        <v>3040</v>
      </c>
      <c r="O3" s="579">
        <v>0</v>
      </c>
    </row>
    <row r="4" spans="1:15" ht="13.2">
      <c r="A4" s="20">
        <v>20</v>
      </c>
      <c r="B4" s="2" t="s">
        <v>348</v>
      </c>
      <c r="C4" s="579">
        <v>483000</v>
      </c>
      <c r="D4" s="579">
        <v>0</v>
      </c>
      <c r="E4" s="579">
        <v>0</v>
      </c>
      <c r="F4" s="579">
        <v>483000</v>
      </c>
      <c r="G4" s="579">
        <v>80500</v>
      </c>
      <c r="H4" s="579">
        <v>0</v>
      </c>
      <c r="I4" s="579">
        <v>25000</v>
      </c>
      <c r="J4" s="579">
        <v>50000</v>
      </c>
      <c r="K4" s="579">
        <v>30500</v>
      </c>
      <c r="L4" s="579">
        <v>433000</v>
      </c>
      <c r="M4" s="579">
        <v>402500</v>
      </c>
      <c r="N4" s="579">
        <v>50000</v>
      </c>
      <c r="O4" s="579">
        <v>0</v>
      </c>
    </row>
    <row r="5" spans="1:15" ht="13.2">
      <c r="A5" s="20">
        <v>30</v>
      </c>
      <c r="B5" s="2" t="s">
        <v>472</v>
      </c>
      <c r="C5" s="579">
        <v>4455000</v>
      </c>
      <c r="D5" s="579">
        <v>0</v>
      </c>
      <c r="E5" s="579">
        <v>0</v>
      </c>
      <c r="F5" s="579">
        <v>4455000</v>
      </c>
      <c r="G5" s="579">
        <v>745000</v>
      </c>
      <c r="H5" s="579">
        <v>0</v>
      </c>
      <c r="I5" s="579">
        <v>279693.0199999999</v>
      </c>
      <c r="J5" s="579">
        <v>555641.68999999994</v>
      </c>
      <c r="K5" s="579">
        <v>189358.31000000006</v>
      </c>
      <c r="L5" s="579">
        <v>3899358.31</v>
      </c>
      <c r="M5" s="579">
        <v>3710000</v>
      </c>
      <c r="N5" s="579">
        <v>555641.68999999994</v>
      </c>
      <c r="O5" s="579">
        <v>0</v>
      </c>
    </row>
    <row r="6" spans="1:15" ht="13.2">
      <c r="A6" s="20">
        <v>40</v>
      </c>
      <c r="B6" s="2" t="s">
        <v>578</v>
      </c>
      <c r="C6" s="579">
        <v>306800</v>
      </c>
      <c r="D6" s="579">
        <v>0</v>
      </c>
      <c r="E6" s="579">
        <v>0</v>
      </c>
      <c r="F6" s="579">
        <v>306800</v>
      </c>
      <c r="G6" s="579">
        <v>51134</v>
      </c>
      <c r="H6" s="579">
        <v>0</v>
      </c>
      <c r="I6" s="579">
        <v>3897.8099999999995</v>
      </c>
      <c r="J6" s="579">
        <v>12583.85</v>
      </c>
      <c r="K6" s="579">
        <v>38550.15</v>
      </c>
      <c r="L6" s="579">
        <v>294216.15000000002</v>
      </c>
      <c r="M6" s="579">
        <v>255666</v>
      </c>
      <c r="N6" s="579">
        <v>12583.85</v>
      </c>
      <c r="O6" s="579">
        <v>0</v>
      </c>
    </row>
    <row r="7" spans="1:15" ht="13.2">
      <c r="A7" s="20">
        <v>50</v>
      </c>
      <c r="B7" s="2" t="s">
        <v>473</v>
      </c>
      <c r="C7" s="579">
        <v>7682900</v>
      </c>
      <c r="D7" s="579">
        <v>0</v>
      </c>
      <c r="E7" s="579">
        <v>0</v>
      </c>
      <c r="F7" s="579">
        <v>7682900</v>
      </c>
      <c r="G7" s="579">
        <v>1280482</v>
      </c>
      <c r="H7" s="579">
        <v>0</v>
      </c>
      <c r="I7" s="579">
        <v>511610.2100000002</v>
      </c>
      <c r="J7" s="579">
        <v>1028362.63</v>
      </c>
      <c r="K7" s="579">
        <v>252119.37</v>
      </c>
      <c r="L7" s="579">
        <v>6654537.3700000001</v>
      </c>
      <c r="M7" s="579">
        <v>6402418</v>
      </c>
      <c r="N7" s="579">
        <v>1028362.63</v>
      </c>
      <c r="O7" s="579">
        <v>0</v>
      </c>
    </row>
    <row r="8" spans="1:15" ht="13.2">
      <c r="A8" s="20">
        <v>71</v>
      </c>
      <c r="B8" s="2" t="s">
        <v>1793</v>
      </c>
      <c r="C8" s="579">
        <v>14347000</v>
      </c>
      <c r="D8" s="579">
        <v>0</v>
      </c>
      <c r="E8" s="579">
        <v>0</v>
      </c>
      <c r="F8" s="579">
        <v>14347000</v>
      </c>
      <c r="G8" s="579">
        <v>3565000</v>
      </c>
      <c r="H8" s="579">
        <v>0</v>
      </c>
      <c r="I8" s="579">
        <v>1030598.9999999999</v>
      </c>
      <c r="J8" s="579">
        <v>1850198.04</v>
      </c>
      <c r="K8" s="579">
        <v>1714801.96</v>
      </c>
      <c r="L8" s="579">
        <v>12496801.960000001</v>
      </c>
      <c r="M8" s="579">
        <v>10782000</v>
      </c>
      <c r="N8" s="579">
        <v>1850198.04</v>
      </c>
      <c r="O8" s="579">
        <v>0</v>
      </c>
    </row>
    <row r="9" spans="1:15" ht="13.2">
      <c r="A9" s="20">
        <v>72</v>
      </c>
      <c r="B9" s="2" t="s">
        <v>1794</v>
      </c>
      <c r="C9" s="579">
        <v>1382100</v>
      </c>
      <c r="D9" s="579">
        <v>0</v>
      </c>
      <c r="E9" s="579">
        <v>0</v>
      </c>
      <c r="F9" s="579">
        <v>1382100</v>
      </c>
      <c r="G9" s="579">
        <v>230360</v>
      </c>
      <c r="H9" s="579">
        <v>0</v>
      </c>
      <c r="I9" s="579">
        <v>87210.239999999976</v>
      </c>
      <c r="J9" s="579">
        <v>175259.87</v>
      </c>
      <c r="K9" s="579">
        <v>55100.130000000005</v>
      </c>
      <c r="L9" s="579">
        <v>1206840.1299999999</v>
      </c>
      <c r="M9" s="579">
        <v>1151740</v>
      </c>
      <c r="N9" s="579">
        <v>175259.87</v>
      </c>
      <c r="O9" s="579">
        <v>0</v>
      </c>
    </row>
    <row r="10" spans="1:15" ht="13.2">
      <c r="A10" s="20">
        <v>73</v>
      </c>
      <c r="B10" s="2" t="s">
        <v>1795</v>
      </c>
      <c r="C10" s="579">
        <v>1321000</v>
      </c>
      <c r="D10" s="579">
        <v>0</v>
      </c>
      <c r="E10" s="579">
        <v>0</v>
      </c>
      <c r="F10" s="579">
        <v>1321000</v>
      </c>
      <c r="G10" s="579">
        <v>352000</v>
      </c>
      <c r="H10" s="579">
        <v>0</v>
      </c>
      <c r="I10" s="579">
        <v>77108.489999999991</v>
      </c>
      <c r="J10" s="579">
        <v>154927.44999999998</v>
      </c>
      <c r="K10" s="579">
        <v>197072.55000000002</v>
      </c>
      <c r="L10" s="579">
        <v>1166072.55</v>
      </c>
      <c r="M10" s="579">
        <v>969000</v>
      </c>
      <c r="N10" s="579">
        <v>154927.44999999998</v>
      </c>
      <c r="O10" s="579">
        <v>0</v>
      </c>
    </row>
    <row r="11" spans="1:15" ht="13.2">
      <c r="A11" s="20">
        <v>74</v>
      </c>
      <c r="B11" s="2" t="s">
        <v>1796</v>
      </c>
      <c r="C11" s="579">
        <v>273300</v>
      </c>
      <c r="D11" s="579">
        <v>0</v>
      </c>
      <c r="E11" s="579">
        <v>0</v>
      </c>
      <c r="F11" s="579">
        <v>273300</v>
      </c>
      <c r="G11" s="579">
        <v>45300</v>
      </c>
      <c r="H11" s="579">
        <v>0</v>
      </c>
      <c r="I11" s="579">
        <v>15983.03</v>
      </c>
      <c r="J11" s="579">
        <v>32075.789999999997</v>
      </c>
      <c r="K11" s="579">
        <v>13224.210000000003</v>
      </c>
      <c r="L11" s="579">
        <v>241224.21</v>
      </c>
      <c r="M11" s="579">
        <v>228000</v>
      </c>
      <c r="N11" s="579">
        <v>32075.789999999997</v>
      </c>
      <c r="O11" s="579">
        <v>0</v>
      </c>
    </row>
    <row r="12" spans="1:15" ht="13.2">
      <c r="A12" s="20">
        <v>81</v>
      </c>
      <c r="B12" s="2" t="s">
        <v>1797</v>
      </c>
      <c r="C12" s="579">
        <v>7036000</v>
      </c>
      <c r="D12" s="579">
        <v>0</v>
      </c>
      <c r="E12" s="579">
        <v>0</v>
      </c>
      <c r="F12" s="579">
        <v>7036000</v>
      </c>
      <c r="G12" s="579">
        <v>1172666</v>
      </c>
      <c r="H12" s="579">
        <v>0</v>
      </c>
      <c r="I12" s="579">
        <v>586333</v>
      </c>
      <c r="J12" s="579">
        <v>1172666</v>
      </c>
      <c r="K12" s="579">
        <v>0</v>
      </c>
      <c r="L12" s="579">
        <v>5863334</v>
      </c>
      <c r="M12" s="579">
        <v>5863334</v>
      </c>
      <c r="N12" s="579">
        <v>1172666</v>
      </c>
      <c r="O12" s="579">
        <v>0</v>
      </c>
    </row>
    <row r="13" spans="1:15" ht="13.2">
      <c r="A13" s="20">
        <v>82</v>
      </c>
      <c r="B13" s="2" t="s">
        <v>1762</v>
      </c>
      <c r="C13" s="579">
        <v>14700000</v>
      </c>
      <c r="D13" s="579">
        <v>0</v>
      </c>
      <c r="E13" s="579">
        <v>0</v>
      </c>
      <c r="F13" s="579">
        <v>14700000</v>
      </c>
      <c r="G13" s="579">
        <v>2450000</v>
      </c>
      <c r="H13" s="579">
        <v>0</v>
      </c>
      <c r="I13" s="579">
        <v>1225000</v>
      </c>
      <c r="J13" s="579">
        <v>2450000</v>
      </c>
      <c r="K13" s="579">
        <v>0</v>
      </c>
      <c r="L13" s="579">
        <v>12250000</v>
      </c>
      <c r="M13" s="579">
        <v>12250000</v>
      </c>
      <c r="N13" s="579">
        <v>2450000</v>
      </c>
      <c r="O13" s="579">
        <v>0</v>
      </c>
    </row>
    <row r="14" spans="1:15" ht="13.2">
      <c r="A14" s="20">
        <v>101</v>
      </c>
      <c r="B14" s="2" t="s">
        <v>717</v>
      </c>
      <c r="C14" s="579">
        <v>2420400</v>
      </c>
      <c r="D14" s="579">
        <v>0</v>
      </c>
      <c r="E14" s="579">
        <v>0</v>
      </c>
      <c r="F14" s="579">
        <v>2420400</v>
      </c>
      <c r="G14" s="579">
        <v>429158</v>
      </c>
      <c r="H14" s="579">
        <v>0</v>
      </c>
      <c r="I14" s="579">
        <v>186632.51</v>
      </c>
      <c r="J14" s="579">
        <v>349925.02</v>
      </c>
      <c r="K14" s="579">
        <v>79232.979999999981</v>
      </c>
      <c r="L14" s="579">
        <v>2070474.98</v>
      </c>
      <c r="M14" s="579">
        <v>1991242</v>
      </c>
      <c r="N14" s="579">
        <v>349925.02</v>
      </c>
      <c r="O14" s="579">
        <v>0</v>
      </c>
    </row>
    <row r="15" spans="1:15" ht="13.2">
      <c r="A15" s="20">
        <v>102</v>
      </c>
      <c r="B15" s="2" t="s">
        <v>512</v>
      </c>
      <c r="C15" s="579">
        <v>810100</v>
      </c>
      <c r="D15" s="579">
        <v>0</v>
      </c>
      <c r="E15" s="579">
        <v>0</v>
      </c>
      <c r="F15" s="579">
        <v>810100</v>
      </c>
      <c r="G15" s="579">
        <v>137936</v>
      </c>
      <c r="H15" s="579">
        <v>0</v>
      </c>
      <c r="I15" s="579">
        <v>28485.23</v>
      </c>
      <c r="J15" s="579">
        <v>56970.46</v>
      </c>
      <c r="K15" s="579">
        <v>80965.540000000008</v>
      </c>
      <c r="L15" s="579">
        <v>753129.54</v>
      </c>
      <c r="M15" s="579">
        <v>672164</v>
      </c>
      <c r="N15" s="579">
        <v>56970.46</v>
      </c>
      <c r="O15" s="579">
        <v>0</v>
      </c>
    </row>
    <row r="16" spans="1:15" ht="13.2">
      <c r="A16" s="20">
        <v>103</v>
      </c>
      <c r="B16" s="2" t="s">
        <v>1798</v>
      </c>
      <c r="C16" s="579">
        <v>456200</v>
      </c>
      <c r="D16" s="579">
        <v>0</v>
      </c>
      <c r="E16" s="579">
        <v>0</v>
      </c>
      <c r="F16" s="579">
        <v>456200</v>
      </c>
      <c r="G16" s="579">
        <v>77288</v>
      </c>
      <c r="H16" s="579">
        <v>0</v>
      </c>
      <c r="I16" s="579">
        <v>26233.79</v>
      </c>
      <c r="J16" s="579">
        <v>52467.58</v>
      </c>
      <c r="K16" s="579">
        <v>24820.42</v>
      </c>
      <c r="L16" s="579">
        <v>403732.42</v>
      </c>
      <c r="M16" s="579">
        <v>378912</v>
      </c>
      <c r="N16" s="579">
        <v>52467.58</v>
      </c>
      <c r="O16" s="579">
        <v>0</v>
      </c>
    </row>
    <row r="17" spans="1:15" ht="13.2">
      <c r="A17" s="20">
        <v>105</v>
      </c>
      <c r="B17" s="2" t="s">
        <v>1799</v>
      </c>
      <c r="C17" s="579">
        <v>4600</v>
      </c>
      <c r="D17" s="579">
        <v>0</v>
      </c>
      <c r="E17" s="579">
        <v>0</v>
      </c>
      <c r="F17" s="579">
        <v>4600</v>
      </c>
      <c r="G17" s="579">
        <v>2600</v>
      </c>
      <c r="H17" s="579">
        <v>0</v>
      </c>
      <c r="I17" s="579">
        <v>0</v>
      </c>
      <c r="J17" s="579">
        <v>0</v>
      </c>
      <c r="K17" s="579">
        <v>2600</v>
      </c>
      <c r="L17" s="579">
        <v>4600</v>
      </c>
      <c r="M17" s="579">
        <v>2000</v>
      </c>
      <c r="N17" s="579">
        <v>0</v>
      </c>
      <c r="O17" s="579">
        <v>0</v>
      </c>
    </row>
    <row r="18" spans="1:15" ht="13.2">
      <c r="A18" s="20">
        <v>106</v>
      </c>
      <c r="B18" s="2" t="s">
        <v>1800</v>
      </c>
      <c r="C18" s="579">
        <v>158800</v>
      </c>
      <c r="D18" s="579">
        <v>0</v>
      </c>
      <c r="E18" s="579">
        <v>0</v>
      </c>
      <c r="F18" s="579">
        <v>158800</v>
      </c>
      <c r="G18" s="579">
        <v>26466</v>
      </c>
      <c r="H18" s="579">
        <v>0</v>
      </c>
      <c r="I18" s="579">
        <v>8530.6699999999983</v>
      </c>
      <c r="J18" s="579">
        <v>11201.8</v>
      </c>
      <c r="K18" s="579">
        <v>15264.2</v>
      </c>
      <c r="L18" s="579">
        <v>147598.20000000001</v>
      </c>
      <c r="M18" s="579">
        <v>132334</v>
      </c>
      <c r="N18" s="579">
        <v>11201.8</v>
      </c>
      <c r="O18" s="579">
        <v>0</v>
      </c>
    </row>
    <row r="19" spans="1:15" ht="13.2">
      <c r="A19" s="20">
        <v>109</v>
      </c>
      <c r="B19" s="2" t="s">
        <v>151</v>
      </c>
      <c r="C19" s="579">
        <v>650800</v>
      </c>
      <c r="D19" s="579">
        <v>0</v>
      </c>
      <c r="E19" s="579">
        <v>0</v>
      </c>
      <c r="F19" s="579">
        <v>650800</v>
      </c>
      <c r="G19" s="579">
        <v>306608</v>
      </c>
      <c r="H19" s="579">
        <v>0</v>
      </c>
      <c r="I19" s="579">
        <v>54884.28</v>
      </c>
      <c r="J19" s="579">
        <v>100713.56</v>
      </c>
      <c r="K19" s="579">
        <v>205894.44</v>
      </c>
      <c r="L19" s="579">
        <v>550086.43999999994</v>
      </c>
      <c r="M19" s="579">
        <v>344192</v>
      </c>
      <c r="N19" s="579">
        <v>100713.56</v>
      </c>
      <c r="O19" s="579">
        <v>0</v>
      </c>
    </row>
    <row r="20" spans="1:15" ht="13.2">
      <c r="A20" s="20">
        <v>111</v>
      </c>
      <c r="B20" s="2" t="s">
        <v>30</v>
      </c>
      <c r="C20" s="579">
        <v>206300</v>
      </c>
      <c r="D20" s="579">
        <v>0</v>
      </c>
      <c r="E20" s="579">
        <v>0</v>
      </c>
      <c r="F20" s="579">
        <v>206300</v>
      </c>
      <c r="G20" s="579">
        <v>34388</v>
      </c>
      <c r="H20" s="579">
        <v>0</v>
      </c>
      <c r="I20" s="579">
        <v>10628</v>
      </c>
      <c r="J20" s="579">
        <v>24593</v>
      </c>
      <c r="K20" s="579">
        <v>9795</v>
      </c>
      <c r="L20" s="579">
        <v>181707</v>
      </c>
      <c r="M20" s="579">
        <v>171912</v>
      </c>
      <c r="N20" s="579">
        <v>24593</v>
      </c>
      <c r="O20" s="579">
        <v>0</v>
      </c>
    </row>
    <row r="21" spans="1:15" ht="13.2">
      <c r="A21" s="20">
        <v>112</v>
      </c>
      <c r="B21" s="2" t="s">
        <v>1801</v>
      </c>
      <c r="C21" s="579">
        <v>196500</v>
      </c>
      <c r="D21" s="579">
        <v>0</v>
      </c>
      <c r="E21" s="579">
        <v>0</v>
      </c>
      <c r="F21" s="579">
        <v>196500</v>
      </c>
      <c r="G21" s="579">
        <v>37379</v>
      </c>
      <c r="H21" s="579">
        <v>0</v>
      </c>
      <c r="I21" s="579">
        <v>8784.85</v>
      </c>
      <c r="J21" s="579">
        <v>17084.7</v>
      </c>
      <c r="K21" s="579">
        <v>20294.3</v>
      </c>
      <c r="L21" s="579">
        <v>179415.3</v>
      </c>
      <c r="M21" s="579">
        <v>159121</v>
      </c>
      <c r="N21" s="579">
        <v>17084.7</v>
      </c>
      <c r="O21" s="579">
        <v>0</v>
      </c>
    </row>
    <row r="22" spans="1:15" ht="13.2">
      <c r="A22" s="20">
        <v>113</v>
      </c>
      <c r="B22" s="2" t="s">
        <v>32</v>
      </c>
      <c r="C22" s="579">
        <v>2100</v>
      </c>
      <c r="D22" s="579">
        <v>0</v>
      </c>
      <c r="E22" s="579">
        <v>0</v>
      </c>
      <c r="F22" s="579">
        <v>2100</v>
      </c>
      <c r="G22" s="579">
        <v>1596</v>
      </c>
      <c r="H22" s="579">
        <v>0</v>
      </c>
      <c r="I22" s="579">
        <v>0</v>
      </c>
      <c r="J22" s="579">
        <v>247.5</v>
      </c>
      <c r="K22" s="579">
        <v>1348.5</v>
      </c>
      <c r="L22" s="579">
        <v>1852.5</v>
      </c>
      <c r="M22" s="579">
        <v>504</v>
      </c>
      <c r="N22" s="579">
        <v>247.5</v>
      </c>
      <c r="O22" s="579">
        <v>0</v>
      </c>
    </row>
    <row r="23" spans="1:15" ht="13.2">
      <c r="A23" s="20">
        <v>114</v>
      </c>
      <c r="B23" s="2" t="s">
        <v>679</v>
      </c>
      <c r="C23" s="579">
        <v>4832000</v>
      </c>
      <c r="D23" s="579">
        <v>0</v>
      </c>
      <c r="E23" s="579">
        <v>0</v>
      </c>
      <c r="F23" s="579">
        <v>4832000</v>
      </c>
      <c r="G23" s="579">
        <v>805201</v>
      </c>
      <c r="H23" s="579">
        <v>0</v>
      </c>
      <c r="I23" s="579">
        <v>309363.79000000004</v>
      </c>
      <c r="J23" s="579">
        <v>609541.58000000007</v>
      </c>
      <c r="K23" s="579">
        <v>195659.41999999993</v>
      </c>
      <c r="L23" s="579">
        <v>4222458.42</v>
      </c>
      <c r="M23" s="579">
        <v>4026799</v>
      </c>
      <c r="N23" s="579">
        <v>609541.58000000007</v>
      </c>
      <c r="O23" s="579">
        <v>0</v>
      </c>
    </row>
    <row r="24" spans="1:15" ht="13.2">
      <c r="A24" s="20">
        <v>115</v>
      </c>
      <c r="B24" s="2" t="s">
        <v>610</v>
      </c>
      <c r="C24" s="579">
        <v>4920100</v>
      </c>
      <c r="D24" s="579">
        <v>0</v>
      </c>
      <c r="E24" s="579">
        <v>0</v>
      </c>
      <c r="F24" s="579">
        <v>4920100</v>
      </c>
      <c r="G24" s="579">
        <v>840952</v>
      </c>
      <c r="H24" s="579">
        <v>0</v>
      </c>
      <c r="I24" s="579">
        <v>193884.41999999987</v>
      </c>
      <c r="J24" s="579">
        <v>438965.29999999976</v>
      </c>
      <c r="K24" s="579">
        <v>401986.70000000024</v>
      </c>
      <c r="L24" s="579">
        <v>4481134.7</v>
      </c>
      <c r="M24" s="579">
        <v>4079148</v>
      </c>
      <c r="N24" s="579">
        <v>438965.29999999976</v>
      </c>
      <c r="O24" s="579">
        <v>0</v>
      </c>
    </row>
    <row r="25" spans="1:15" ht="13.2">
      <c r="A25" s="20">
        <v>116</v>
      </c>
      <c r="B25" s="2" t="s">
        <v>437</v>
      </c>
      <c r="C25" s="579">
        <v>16509100</v>
      </c>
      <c r="D25" s="579">
        <v>0</v>
      </c>
      <c r="E25" s="579">
        <v>0</v>
      </c>
      <c r="F25" s="579">
        <v>16509100</v>
      </c>
      <c r="G25" s="579">
        <v>3602767</v>
      </c>
      <c r="H25" s="579">
        <v>0</v>
      </c>
      <c r="I25" s="579">
        <v>1206565.08</v>
      </c>
      <c r="J25" s="579">
        <v>2023906.34</v>
      </c>
      <c r="K25" s="579">
        <v>1578860.66</v>
      </c>
      <c r="L25" s="579">
        <v>14485193.66</v>
      </c>
      <c r="M25" s="579">
        <v>12906333</v>
      </c>
      <c r="N25" s="579">
        <v>2023906.34</v>
      </c>
      <c r="O25" s="579">
        <v>0</v>
      </c>
    </row>
    <row r="26" spans="1:15" ht="13.2">
      <c r="A26" s="20">
        <v>117</v>
      </c>
      <c r="B26" s="2" t="s">
        <v>1802</v>
      </c>
      <c r="C26" s="579">
        <v>339700</v>
      </c>
      <c r="D26" s="579">
        <v>0</v>
      </c>
      <c r="E26" s="579">
        <v>0</v>
      </c>
      <c r="F26" s="579">
        <v>339700</v>
      </c>
      <c r="G26" s="579">
        <v>61834</v>
      </c>
      <c r="H26" s="579">
        <v>0</v>
      </c>
      <c r="I26" s="579">
        <v>23140.080000000002</v>
      </c>
      <c r="J26" s="579">
        <v>46280.160000000003</v>
      </c>
      <c r="K26" s="579">
        <v>15553.839999999997</v>
      </c>
      <c r="L26" s="579">
        <v>293419.83999999997</v>
      </c>
      <c r="M26" s="579">
        <v>277866</v>
      </c>
      <c r="N26" s="579">
        <v>46280.160000000003</v>
      </c>
      <c r="O26" s="579">
        <v>0</v>
      </c>
    </row>
    <row r="27" spans="1:15" ht="13.2">
      <c r="A27" s="20">
        <v>120</v>
      </c>
      <c r="B27" s="2" t="s">
        <v>743</v>
      </c>
      <c r="C27" s="579">
        <v>340700</v>
      </c>
      <c r="D27" s="579">
        <v>0</v>
      </c>
      <c r="E27" s="579">
        <v>-104767</v>
      </c>
      <c r="F27" s="579">
        <v>235933</v>
      </c>
      <c r="G27" s="579">
        <v>157051</v>
      </c>
      <c r="H27" s="579">
        <v>0</v>
      </c>
      <c r="I27" s="579">
        <v>400</v>
      </c>
      <c r="J27" s="579">
        <v>805.5</v>
      </c>
      <c r="K27" s="579">
        <v>156245.5</v>
      </c>
      <c r="L27" s="579">
        <v>235127.5</v>
      </c>
      <c r="M27" s="579">
        <v>78882</v>
      </c>
      <c r="N27" s="579">
        <v>805.5</v>
      </c>
      <c r="O27" s="579">
        <v>0</v>
      </c>
    </row>
    <row r="28" spans="1:15" ht="13.2">
      <c r="A28" s="20">
        <v>131</v>
      </c>
      <c r="B28" s="2" t="s">
        <v>487</v>
      </c>
      <c r="C28" s="579">
        <v>987800</v>
      </c>
      <c r="D28" s="579">
        <v>0</v>
      </c>
      <c r="E28" s="579">
        <v>0</v>
      </c>
      <c r="F28" s="579">
        <v>987800</v>
      </c>
      <c r="G28" s="579">
        <v>628700</v>
      </c>
      <c r="H28" s="579">
        <v>0</v>
      </c>
      <c r="I28" s="579">
        <v>10010</v>
      </c>
      <c r="J28" s="579">
        <v>21890</v>
      </c>
      <c r="K28" s="579">
        <v>606810</v>
      </c>
      <c r="L28" s="579">
        <v>965910</v>
      </c>
      <c r="M28" s="579">
        <v>359100</v>
      </c>
      <c r="N28" s="579">
        <v>21890</v>
      </c>
      <c r="O28" s="579">
        <v>0</v>
      </c>
    </row>
    <row r="29" spans="1:15" ht="13.2">
      <c r="A29" s="20">
        <v>132</v>
      </c>
      <c r="B29" s="2" t="s">
        <v>488</v>
      </c>
      <c r="C29" s="579">
        <v>4247000</v>
      </c>
      <c r="D29" s="579">
        <v>0</v>
      </c>
      <c r="E29" s="579">
        <v>-298000</v>
      </c>
      <c r="F29" s="579">
        <v>3949000</v>
      </c>
      <c r="G29" s="579">
        <v>1515413</v>
      </c>
      <c r="H29" s="579">
        <v>0</v>
      </c>
      <c r="I29" s="579">
        <v>96050.740000000034</v>
      </c>
      <c r="J29" s="579">
        <v>204221.45</v>
      </c>
      <c r="K29" s="579">
        <v>1311191.55</v>
      </c>
      <c r="L29" s="579">
        <v>3744778.55</v>
      </c>
      <c r="M29" s="579">
        <v>2433587</v>
      </c>
      <c r="N29" s="579">
        <v>204221.45</v>
      </c>
      <c r="O29" s="579">
        <v>0</v>
      </c>
    </row>
    <row r="30" spans="1:15" ht="13.2">
      <c r="A30" s="20">
        <v>141</v>
      </c>
      <c r="B30" s="2" t="s">
        <v>680</v>
      </c>
      <c r="C30" s="579">
        <v>2031500</v>
      </c>
      <c r="D30" s="579">
        <v>0</v>
      </c>
      <c r="E30" s="579">
        <v>0</v>
      </c>
      <c r="F30" s="579">
        <v>2031500</v>
      </c>
      <c r="G30" s="579">
        <v>921903</v>
      </c>
      <c r="H30" s="579">
        <v>0</v>
      </c>
      <c r="I30" s="579">
        <v>91755.6</v>
      </c>
      <c r="J30" s="579">
        <v>223623.1</v>
      </c>
      <c r="K30" s="579">
        <v>698279.9</v>
      </c>
      <c r="L30" s="579">
        <v>1807876.9</v>
      </c>
      <c r="M30" s="579">
        <v>1109597</v>
      </c>
      <c r="N30" s="579">
        <v>223623.1</v>
      </c>
      <c r="O30" s="579">
        <v>0</v>
      </c>
    </row>
    <row r="31" spans="1:15" ht="13.2">
      <c r="A31" s="20">
        <v>142</v>
      </c>
      <c r="B31" s="2" t="s">
        <v>1803</v>
      </c>
      <c r="C31" s="579">
        <v>306900</v>
      </c>
      <c r="D31" s="579">
        <v>0</v>
      </c>
      <c r="E31" s="579">
        <v>0</v>
      </c>
      <c r="F31" s="579">
        <v>306900</v>
      </c>
      <c r="G31" s="579">
        <v>163280</v>
      </c>
      <c r="H31" s="579">
        <v>0</v>
      </c>
      <c r="I31" s="579">
        <v>84.16</v>
      </c>
      <c r="J31" s="579">
        <v>12549.16</v>
      </c>
      <c r="K31" s="579">
        <v>150730.84</v>
      </c>
      <c r="L31" s="579">
        <v>294350.84000000003</v>
      </c>
      <c r="M31" s="579">
        <v>143620</v>
      </c>
      <c r="N31" s="579">
        <v>12549.16</v>
      </c>
      <c r="O31" s="579">
        <v>0</v>
      </c>
    </row>
    <row r="32" spans="1:15" ht="13.2">
      <c r="A32" s="20">
        <v>143</v>
      </c>
      <c r="B32" s="2" t="s">
        <v>951</v>
      </c>
      <c r="C32" s="579">
        <v>33100</v>
      </c>
      <c r="D32" s="579">
        <v>0</v>
      </c>
      <c r="E32" s="579">
        <v>0</v>
      </c>
      <c r="F32" s="579">
        <v>33100</v>
      </c>
      <c r="G32" s="579">
        <v>12344</v>
      </c>
      <c r="H32" s="579">
        <v>0</v>
      </c>
      <c r="I32" s="579">
        <v>838</v>
      </c>
      <c r="J32" s="579">
        <v>1076</v>
      </c>
      <c r="K32" s="579">
        <v>11268</v>
      </c>
      <c r="L32" s="579">
        <v>32024</v>
      </c>
      <c r="M32" s="579">
        <v>20756</v>
      </c>
      <c r="N32" s="579">
        <v>1076</v>
      </c>
      <c r="O32" s="579">
        <v>0</v>
      </c>
    </row>
    <row r="33" spans="1:15" ht="13.2">
      <c r="A33" s="20">
        <v>151</v>
      </c>
      <c r="B33" s="2" t="s">
        <v>625</v>
      </c>
      <c r="C33" s="579">
        <v>1004700</v>
      </c>
      <c r="D33" s="579">
        <v>0</v>
      </c>
      <c r="E33" s="579">
        <v>0</v>
      </c>
      <c r="F33" s="579">
        <v>1004700</v>
      </c>
      <c r="G33" s="579">
        <v>384347</v>
      </c>
      <c r="H33" s="579">
        <v>0</v>
      </c>
      <c r="I33" s="579">
        <v>24711.9</v>
      </c>
      <c r="J33" s="579">
        <v>56836.67</v>
      </c>
      <c r="K33" s="579">
        <v>327510.33</v>
      </c>
      <c r="L33" s="579">
        <v>947863.33</v>
      </c>
      <c r="M33" s="579">
        <v>620353</v>
      </c>
      <c r="N33" s="579">
        <v>56836.67</v>
      </c>
      <c r="O33" s="579">
        <v>0</v>
      </c>
    </row>
    <row r="34" spans="1:15" ht="13.2">
      <c r="A34" s="20">
        <v>152</v>
      </c>
      <c r="B34" s="2" t="s">
        <v>1804</v>
      </c>
      <c r="C34" s="579">
        <v>535500</v>
      </c>
      <c r="D34" s="579">
        <v>0</v>
      </c>
      <c r="E34" s="579">
        <v>0</v>
      </c>
      <c r="F34" s="579">
        <v>535500</v>
      </c>
      <c r="G34" s="579">
        <v>265956</v>
      </c>
      <c r="H34" s="579">
        <v>0</v>
      </c>
      <c r="I34" s="579">
        <v>2206.63</v>
      </c>
      <c r="J34" s="579">
        <v>19829.310000000001</v>
      </c>
      <c r="K34" s="579">
        <v>246126.69</v>
      </c>
      <c r="L34" s="579">
        <v>515670.69</v>
      </c>
      <c r="M34" s="579">
        <v>269544</v>
      </c>
      <c r="N34" s="579">
        <v>19829.310000000001</v>
      </c>
      <c r="O34" s="579">
        <v>0</v>
      </c>
    </row>
    <row r="35" spans="1:15" ht="13.2">
      <c r="A35" s="20">
        <v>153</v>
      </c>
      <c r="B35" s="2" t="s">
        <v>952</v>
      </c>
      <c r="C35" s="579">
        <v>19300</v>
      </c>
      <c r="D35" s="579">
        <v>0</v>
      </c>
      <c r="E35" s="579">
        <v>0</v>
      </c>
      <c r="F35" s="579">
        <v>19300</v>
      </c>
      <c r="G35" s="579">
        <v>6300</v>
      </c>
      <c r="H35" s="579">
        <v>0</v>
      </c>
      <c r="I35" s="579">
        <v>0</v>
      </c>
      <c r="J35" s="579">
        <v>0</v>
      </c>
      <c r="K35" s="579">
        <v>6300</v>
      </c>
      <c r="L35" s="579">
        <v>19300</v>
      </c>
      <c r="M35" s="579">
        <v>13000</v>
      </c>
      <c r="N35" s="579">
        <v>0</v>
      </c>
      <c r="O35" s="579">
        <v>0</v>
      </c>
    </row>
    <row r="36" spans="1:15" ht="13.2">
      <c r="A36" s="20">
        <v>154</v>
      </c>
      <c r="B36" s="2" t="s">
        <v>1805</v>
      </c>
      <c r="C36" s="579">
        <v>49300</v>
      </c>
      <c r="D36" s="579">
        <v>0</v>
      </c>
      <c r="E36" s="579">
        <v>0</v>
      </c>
      <c r="F36" s="579">
        <v>49300</v>
      </c>
      <c r="G36" s="579">
        <v>17015</v>
      </c>
      <c r="H36" s="579">
        <v>0</v>
      </c>
      <c r="I36" s="579">
        <v>0</v>
      </c>
      <c r="J36" s="579">
        <v>0</v>
      </c>
      <c r="K36" s="579">
        <v>17015</v>
      </c>
      <c r="L36" s="579">
        <v>49300</v>
      </c>
      <c r="M36" s="579">
        <v>32285</v>
      </c>
      <c r="N36" s="579">
        <v>0</v>
      </c>
      <c r="O36" s="579">
        <v>0</v>
      </c>
    </row>
    <row r="37" spans="1:15" ht="13.2">
      <c r="A37" s="20">
        <v>161</v>
      </c>
      <c r="B37" s="2" t="s">
        <v>590</v>
      </c>
      <c r="C37" s="579">
        <v>117000</v>
      </c>
      <c r="D37" s="579">
        <v>0</v>
      </c>
      <c r="E37" s="579">
        <v>0</v>
      </c>
      <c r="F37" s="579">
        <v>117000</v>
      </c>
      <c r="G37" s="579">
        <v>19500</v>
      </c>
      <c r="H37" s="579">
        <v>0</v>
      </c>
      <c r="I37" s="579">
        <v>6453</v>
      </c>
      <c r="J37" s="579">
        <v>12906</v>
      </c>
      <c r="K37" s="579">
        <v>6594</v>
      </c>
      <c r="L37" s="579">
        <v>104094</v>
      </c>
      <c r="M37" s="579">
        <v>97500</v>
      </c>
      <c r="N37" s="579">
        <v>12906</v>
      </c>
      <c r="O37" s="579">
        <v>0</v>
      </c>
    </row>
    <row r="38" spans="1:15" ht="13.2">
      <c r="A38" s="20">
        <v>162</v>
      </c>
      <c r="B38" s="2" t="s">
        <v>152</v>
      </c>
      <c r="C38" s="579">
        <v>6997900</v>
      </c>
      <c r="D38" s="579">
        <v>0</v>
      </c>
      <c r="E38" s="579">
        <v>0</v>
      </c>
      <c r="F38" s="579">
        <v>6997900</v>
      </c>
      <c r="G38" s="579">
        <v>2170664</v>
      </c>
      <c r="H38" s="579">
        <v>0</v>
      </c>
      <c r="I38" s="579">
        <v>636239.17000000004</v>
      </c>
      <c r="J38" s="579">
        <v>1383976</v>
      </c>
      <c r="K38" s="579">
        <v>786688</v>
      </c>
      <c r="L38" s="579">
        <v>5613924</v>
      </c>
      <c r="M38" s="579">
        <v>4827236</v>
      </c>
      <c r="N38" s="579">
        <v>1383976</v>
      </c>
      <c r="O38" s="579">
        <v>0</v>
      </c>
    </row>
    <row r="39" spans="1:15" ht="13.2">
      <c r="A39" s="20">
        <v>163</v>
      </c>
      <c r="B39" s="2" t="s">
        <v>154</v>
      </c>
      <c r="C39" s="579">
        <v>176600</v>
      </c>
      <c r="D39" s="579">
        <v>0</v>
      </c>
      <c r="E39" s="579">
        <v>0</v>
      </c>
      <c r="F39" s="579">
        <v>176600</v>
      </c>
      <c r="G39" s="579">
        <v>160705</v>
      </c>
      <c r="H39" s="579">
        <v>0</v>
      </c>
      <c r="I39" s="579">
        <v>302</v>
      </c>
      <c r="J39" s="579">
        <v>832.25</v>
      </c>
      <c r="K39" s="579">
        <v>159872.75</v>
      </c>
      <c r="L39" s="579">
        <v>175767.75</v>
      </c>
      <c r="M39" s="579">
        <v>15895</v>
      </c>
      <c r="N39" s="579">
        <v>832.25</v>
      </c>
      <c r="O39" s="579">
        <v>0</v>
      </c>
    </row>
    <row r="40" spans="1:15" ht="13.2">
      <c r="A40" s="20">
        <v>164</v>
      </c>
      <c r="B40" s="2" t="s">
        <v>155</v>
      </c>
      <c r="C40" s="579">
        <v>6358000</v>
      </c>
      <c r="D40" s="579">
        <v>0</v>
      </c>
      <c r="E40" s="579">
        <v>0</v>
      </c>
      <c r="F40" s="579">
        <v>6358000</v>
      </c>
      <c r="G40" s="579">
        <v>1373443</v>
      </c>
      <c r="H40" s="579">
        <v>0</v>
      </c>
      <c r="I40" s="579">
        <v>417285.56999999989</v>
      </c>
      <c r="J40" s="579">
        <v>843584.2</v>
      </c>
      <c r="K40" s="579">
        <v>529858.80000000005</v>
      </c>
      <c r="L40" s="579">
        <v>5514415.7999999998</v>
      </c>
      <c r="M40" s="579">
        <v>4984557</v>
      </c>
      <c r="N40" s="579">
        <v>843584.2</v>
      </c>
      <c r="O40" s="579">
        <v>0</v>
      </c>
    </row>
    <row r="41" spans="1:15" ht="13.2">
      <c r="A41" s="20">
        <v>165</v>
      </c>
      <c r="B41" s="2" t="s">
        <v>359</v>
      </c>
      <c r="C41" s="579">
        <v>23630600</v>
      </c>
      <c r="D41" s="579">
        <v>0</v>
      </c>
      <c r="E41" s="579">
        <v>298000</v>
      </c>
      <c r="F41" s="579">
        <v>23928600</v>
      </c>
      <c r="G41" s="579">
        <v>7389557</v>
      </c>
      <c r="H41" s="579">
        <v>0</v>
      </c>
      <c r="I41" s="579">
        <v>1161606.08</v>
      </c>
      <c r="J41" s="579">
        <v>1966427.45</v>
      </c>
      <c r="K41" s="579">
        <v>5423129.5499999998</v>
      </c>
      <c r="L41" s="579">
        <v>21962172.550000001</v>
      </c>
      <c r="M41" s="579">
        <v>16539043</v>
      </c>
      <c r="N41" s="579">
        <v>1966427.45</v>
      </c>
      <c r="O41" s="579">
        <v>0</v>
      </c>
    </row>
    <row r="42" spans="1:15" ht="13.2">
      <c r="A42" s="20">
        <v>166</v>
      </c>
      <c r="B42" s="2" t="s">
        <v>1775</v>
      </c>
      <c r="C42" s="579">
        <v>7500</v>
      </c>
      <c r="D42" s="579">
        <v>0</v>
      </c>
      <c r="E42" s="579">
        <v>0</v>
      </c>
      <c r="F42" s="579">
        <v>7500</v>
      </c>
      <c r="G42" s="579">
        <v>7500</v>
      </c>
      <c r="H42" s="579">
        <v>0</v>
      </c>
      <c r="I42" s="579">
        <v>0</v>
      </c>
      <c r="J42" s="579">
        <v>0</v>
      </c>
      <c r="K42" s="579">
        <v>7500</v>
      </c>
      <c r="L42" s="579">
        <v>7500</v>
      </c>
      <c r="M42" s="579">
        <v>0</v>
      </c>
      <c r="N42" s="579">
        <v>0</v>
      </c>
      <c r="O42" s="579">
        <v>0</v>
      </c>
    </row>
    <row r="43" spans="1:15" ht="13.2">
      <c r="A43" s="20">
        <v>168</v>
      </c>
      <c r="B43" s="2" t="s">
        <v>1806</v>
      </c>
      <c r="C43" s="579">
        <v>278287200</v>
      </c>
      <c r="D43" s="579">
        <v>0</v>
      </c>
      <c r="E43" s="579">
        <v>0</v>
      </c>
      <c r="F43" s="579">
        <v>278287200</v>
      </c>
      <c r="G43" s="579">
        <v>46653408</v>
      </c>
      <c r="H43" s="579">
        <v>0</v>
      </c>
      <c r="I43" s="579">
        <v>19070412.220000003</v>
      </c>
      <c r="J43" s="579">
        <v>41087093.25</v>
      </c>
      <c r="K43" s="579">
        <v>5566314.75</v>
      </c>
      <c r="L43" s="579">
        <v>237200106.75</v>
      </c>
      <c r="M43" s="579">
        <v>231633792</v>
      </c>
      <c r="N43" s="579">
        <v>41087093.25</v>
      </c>
      <c r="O43" s="579">
        <v>0</v>
      </c>
    </row>
    <row r="44" spans="1:15" ht="13.2">
      <c r="A44" s="20">
        <v>169</v>
      </c>
      <c r="B44" s="2" t="s">
        <v>553</v>
      </c>
      <c r="C44" s="579">
        <v>7016100</v>
      </c>
      <c r="D44" s="579">
        <v>0</v>
      </c>
      <c r="E44" s="579">
        <v>0</v>
      </c>
      <c r="F44" s="579">
        <v>7016100</v>
      </c>
      <c r="G44" s="579">
        <v>2482882</v>
      </c>
      <c r="H44" s="579">
        <v>0</v>
      </c>
      <c r="I44" s="579">
        <v>222315.82000000004</v>
      </c>
      <c r="J44" s="579">
        <v>399513.00000000006</v>
      </c>
      <c r="K44" s="579">
        <v>2083369</v>
      </c>
      <c r="L44" s="579">
        <v>6616587</v>
      </c>
      <c r="M44" s="579">
        <v>4533218</v>
      </c>
      <c r="N44" s="579">
        <v>399513.00000000006</v>
      </c>
      <c r="O44" s="579">
        <v>0</v>
      </c>
    </row>
    <row r="45" spans="1:15" ht="13.2">
      <c r="A45" s="20">
        <v>171</v>
      </c>
      <c r="B45" s="2" t="s">
        <v>1807</v>
      </c>
      <c r="C45" s="579">
        <v>10529800</v>
      </c>
      <c r="D45" s="579">
        <v>0</v>
      </c>
      <c r="E45" s="579">
        <v>0</v>
      </c>
      <c r="F45" s="579">
        <v>10529800</v>
      </c>
      <c r="G45" s="579">
        <v>4024620</v>
      </c>
      <c r="H45" s="579">
        <v>0</v>
      </c>
      <c r="I45" s="579">
        <v>218949.43</v>
      </c>
      <c r="J45" s="579">
        <v>522368.93</v>
      </c>
      <c r="K45" s="579">
        <v>3502251.07</v>
      </c>
      <c r="L45" s="579">
        <v>10007431.07</v>
      </c>
      <c r="M45" s="579">
        <v>6505180</v>
      </c>
      <c r="N45" s="579">
        <v>522368.93</v>
      </c>
      <c r="O45" s="579">
        <v>0</v>
      </c>
    </row>
    <row r="46" spans="1:15" ht="13.2">
      <c r="A46" s="20">
        <v>172</v>
      </c>
      <c r="B46" s="2" t="s">
        <v>674</v>
      </c>
      <c r="C46" s="579">
        <v>60000</v>
      </c>
      <c r="D46" s="579">
        <v>0</v>
      </c>
      <c r="E46" s="579">
        <v>0</v>
      </c>
      <c r="F46" s="579">
        <v>60000</v>
      </c>
      <c r="G46" s="579">
        <v>10000</v>
      </c>
      <c r="H46" s="579">
        <v>0</v>
      </c>
      <c r="I46" s="579">
        <v>0</v>
      </c>
      <c r="J46" s="579">
        <v>0</v>
      </c>
      <c r="K46" s="579">
        <v>10000</v>
      </c>
      <c r="L46" s="579">
        <v>60000</v>
      </c>
      <c r="M46" s="579">
        <v>50000</v>
      </c>
      <c r="N46" s="579">
        <v>0</v>
      </c>
      <c r="O46" s="579">
        <v>0</v>
      </c>
    </row>
    <row r="47" spans="1:15" ht="13.2">
      <c r="A47" s="20">
        <v>181</v>
      </c>
      <c r="B47" s="2" t="s">
        <v>554</v>
      </c>
      <c r="C47" s="579">
        <v>2509800</v>
      </c>
      <c r="D47" s="579">
        <v>0</v>
      </c>
      <c r="E47" s="579">
        <v>0</v>
      </c>
      <c r="F47" s="579">
        <v>2509800</v>
      </c>
      <c r="G47" s="579">
        <v>1534563</v>
      </c>
      <c r="H47" s="579">
        <v>0</v>
      </c>
      <c r="I47" s="579">
        <v>50514.37000000001</v>
      </c>
      <c r="J47" s="579">
        <v>381806.27</v>
      </c>
      <c r="K47" s="579">
        <v>1152756.73</v>
      </c>
      <c r="L47" s="579">
        <v>2127993.73</v>
      </c>
      <c r="M47" s="579">
        <v>975237</v>
      </c>
      <c r="N47" s="579">
        <v>381806.27</v>
      </c>
      <c r="O47" s="579">
        <v>0</v>
      </c>
    </row>
    <row r="48" spans="1:15" ht="13.2">
      <c r="A48" s="20">
        <v>182</v>
      </c>
      <c r="B48" s="2" t="s">
        <v>1808</v>
      </c>
      <c r="C48" s="579">
        <v>2379500</v>
      </c>
      <c r="D48" s="579">
        <v>0</v>
      </c>
      <c r="E48" s="579">
        <v>-138981</v>
      </c>
      <c r="F48" s="579">
        <v>2240519</v>
      </c>
      <c r="G48" s="579">
        <v>456703</v>
      </c>
      <c r="H48" s="579">
        <v>0</v>
      </c>
      <c r="I48" s="579">
        <v>99103.359999999986</v>
      </c>
      <c r="J48" s="579">
        <v>194095.16</v>
      </c>
      <c r="K48" s="579">
        <v>262607.83999999997</v>
      </c>
      <c r="L48" s="579">
        <v>2046423.84</v>
      </c>
      <c r="M48" s="579">
        <v>1783816</v>
      </c>
      <c r="N48" s="579">
        <v>194095.16</v>
      </c>
      <c r="O48" s="579">
        <v>0</v>
      </c>
    </row>
    <row r="49" spans="1:15" ht="13.2">
      <c r="A49" s="20">
        <v>183</v>
      </c>
      <c r="B49" s="2" t="s">
        <v>1809</v>
      </c>
      <c r="C49" s="579">
        <v>16000</v>
      </c>
      <c r="D49" s="579">
        <v>0</v>
      </c>
      <c r="E49" s="579">
        <v>0</v>
      </c>
      <c r="F49" s="579">
        <v>16000</v>
      </c>
      <c r="G49" s="579">
        <v>8242</v>
      </c>
      <c r="H49" s="579">
        <v>0</v>
      </c>
      <c r="I49" s="579">
        <v>0</v>
      </c>
      <c r="J49" s="579">
        <v>0</v>
      </c>
      <c r="K49" s="579">
        <v>8242</v>
      </c>
      <c r="L49" s="579">
        <v>16000</v>
      </c>
      <c r="M49" s="579">
        <v>7758</v>
      </c>
      <c r="N49" s="579">
        <v>0</v>
      </c>
      <c r="O49" s="579">
        <v>0</v>
      </c>
    </row>
    <row r="50" spans="1:15" ht="13.2">
      <c r="A50" s="20">
        <v>185</v>
      </c>
      <c r="B50" s="2" t="s">
        <v>560</v>
      </c>
      <c r="C50" s="579">
        <v>27948500</v>
      </c>
      <c r="D50" s="579">
        <v>0</v>
      </c>
      <c r="E50" s="579">
        <v>0</v>
      </c>
      <c r="F50" s="579">
        <v>27948500</v>
      </c>
      <c r="G50" s="579">
        <v>6493415</v>
      </c>
      <c r="H50" s="579">
        <v>0</v>
      </c>
      <c r="I50" s="579">
        <v>869676.14</v>
      </c>
      <c r="J50" s="579">
        <v>1377303.98</v>
      </c>
      <c r="K50" s="579">
        <v>5116111.0199999996</v>
      </c>
      <c r="L50" s="579">
        <v>26571196.02</v>
      </c>
      <c r="M50" s="579">
        <v>21455085</v>
      </c>
      <c r="N50" s="579">
        <v>1377303.98</v>
      </c>
      <c r="O50" s="579">
        <v>0</v>
      </c>
    </row>
    <row r="51" spans="1:15" ht="13.2">
      <c r="A51" s="20">
        <v>189</v>
      </c>
      <c r="B51" s="2" t="s">
        <v>561</v>
      </c>
      <c r="C51" s="579">
        <v>1982100</v>
      </c>
      <c r="D51" s="579">
        <v>0</v>
      </c>
      <c r="E51" s="579">
        <v>173125</v>
      </c>
      <c r="F51" s="579">
        <v>2155225</v>
      </c>
      <c r="G51" s="579">
        <v>665393</v>
      </c>
      <c r="H51" s="579">
        <v>0</v>
      </c>
      <c r="I51" s="579">
        <v>153854.89000000001</v>
      </c>
      <c r="J51" s="579">
        <v>313559.78000000003</v>
      </c>
      <c r="K51" s="579">
        <v>351833.22</v>
      </c>
      <c r="L51" s="579">
        <v>1841665.22</v>
      </c>
      <c r="M51" s="579">
        <v>1489832</v>
      </c>
      <c r="N51" s="579">
        <v>313559.78000000003</v>
      </c>
      <c r="O51" s="579">
        <v>0</v>
      </c>
    </row>
    <row r="52" spans="1:15" ht="13.2">
      <c r="A52" s="20">
        <v>197</v>
      </c>
      <c r="B52" s="2" t="s">
        <v>673</v>
      </c>
      <c r="C52" s="579">
        <v>0</v>
      </c>
      <c r="D52" s="579">
        <v>0</v>
      </c>
      <c r="E52" s="579">
        <v>501</v>
      </c>
      <c r="F52" s="579">
        <v>501</v>
      </c>
      <c r="G52" s="579">
        <v>501</v>
      </c>
      <c r="H52" s="579">
        <v>0</v>
      </c>
      <c r="I52" s="579">
        <v>0</v>
      </c>
      <c r="J52" s="579">
        <v>0</v>
      </c>
      <c r="K52" s="579">
        <v>501</v>
      </c>
      <c r="L52" s="579">
        <v>501</v>
      </c>
      <c r="M52" s="579">
        <v>0</v>
      </c>
      <c r="N52" s="579">
        <v>0</v>
      </c>
      <c r="O52" s="579">
        <v>501</v>
      </c>
    </row>
    <row r="53" spans="1:15" ht="13.2">
      <c r="A53" s="20">
        <v>199</v>
      </c>
      <c r="B53" s="2" t="s">
        <v>309</v>
      </c>
      <c r="C53" s="579">
        <v>0</v>
      </c>
      <c r="D53" s="579">
        <v>0</v>
      </c>
      <c r="E53" s="579">
        <v>5100</v>
      </c>
      <c r="F53" s="579">
        <v>5100</v>
      </c>
      <c r="G53" s="579">
        <v>5100</v>
      </c>
      <c r="H53" s="579">
        <v>0</v>
      </c>
      <c r="I53" s="579">
        <v>0</v>
      </c>
      <c r="J53" s="579">
        <v>0</v>
      </c>
      <c r="K53" s="579">
        <v>5100</v>
      </c>
      <c r="L53" s="579">
        <v>5100</v>
      </c>
      <c r="M53" s="579">
        <v>0</v>
      </c>
      <c r="N53" s="579">
        <v>0</v>
      </c>
      <c r="O53" s="579">
        <v>5100</v>
      </c>
    </row>
    <row r="54" spans="1:15" ht="13.2">
      <c r="A54" s="20">
        <v>201</v>
      </c>
      <c r="B54" s="2" t="s">
        <v>562</v>
      </c>
      <c r="C54" s="579">
        <v>818600</v>
      </c>
      <c r="D54" s="579">
        <v>0</v>
      </c>
      <c r="E54" s="579">
        <v>0</v>
      </c>
      <c r="F54" s="579">
        <v>818600</v>
      </c>
      <c r="G54" s="579">
        <v>359787</v>
      </c>
      <c r="H54" s="579">
        <v>0</v>
      </c>
      <c r="I54" s="579">
        <v>58920.409999999996</v>
      </c>
      <c r="J54" s="579">
        <v>68879.28</v>
      </c>
      <c r="K54" s="579">
        <v>290907.71999999997</v>
      </c>
      <c r="L54" s="579">
        <v>749720.72</v>
      </c>
      <c r="M54" s="579">
        <v>458813</v>
      </c>
      <c r="N54" s="579">
        <v>68879.28</v>
      </c>
      <c r="O54" s="579">
        <v>2350</v>
      </c>
    </row>
    <row r="55" spans="1:15" ht="13.2">
      <c r="A55" s="20">
        <v>203</v>
      </c>
      <c r="B55" s="2" t="s">
        <v>288</v>
      </c>
      <c r="C55" s="579">
        <v>182700</v>
      </c>
      <c r="D55" s="579">
        <v>0</v>
      </c>
      <c r="E55" s="579">
        <v>0</v>
      </c>
      <c r="F55" s="579">
        <v>182700</v>
      </c>
      <c r="G55" s="579">
        <v>77913</v>
      </c>
      <c r="H55" s="579">
        <v>0</v>
      </c>
      <c r="I55" s="579">
        <v>10868.75</v>
      </c>
      <c r="J55" s="579">
        <v>10868.75</v>
      </c>
      <c r="K55" s="579">
        <v>67044.25</v>
      </c>
      <c r="L55" s="579">
        <v>171831.25</v>
      </c>
      <c r="M55" s="579">
        <v>104787</v>
      </c>
      <c r="N55" s="579">
        <v>10868.75</v>
      </c>
      <c r="O55" s="579">
        <v>0</v>
      </c>
    </row>
    <row r="56" spans="1:15" ht="13.2">
      <c r="A56" s="20">
        <v>211</v>
      </c>
      <c r="B56" s="2" t="s">
        <v>206</v>
      </c>
      <c r="C56" s="579">
        <v>236000</v>
      </c>
      <c r="D56" s="579">
        <v>0</v>
      </c>
      <c r="E56" s="579">
        <v>0</v>
      </c>
      <c r="F56" s="579">
        <v>236000</v>
      </c>
      <c r="G56" s="579">
        <v>191366</v>
      </c>
      <c r="H56" s="579">
        <v>0</v>
      </c>
      <c r="I56" s="579">
        <v>160</v>
      </c>
      <c r="J56" s="579">
        <v>160</v>
      </c>
      <c r="K56" s="579">
        <v>191206</v>
      </c>
      <c r="L56" s="579">
        <v>235840</v>
      </c>
      <c r="M56" s="579">
        <v>44634</v>
      </c>
      <c r="N56" s="579">
        <v>160</v>
      </c>
      <c r="O56" s="579">
        <v>0</v>
      </c>
    </row>
    <row r="57" spans="1:15" ht="13.2">
      <c r="A57" s="20">
        <v>212</v>
      </c>
      <c r="B57" s="2" t="s">
        <v>1810</v>
      </c>
      <c r="C57" s="579">
        <v>20000</v>
      </c>
      <c r="D57" s="579">
        <v>0</v>
      </c>
      <c r="E57" s="579">
        <v>0</v>
      </c>
      <c r="F57" s="579">
        <v>20000</v>
      </c>
      <c r="G57" s="579">
        <v>15000</v>
      </c>
      <c r="H57" s="579">
        <v>0</v>
      </c>
      <c r="I57" s="579">
        <v>0</v>
      </c>
      <c r="J57" s="579">
        <v>0</v>
      </c>
      <c r="K57" s="579">
        <v>15000</v>
      </c>
      <c r="L57" s="579">
        <v>20000</v>
      </c>
      <c r="M57" s="579">
        <v>5000</v>
      </c>
      <c r="N57" s="579">
        <v>0</v>
      </c>
      <c r="O57" s="579">
        <v>0</v>
      </c>
    </row>
    <row r="58" spans="1:15" ht="13.2">
      <c r="A58" s="20">
        <v>214</v>
      </c>
      <c r="B58" s="2" t="s">
        <v>289</v>
      </c>
      <c r="C58" s="579">
        <v>693000</v>
      </c>
      <c r="D58" s="579">
        <v>0</v>
      </c>
      <c r="E58" s="579">
        <v>0</v>
      </c>
      <c r="F58" s="579">
        <v>693000</v>
      </c>
      <c r="G58" s="579">
        <v>240500</v>
      </c>
      <c r="H58" s="579">
        <v>0</v>
      </c>
      <c r="I58" s="579">
        <v>1318.7</v>
      </c>
      <c r="J58" s="579">
        <v>1318.7</v>
      </c>
      <c r="K58" s="579">
        <v>239181.3</v>
      </c>
      <c r="L58" s="579">
        <v>691681.3</v>
      </c>
      <c r="M58" s="579">
        <v>452500</v>
      </c>
      <c r="N58" s="579">
        <v>1318.7</v>
      </c>
      <c r="O58" s="579">
        <v>0</v>
      </c>
    </row>
    <row r="59" spans="1:15" ht="13.2">
      <c r="A59" s="20">
        <v>219</v>
      </c>
      <c r="B59" s="2" t="s">
        <v>104</v>
      </c>
      <c r="C59" s="579">
        <v>22200</v>
      </c>
      <c r="D59" s="579">
        <v>0</v>
      </c>
      <c r="E59" s="579">
        <v>0</v>
      </c>
      <c r="F59" s="579">
        <v>22200</v>
      </c>
      <c r="G59" s="579">
        <v>14100</v>
      </c>
      <c r="H59" s="579">
        <v>0</v>
      </c>
      <c r="I59" s="579">
        <v>5.99</v>
      </c>
      <c r="J59" s="579">
        <v>5.99</v>
      </c>
      <c r="K59" s="579">
        <v>14094.01</v>
      </c>
      <c r="L59" s="579">
        <v>22194.01</v>
      </c>
      <c r="M59" s="579">
        <v>8100</v>
      </c>
      <c r="N59" s="579">
        <v>5.99</v>
      </c>
      <c r="O59" s="579">
        <v>0</v>
      </c>
    </row>
    <row r="60" spans="1:15" ht="13.2">
      <c r="A60" s="20">
        <v>221</v>
      </c>
      <c r="B60" s="2" t="s">
        <v>290</v>
      </c>
      <c r="C60" s="579">
        <v>802500</v>
      </c>
      <c r="D60" s="579">
        <v>0</v>
      </c>
      <c r="E60" s="579">
        <v>0</v>
      </c>
      <c r="F60" s="579">
        <v>802500</v>
      </c>
      <c r="G60" s="579">
        <v>141550</v>
      </c>
      <c r="H60" s="579">
        <v>0</v>
      </c>
      <c r="I60" s="579">
        <v>0</v>
      </c>
      <c r="J60" s="579">
        <v>0</v>
      </c>
      <c r="K60" s="579">
        <v>141550</v>
      </c>
      <c r="L60" s="579">
        <v>802500</v>
      </c>
      <c r="M60" s="579">
        <v>660950</v>
      </c>
      <c r="N60" s="579">
        <v>0</v>
      </c>
      <c r="O60" s="579">
        <v>0</v>
      </c>
    </row>
    <row r="61" spans="1:15" ht="13.2">
      <c r="A61" s="20">
        <v>222</v>
      </c>
      <c r="B61" s="2" t="s">
        <v>663</v>
      </c>
      <c r="C61" s="579">
        <v>7700</v>
      </c>
      <c r="D61" s="579">
        <v>0</v>
      </c>
      <c r="E61" s="579">
        <v>0</v>
      </c>
      <c r="F61" s="579">
        <v>7700</v>
      </c>
      <c r="G61" s="579">
        <v>4085</v>
      </c>
      <c r="H61" s="579">
        <v>0</v>
      </c>
      <c r="I61" s="579">
        <v>0</v>
      </c>
      <c r="J61" s="579">
        <v>0</v>
      </c>
      <c r="K61" s="579">
        <v>4085</v>
      </c>
      <c r="L61" s="579">
        <v>7700</v>
      </c>
      <c r="M61" s="579">
        <v>3615</v>
      </c>
      <c r="N61" s="579">
        <v>0</v>
      </c>
      <c r="O61" s="579">
        <v>0</v>
      </c>
    </row>
    <row r="62" spans="1:15" ht="13.2">
      <c r="A62" s="20">
        <v>223</v>
      </c>
      <c r="B62" s="2" t="s">
        <v>291</v>
      </c>
      <c r="C62" s="579">
        <v>304100</v>
      </c>
      <c r="D62" s="579">
        <v>0</v>
      </c>
      <c r="E62" s="579">
        <v>0</v>
      </c>
      <c r="F62" s="579">
        <v>304100</v>
      </c>
      <c r="G62" s="579">
        <v>54421</v>
      </c>
      <c r="H62" s="579">
        <v>0</v>
      </c>
      <c r="I62" s="579">
        <v>0</v>
      </c>
      <c r="J62" s="579">
        <v>0</v>
      </c>
      <c r="K62" s="579">
        <v>54421</v>
      </c>
      <c r="L62" s="579">
        <v>304100</v>
      </c>
      <c r="M62" s="579">
        <v>249679</v>
      </c>
      <c r="N62" s="579">
        <v>0</v>
      </c>
      <c r="O62" s="579">
        <v>0</v>
      </c>
    </row>
    <row r="63" spans="1:15" ht="13.2">
      <c r="A63" s="20">
        <v>224</v>
      </c>
      <c r="B63" s="2" t="s">
        <v>292</v>
      </c>
      <c r="C63" s="579">
        <v>12000</v>
      </c>
      <c r="D63" s="579">
        <v>0</v>
      </c>
      <c r="E63" s="579">
        <v>0</v>
      </c>
      <c r="F63" s="579">
        <v>12000</v>
      </c>
      <c r="G63" s="579">
        <v>11840</v>
      </c>
      <c r="H63" s="579">
        <v>0</v>
      </c>
      <c r="I63" s="579">
        <v>0</v>
      </c>
      <c r="J63" s="579">
        <v>0</v>
      </c>
      <c r="K63" s="579">
        <v>11840</v>
      </c>
      <c r="L63" s="579">
        <v>12000</v>
      </c>
      <c r="M63" s="579">
        <v>160</v>
      </c>
      <c r="N63" s="579">
        <v>0</v>
      </c>
      <c r="O63" s="579">
        <v>0</v>
      </c>
    </row>
    <row r="64" spans="1:15" ht="13.2">
      <c r="A64" s="20">
        <v>229</v>
      </c>
      <c r="B64" s="2" t="s">
        <v>460</v>
      </c>
      <c r="C64" s="579">
        <v>6400</v>
      </c>
      <c r="D64" s="579">
        <v>0</v>
      </c>
      <c r="E64" s="579">
        <v>0</v>
      </c>
      <c r="F64" s="579">
        <v>6400</v>
      </c>
      <c r="G64" s="579">
        <v>6000</v>
      </c>
      <c r="H64" s="579">
        <v>0</v>
      </c>
      <c r="I64" s="579">
        <v>0</v>
      </c>
      <c r="J64" s="579">
        <v>0</v>
      </c>
      <c r="K64" s="579">
        <v>6000</v>
      </c>
      <c r="L64" s="579">
        <v>6400</v>
      </c>
      <c r="M64" s="579">
        <v>400</v>
      </c>
      <c r="N64" s="579">
        <v>0</v>
      </c>
      <c r="O64" s="579">
        <v>0</v>
      </c>
    </row>
    <row r="65" spans="1:15" ht="13.2">
      <c r="A65" s="20">
        <v>231</v>
      </c>
      <c r="B65" s="2" t="s">
        <v>741</v>
      </c>
      <c r="C65" s="579">
        <v>669200</v>
      </c>
      <c r="D65" s="579">
        <v>0</v>
      </c>
      <c r="E65" s="579">
        <v>0</v>
      </c>
      <c r="F65" s="579">
        <v>669200</v>
      </c>
      <c r="G65" s="579">
        <v>595120</v>
      </c>
      <c r="H65" s="579">
        <v>0</v>
      </c>
      <c r="I65" s="579">
        <v>66355.149999999994</v>
      </c>
      <c r="J65" s="579">
        <v>66355.149999999994</v>
      </c>
      <c r="K65" s="579">
        <v>528764.85</v>
      </c>
      <c r="L65" s="579">
        <v>602844.85</v>
      </c>
      <c r="M65" s="579">
        <v>74080</v>
      </c>
      <c r="N65" s="579">
        <v>66355.149999999994</v>
      </c>
      <c r="O65" s="579">
        <v>489328.25</v>
      </c>
    </row>
    <row r="66" spans="1:15" ht="13.2">
      <c r="A66" s="20">
        <v>232</v>
      </c>
      <c r="B66" s="2" t="s">
        <v>229</v>
      </c>
      <c r="C66" s="579">
        <v>622000</v>
      </c>
      <c r="D66" s="579">
        <v>0</v>
      </c>
      <c r="E66" s="579">
        <v>0</v>
      </c>
      <c r="F66" s="579">
        <v>622000</v>
      </c>
      <c r="G66" s="579">
        <v>557471</v>
      </c>
      <c r="H66" s="579">
        <v>0</v>
      </c>
      <c r="I66" s="579">
        <v>0</v>
      </c>
      <c r="J66" s="579">
        <v>9.1</v>
      </c>
      <c r="K66" s="579">
        <v>557461.9</v>
      </c>
      <c r="L66" s="579">
        <v>621990.9</v>
      </c>
      <c r="M66" s="579">
        <v>64529</v>
      </c>
      <c r="N66" s="579">
        <v>9.1</v>
      </c>
      <c r="O66" s="579">
        <v>139439.54999999999</v>
      </c>
    </row>
    <row r="67" spans="1:15" ht="13.2">
      <c r="A67" s="20">
        <v>239</v>
      </c>
      <c r="B67" s="2" t="s">
        <v>499</v>
      </c>
      <c r="C67" s="579">
        <v>109000</v>
      </c>
      <c r="D67" s="579">
        <v>0</v>
      </c>
      <c r="E67" s="579">
        <v>0</v>
      </c>
      <c r="F67" s="579">
        <v>109000</v>
      </c>
      <c r="G67" s="579">
        <v>107059</v>
      </c>
      <c r="H67" s="579">
        <v>0</v>
      </c>
      <c r="I67" s="579">
        <v>0</v>
      </c>
      <c r="J67" s="579">
        <v>0</v>
      </c>
      <c r="K67" s="579">
        <v>107059</v>
      </c>
      <c r="L67" s="579">
        <v>109000</v>
      </c>
      <c r="M67" s="579">
        <v>1941</v>
      </c>
      <c r="N67" s="579">
        <v>0</v>
      </c>
      <c r="O67" s="579">
        <v>2012.25</v>
      </c>
    </row>
    <row r="68" spans="1:15" ht="13.2">
      <c r="A68" s="20">
        <v>243</v>
      </c>
      <c r="B68" s="2" t="s">
        <v>628</v>
      </c>
      <c r="C68" s="579">
        <v>289200</v>
      </c>
      <c r="D68" s="579">
        <v>0</v>
      </c>
      <c r="E68" s="579">
        <v>0</v>
      </c>
      <c r="F68" s="579">
        <v>289200</v>
      </c>
      <c r="G68" s="579">
        <v>261298</v>
      </c>
      <c r="H68" s="579">
        <v>0</v>
      </c>
      <c r="I68" s="579">
        <v>404.16000000000008</v>
      </c>
      <c r="J68" s="579">
        <v>2431.98</v>
      </c>
      <c r="K68" s="579">
        <v>258866.02</v>
      </c>
      <c r="L68" s="579">
        <v>286768.02</v>
      </c>
      <c r="M68" s="579">
        <v>27902</v>
      </c>
      <c r="N68" s="579">
        <v>2431.98</v>
      </c>
      <c r="O68" s="579">
        <v>9008.5</v>
      </c>
    </row>
    <row r="69" spans="1:15" ht="13.2">
      <c r="A69" s="20">
        <v>244</v>
      </c>
      <c r="B69" s="2" t="s">
        <v>26</v>
      </c>
      <c r="C69" s="579">
        <v>1100</v>
      </c>
      <c r="D69" s="579">
        <v>0</v>
      </c>
      <c r="E69" s="579">
        <v>10000</v>
      </c>
      <c r="F69" s="579">
        <v>11100</v>
      </c>
      <c r="G69" s="579">
        <v>10880</v>
      </c>
      <c r="H69" s="579">
        <v>0</v>
      </c>
      <c r="I69" s="579">
        <v>0</v>
      </c>
      <c r="J69" s="579">
        <v>0</v>
      </c>
      <c r="K69" s="579">
        <v>10880</v>
      </c>
      <c r="L69" s="579">
        <v>11100</v>
      </c>
      <c r="M69" s="579">
        <v>220</v>
      </c>
      <c r="N69" s="579">
        <v>0</v>
      </c>
      <c r="O69" s="579">
        <v>0</v>
      </c>
    </row>
    <row r="70" spans="1:15" ht="13.2">
      <c r="A70" s="20">
        <v>249</v>
      </c>
      <c r="B70" s="2" t="s">
        <v>230</v>
      </c>
      <c r="C70" s="579">
        <v>58500</v>
      </c>
      <c r="D70" s="579">
        <v>0</v>
      </c>
      <c r="E70" s="579">
        <v>0</v>
      </c>
      <c r="F70" s="579">
        <v>58500</v>
      </c>
      <c r="G70" s="579">
        <v>56650</v>
      </c>
      <c r="H70" s="579">
        <v>0</v>
      </c>
      <c r="I70" s="579">
        <v>88.5</v>
      </c>
      <c r="J70" s="579">
        <v>88.5</v>
      </c>
      <c r="K70" s="579">
        <v>56561.5</v>
      </c>
      <c r="L70" s="579">
        <v>58411.5</v>
      </c>
      <c r="M70" s="579">
        <v>1850</v>
      </c>
      <c r="N70" s="579">
        <v>88.5</v>
      </c>
      <c r="O70" s="579">
        <v>0</v>
      </c>
    </row>
    <row r="71" spans="1:15" ht="13.2">
      <c r="A71" s="20">
        <v>252</v>
      </c>
      <c r="B71" s="2" t="s">
        <v>443</v>
      </c>
      <c r="C71" s="579">
        <v>20200</v>
      </c>
      <c r="D71" s="579">
        <v>0</v>
      </c>
      <c r="E71" s="579">
        <v>0</v>
      </c>
      <c r="F71" s="579">
        <v>20200</v>
      </c>
      <c r="G71" s="579">
        <v>19000</v>
      </c>
      <c r="H71" s="579">
        <v>0</v>
      </c>
      <c r="I71" s="579">
        <v>258.08000000000004</v>
      </c>
      <c r="J71" s="579">
        <v>391.92000000000007</v>
      </c>
      <c r="K71" s="579">
        <v>18608.080000000002</v>
      </c>
      <c r="L71" s="579">
        <v>19808.080000000002</v>
      </c>
      <c r="M71" s="579">
        <v>1200</v>
      </c>
      <c r="N71" s="579">
        <v>391.92000000000007</v>
      </c>
      <c r="O71" s="579">
        <v>0</v>
      </c>
    </row>
    <row r="72" spans="1:15" ht="13.2">
      <c r="A72" s="20">
        <v>253</v>
      </c>
      <c r="B72" s="2" t="s">
        <v>231</v>
      </c>
      <c r="C72" s="579">
        <v>28900</v>
      </c>
      <c r="D72" s="579">
        <v>0</v>
      </c>
      <c r="E72" s="579">
        <v>0</v>
      </c>
      <c r="F72" s="579">
        <v>28900</v>
      </c>
      <c r="G72" s="579">
        <v>28900</v>
      </c>
      <c r="H72" s="579">
        <v>0</v>
      </c>
      <c r="I72" s="579">
        <v>73</v>
      </c>
      <c r="J72" s="579">
        <v>100.8</v>
      </c>
      <c r="K72" s="579">
        <v>28799.200000000001</v>
      </c>
      <c r="L72" s="579">
        <v>28799.200000000001</v>
      </c>
      <c r="M72" s="579">
        <v>0</v>
      </c>
      <c r="N72" s="579">
        <v>100.8</v>
      </c>
      <c r="O72" s="579">
        <v>3954</v>
      </c>
    </row>
    <row r="73" spans="1:15" ht="13.2">
      <c r="A73" s="20">
        <v>254</v>
      </c>
      <c r="B73" s="2" t="s">
        <v>790</v>
      </c>
      <c r="C73" s="579">
        <v>63800</v>
      </c>
      <c r="D73" s="579">
        <v>0</v>
      </c>
      <c r="E73" s="579">
        <v>0</v>
      </c>
      <c r="F73" s="579">
        <v>63800</v>
      </c>
      <c r="G73" s="579">
        <v>52725</v>
      </c>
      <c r="H73" s="579">
        <v>0</v>
      </c>
      <c r="I73" s="579">
        <v>875.01</v>
      </c>
      <c r="J73" s="579">
        <v>1161.01</v>
      </c>
      <c r="K73" s="579">
        <v>51563.99</v>
      </c>
      <c r="L73" s="579">
        <v>62638.99</v>
      </c>
      <c r="M73" s="579">
        <v>11075</v>
      </c>
      <c r="N73" s="579">
        <v>1161.01</v>
      </c>
      <c r="O73" s="579">
        <v>9897.75</v>
      </c>
    </row>
    <row r="74" spans="1:15" ht="13.2">
      <c r="A74" s="20">
        <v>255</v>
      </c>
      <c r="B74" s="2" t="s">
        <v>594</v>
      </c>
      <c r="C74" s="579">
        <v>560200</v>
      </c>
      <c r="D74" s="579">
        <v>0</v>
      </c>
      <c r="E74" s="579">
        <v>0</v>
      </c>
      <c r="F74" s="579">
        <v>560200</v>
      </c>
      <c r="G74" s="579">
        <v>457024</v>
      </c>
      <c r="H74" s="579">
        <v>0</v>
      </c>
      <c r="I74" s="579">
        <v>764.10000000000036</v>
      </c>
      <c r="J74" s="579">
        <v>11062.45</v>
      </c>
      <c r="K74" s="579">
        <v>445961.55</v>
      </c>
      <c r="L74" s="579">
        <v>549137.55000000005</v>
      </c>
      <c r="M74" s="579">
        <v>103176</v>
      </c>
      <c r="N74" s="579">
        <v>11062.45</v>
      </c>
      <c r="O74" s="579">
        <v>16585.439999999999</v>
      </c>
    </row>
    <row r="75" spans="1:15" ht="13.2">
      <c r="A75" s="20">
        <v>256</v>
      </c>
      <c r="B75" s="2" t="s">
        <v>133</v>
      </c>
      <c r="C75" s="579">
        <v>188100</v>
      </c>
      <c r="D75" s="579">
        <v>0</v>
      </c>
      <c r="E75" s="579">
        <v>0</v>
      </c>
      <c r="F75" s="579">
        <v>188100</v>
      </c>
      <c r="G75" s="579">
        <v>162205</v>
      </c>
      <c r="H75" s="579">
        <v>0</v>
      </c>
      <c r="I75" s="579">
        <v>6191.13</v>
      </c>
      <c r="J75" s="579">
        <v>6209.36</v>
      </c>
      <c r="K75" s="579">
        <v>155995.64000000001</v>
      </c>
      <c r="L75" s="579">
        <v>181890.64</v>
      </c>
      <c r="M75" s="579">
        <v>25895</v>
      </c>
      <c r="N75" s="579">
        <v>6209.36</v>
      </c>
      <c r="O75" s="579">
        <v>0</v>
      </c>
    </row>
    <row r="76" spans="1:15" ht="13.2">
      <c r="A76" s="20">
        <v>257</v>
      </c>
      <c r="B76" s="2" t="s">
        <v>464</v>
      </c>
      <c r="C76" s="579">
        <v>16500</v>
      </c>
      <c r="D76" s="579">
        <v>0</v>
      </c>
      <c r="E76" s="579">
        <v>0</v>
      </c>
      <c r="F76" s="579">
        <v>16500</v>
      </c>
      <c r="G76" s="579">
        <v>10425</v>
      </c>
      <c r="H76" s="579">
        <v>0</v>
      </c>
      <c r="I76" s="579">
        <v>224.8</v>
      </c>
      <c r="J76" s="579">
        <v>224.8</v>
      </c>
      <c r="K76" s="579">
        <v>10200.200000000001</v>
      </c>
      <c r="L76" s="579">
        <v>16275.2</v>
      </c>
      <c r="M76" s="579">
        <v>6075</v>
      </c>
      <c r="N76" s="579">
        <v>224.8</v>
      </c>
      <c r="O76" s="579">
        <v>0</v>
      </c>
    </row>
    <row r="77" spans="1:15" ht="13.2">
      <c r="A77" s="20">
        <v>259</v>
      </c>
      <c r="B77" s="2" t="s">
        <v>134</v>
      </c>
      <c r="C77" s="579">
        <v>170500</v>
      </c>
      <c r="D77" s="579">
        <v>0</v>
      </c>
      <c r="E77" s="579">
        <v>0</v>
      </c>
      <c r="F77" s="579">
        <v>170500</v>
      </c>
      <c r="G77" s="579">
        <v>126360</v>
      </c>
      <c r="H77" s="579">
        <v>0</v>
      </c>
      <c r="I77" s="579">
        <v>2997.7</v>
      </c>
      <c r="J77" s="579">
        <v>4601.9399999999996</v>
      </c>
      <c r="K77" s="579">
        <v>121758.06</v>
      </c>
      <c r="L77" s="579">
        <v>165898.06</v>
      </c>
      <c r="M77" s="579">
        <v>44140</v>
      </c>
      <c r="N77" s="579">
        <v>4601.9399999999996</v>
      </c>
      <c r="O77" s="579">
        <v>9995.4599999999991</v>
      </c>
    </row>
    <row r="78" spans="1:15" ht="13.2">
      <c r="A78" s="20">
        <v>261</v>
      </c>
      <c r="B78" s="2" t="s">
        <v>1811</v>
      </c>
      <c r="C78" s="579">
        <v>151300</v>
      </c>
      <c r="D78" s="579">
        <v>0</v>
      </c>
      <c r="E78" s="579">
        <v>0</v>
      </c>
      <c r="F78" s="579">
        <v>151300</v>
      </c>
      <c r="G78" s="579">
        <v>86884</v>
      </c>
      <c r="H78" s="579">
        <v>0</v>
      </c>
      <c r="I78" s="579">
        <v>0</v>
      </c>
      <c r="J78" s="579">
        <v>0</v>
      </c>
      <c r="K78" s="579">
        <v>86884</v>
      </c>
      <c r="L78" s="579">
        <v>151300</v>
      </c>
      <c r="M78" s="579">
        <v>64416</v>
      </c>
      <c r="N78" s="579">
        <v>0</v>
      </c>
      <c r="O78" s="579">
        <v>0</v>
      </c>
    </row>
    <row r="79" spans="1:15" ht="13.2">
      <c r="A79" s="20">
        <v>262</v>
      </c>
      <c r="B79" s="2" t="s">
        <v>1812</v>
      </c>
      <c r="C79" s="579">
        <v>95000</v>
      </c>
      <c r="D79" s="579">
        <v>0</v>
      </c>
      <c r="E79" s="579">
        <v>0</v>
      </c>
      <c r="F79" s="579">
        <v>95000</v>
      </c>
      <c r="G79" s="579">
        <v>62186</v>
      </c>
      <c r="H79" s="579">
        <v>0</v>
      </c>
      <c r="I79" s="579">
        <v>3911.1600000000003</v>
      </c>
      <c r="J79" s="579">
        <v>3978.36</v>
      </c>
      <c r="K79" s="579">
        <v>58207.64</v>
      </c>
      <c r="L79" s="579">
        <v>91021.64</v>
      </c>
      <c r="M79" s="579">
        <v>32814</v>
      </c>
      <c r="N79" s="579">
        <v>3978.36</v>
      </c>
      <c r="O79" s="579">
        <v>0</v>
      </c>
    </row>
    <row r="80" spans="1:15" ht="13.2">
      <c r="A80" s="20">
        <v>263</v>
      </c>
      <c r="B80" s="2" t="s">
        <v>1737</v>
      </c>
      <c r="C80" s="579">
        <v>132400</v>
      </c>
      <c r="D80" s="579">
        <v>0</v>
      </c>
      <c r="E80" s="579">
        <v>0</v>
      </c>
      <c r="F80" s="579">
        <v>132400</v>
      </c>
      <c r="G80" s="579">
        <v>129705</v>
      </c>
      <c r="H80" s="579">
        <v>0</v>
      </c>
      <c r="I80" s="579">
        <v>31.98</v>
      </c>
      <c r="J80" s="579">
        <v>31.98</v>
      </c>
      <c r="K80" s="579">
        <v>129673.02</v>
      </c>
      <c r="L80" s="579">
        <v>132368.01999999999</v>
      </c>
      <c r="M80" s="579">
        <v>2695</v>
      </c>
      <c r="N80" s="579">
        <v>31.98</v>
      </c>
      <c r="O80" s="579">
        <v>0</v>
      </c>
    </row>
    <row r="81" spans="1:15" ht="13.2">
      <c r="A81" s="20">
        <v>265</v>
      </c>
      <c r="B81" s="2" t="s">
        <v>1813</v>
      </c>
      <c r="C81" s="579">
        <v>122000</v>
      </c>
      <c r="D81" s="579">
        <v>0</v>
      </c>
      <c r="E81" s="579">
        <v>0</v>
      </c>
      <c r="F81" s="579">
        <v>122000</v>
      </c>
      <c r="G81" s="579">
        <v>46014</v>
      </c>
      <c r="H81" s="579">
        <v>0</v>
      </c>
      <c r="I81" s="579">
        <v>500</v>
      </c>
      <c r="J81" s="579">
        <v>500</v>
      </c>
      <c r="K81" s="579">
        <v>45514</v>
      </c>
      <c r="L81" s="579">
        <v>121500</v>
      </c>
      <c r="M81" s="579">
        <v>75986</v>
      </c>
      <c r="N81" s="579">
        <v>500</v>
      </c>
      <c r="O81" s="579">
        <v>0</v>
      </c>
    </row>
    <row r="82" spans="1:15" ht="13.2">
      <c r="A82" s="20">
        <v>266</v>
      </c>
      <c r="B82" s="2" t="s">
        <v>1764</v>
      </c>
      <c r="C82" s="579">
        <v>3000</v>
      </c>
      <c r="D82" s="579">
        <v>0</v>
      </c>
      <c r="E82" s="579">
        <v>0</v>
      </c>
      <c r="F82" s="579">
        <v>3000</v>
      </c>
      <c r="G82" s="579">
        <v>3000</v>
      </c>
      <c r="H82" s="579">
        <v>0</v>
      </c>
      <c r="I82" s="579">
        <v>0</v>
      </c>
      <c r="J82" s="579">
        <v>0</v>
      </c>
      <c r="K82" s="579">
        <v>3000</v>
      </c>
      <c r="L82" s="579">
        <v>3000</v>
      </c>
      <c r="M82" s="579">
        <v>0</v>
      </c>
      <c r="N82" s="579">
        <v>0</v>
      </c>
      <c r="O82" s="579">
        <v>0</v>
      </c>
    </row>
    <row r="83" spans="1:15" ht="13.2">
      <c r="A83" s="20">
        <v>269</v>
      </c>
      <c r="B83" s="2" t="s">
        <v>293</v>
      </c>
      <c r="C83" s="579">
        <v>914000</v>
      </c>
      <c r="D83" s="579">
        <v>0</v>
      </c>
      <c r="E83" s="579">
        <v>0</v>
      </c>
      <c r="F83" s="579">
        <v>914000</v>
      </c>
      <c r="G83" s="579">
        <v>566589</v>
      </c>
      <c r="H83" s="579">
        <v>0</v>
      </c>
      <c r="I83" s="579">
        <v>2011.8200000000002</v>
      </c>
      <c r="J83" s="579">
        <v>2114.8200000000002</v>
      </c>
      <c r="K83" s="579">
        <v>564474.18000000005</v>
      </c>
      <c r="L83" s="579">
        <v>911885.18</v>
      </c>
      <c r="M83" s="579">
        <v>347411</v>
      </c>
      <c r="N83" s="579">
        <v>2114.8200000000002</v>
      </c>
      <c r="O83" s="579">
        <v>99714</v>
      </c>
    </row>
    <row r="84" spans="1:15" ht="13.2">
      <c r="A84" s="20">
        <v>271</v>
      </c>
      <c r="B84" s="2" t="s">
        <v>190</v>
      </c>
      <c r="C84" s="579">
        <v>72500</v>
      </c>
      <c r="D84" s="579">
        <v>0</v>
      </c>
      <c r="E84" s="579">
        <v>0</v>
      </c>
      <c r="F84" s="579">
        <v>72500</v>
      </c>
      <c r="G84" s="579">
        <v>50431</v>
      </c>
      <c r="H84" s="579">
        <v>0</v>
      </c>
      <c r="I84" s="579">
        <v>0</v>
      </c>
      <c r="J84" s="579">
        <v>0</v>
      </c>
      <c r="K84" s="579">
        <v>50431</v>
      </c>
      <c r="L84" s="579">
        <v>72500</v>
      </c>
      <c r="M84" s="579">
        <v>22069</v>
      </c>
      <c r="N84" s="579">
        <v>0</v>
      </c>
      <c r="O84" s="579">
        <v>850</v>
      </c>
    </row>
    <row r="85" spans="1:15" ht="13.2">
      <c r="A85" s="20">
        <v>272</v>
      </c>
      <c r="B85" s="2" t="s">
        <v>294</v>
      </c>
      <c r="C85" s="579">
        <v>8000</v>
      </c>
      <c r="D85" s="579">
        <v>0</v>
      </c>
      <c r="E85" s="579">
        <v>0</v>
      </c>
      <c r="F85" s="579">
        <v>8000</v>
      </c>
      <c r="G85" s="579">
        <v>7000</v>
      </c>
      <c r="H85" s="579">
        <v>0</v>
      </c>
      <c r="I85" s="579">
        <v>428.6</v>
      </c>
      <c r="J85" s="579">
        <v>428.6</v>
      </c>
      <c r="K85" s="579">
        <v>6571.4</v>
      </c>
      <c r="L85" s="579">
        <v>7571.4</v>
      </c>
      <c r="M85" s="579">
        <v>1000</v>
      </c>
      <c r="N85" s="579">
        <v>428.6</v>
      </c>
      <c r="O85" s="579">
        <v>0</v>
      </c>
    </row>
    <row r="86" spans="1:15" ht="13.2">
      <c r="A86" s="20">
        <v>273</v>
      </c>
      <c r="B86" s="2" t="s">
        <v>295</v>
      </c>
      <c r="C86" s="579">
        <v>223900</v>
      </c>
      <c r="D86" s="579">
        <v>0</v>
      </c>
      <c r="E86" s="579">
        <v>0</v>
      </c>
      <c r="F86" s="579">
        <v>223900</v>
      </c>
      <c r="G86" s="579">
        <v>221746</v>
      </c>
      <c r="H86" s="579">
        <v>0</v>
      </c>
      <c r="I86" s="579">
        <v>3.75</v>
      </c>
      <c r="J86" s="579">
        <v>3.75</v>
      </c>
      <c r="K86" s="579">
        <v>221742.25</v>
      </c>
      <c r="L86" s="579">
        <v>223896.25</v>
      </c>
      <c r="M86" s="579">
        <v>2154</v>
      </c>
      <c r="N86" s="579">
        <v>3.75</v>
      </c>
      <c r="O86" s="579">
        <v>0</v>
      </c>
    </row>
    <row r="87" spans="1:15" ht="13.2">
      <c r="A87" s="20">
        <v>274</v>
      </c>
      <c r="B87" s="2" t="s">
        <v>1814</v>
      </c>
      <c r="C87" s="579">
        <v>31500</v>
      </c>
      <c r="D87" s="579">
        <v>0</v>
      </c>
      <c r="E87" s="579">
        <v>0</v>
      </c>
      <c r="F87" s="579">
        <v>31500</v>
      </c>
      <c r="G87" s="579">
        <v>10542</v>
      </c>
      <c r="H87" s="579">
        <v>0</v>
      </c>
      <c r="I87" s="579">
        <v>0</v>
      </c>
      <c r="J87" s="579">
        <v>0</v>
      </c>
      <c r="K87" s="579">
        <v>10542</v>
      </c>
      <c r="L87" s="579">
        <v>31500</v>
      </c>
      <c r="M87" s="579">
        <v>20958</v>
      </c>
      <c r="N87" s="579">
        <v>0</v>
      </c>
      <c r="O87" s="579">
        <v>0</v>
      </c>
    </row>
    <row r="88" spans="1:15" ht="13.2">
      <c r="A88" s="20">
        <v>275</v>
      </c>
      <c r="B88" s="2" t="s">
        <v>740</v>
      </c>
      <c r="C88" s="579">
        <v>496200</v>
      </c>
      <c r="D88" s="579">
        <v>0</v>
      </c>
      <c r="E88" s="579">
        <v>0</v>
      </c>
      <c r="F88" s="579">
        <v>496200</v>
      </c>
      <c r="G88" s="579">
        <v>365539</v>
      </c>
      <c r="H88" s="579">
        <v>0</v>
      </c>
      <c r="I88" s="579">
        <v>665.24</v>
      </c>
      <c r="J88" s="579">
        <v>665.24</v>
      </c>
      <c r="K88" s="579">
        <v>364873.76</v>
      </c>
      <c r="L88" s="579">
        <v>495534.76</v>
      </c>
      <c r="M88" s="579">
        <v>130661</v>
      </c>
      <c r="N88" s="579">
        <v>665.24</v>
      </c>
      <c r="O88" s="579">
        <v>10789.17</v>
      </c>
    </row>
    <row r="89" spans="1:15" ht="13.2">
      <c r="A89" s="20">
        <v>277</v>
      </c>
      <c r="B89" s="2" t="s">
        <v>160</v>
      </c>
      <c r="C89" s="579">
        <v>5700</v>
      </c>
      <c r="D89" s="579">
        <v>0</v>
      </c>
      <c r="E89" s="579">
        <v>0</v>
      </c>
      <c r="F89" s="579">
        <v>5700</v>
      </c>
      <c r="G89" s="579">
        <v>5500</v>
      </c>
      <c r="H89" s="579">
        <v>0</v>
      </c>
      <c r="I89" s="579">
        <v>0</v>
      </c>
      <c r="J89" s="579">
        <v>0</v>
      </c>
      <c r="K89" s="579">
        <v>5500</v>
      </c>
      <c r="L89" s="579">
        <v>5700</v>
      </c>
      <c r="M89" s="579">
        <v>200</v>
      </c>
      <c r="N89" s="579">
        <v>0</v>
      </c>
      <c r="O89" s="579">
        <v>0</v>
      </c>
    </row>
    <row r="90" spans="1:15" ht="13.2">
      <c r="A90" s="20">
        <v>279</v>
      </c>
      <c r="B90" s="2" t="s">
        <v>296</v>
      </c>
      <c r="C90" s="579">
        <v>2610900</v>
      </c>
      <c r="D90" s="579">
        <v>0</v>
      </c>
      <c r="E90" s="579">
        <v>0</v>
      </c>
      <c r="F90" s="579">
        <v>2610900</v>
      </c>
      <c r="G90" s="579">
        <v>2584504</v>
      </c>
      <c r="H90" s="579">
        <v>0</v>
      </c>
      <c r="I90" s="579">
        <v>474286.2</v>
      </c>
      <c r="J90" s="579">
        <v>474286.2</v>
      </c>
      <c r="K90" s="579">
        <v>2110217.7999999998</v>
      </c>
      <c r="L90" s="579">
        <v>2136613.7999999998</v>
      </c>
      <c r="M90" s="579">
        <v>26396</v>
      </c>
      <c r="N90" s="579">
        <v>474286.2</v>
      </c>
      <c r="O90" s="579">
        <v>0</v>
      </c>
    </row>
    <row r="91" spans="1:15" ht="13.2">
      <c r="A91" s="20">
        <v>280</v>
      </c>
      <c r="B91" s="2" t="s">
        <v>661</v>
      </c>
      <c r="C91" s="579">
        <v>798300</v>
      </c>
      <c r="D91" s="579">
        <v>0</v>
      </c>
      <c r="E91" s="579">
        <v>0</v>
      </c>
      <c r="F91" s="579">
        <v>798300</v>
      </c>
      <c r="G91" s="579">
        <v>405341</v>
      </c>
      <c r="H91" s="579">
        <v>0</v>
      </c>
      <c r="I91" s="579">
        <v>1156.28</v>
      </c>
      <c r="J91" s="579">
        <v>1156.28</v>
      </c>
      <c r="K91" s="579">
        <v>404184.72</v>
      </c>
      <c r="L91" s="579">
        <v>797143.72</v>
      </c>
      <c r="M91" s="579">
        <v>392959</v>
      </c>
      <c r="N91" s="579">
        <v>1156.28</v>
      </c>
      <c r="O91" s="579">
        <v>0</v>
      </c>
    </row>
    <row r="92" spans="1:15" ht="13.2">
      <c r="A92" s="20">
        <v>291</v>
      </c>
      <c r="B92" s="2" t="s">
        <v>581</v>
      </c>
      <c r="C92" s="579">
        <v>0</v>
      </c>
      <c r="D92" s="579">
        <v>0</v>
      </c>
      <c r="E92" s="579">
        <v>1032</v>
      </c>
      <c r="F92" s="579">
        <v>1032</v>
      </c>
      <c r="G92" s="579">
        <v>1032</v>
      </c>
      <c r="H92" s="579">
        <v>0</v>
      </c>
      <c r="I92" s="579">
        <v>0</v>
      </c>
      <c r="J92" s="579">
        <v>0</v>
      </c>
      <c r="K92" s="579">
        <v>1032</v>
      </c>
      <c r="L92" s="579">
        <v>1032</v>
      </c>
      <c r="M92" s="579">
        <v>0</v>
      </c>
      <c r="N92" s="579">
        <v>0</v>
      </c>
      <c r="O92" s="579">
        <v>1032</v>
      </c>
    </row>
    <row r="93" spans="1:15" ht="13.2">
      <c r="A93" s="20">
        <v>292</v>
      </c>
      <c r="B93" s="2" t="s">
        <v>67</v>
      </c>
      <c r="C93" s="579">
        <v>0</v>
      </c>
      <c r="D93" s="579">
        <v>0</v>
      </c>
      <c r="E93" s="579">
        <v>165</v>
      </c>
      <c r="F93" s="579">
        <v>165</v>
      </c>
      <c r="G93" s="579">
        <v>165</v>
      </c>
      <c r="H93" s="579">
        <v>0</v>
      </c>
      <c r="I93" s="579">
        <v>0</v>
      </c>
      <c r="J93" s="579">
        <v>0</v>
      </c>
      <c r="K93" s="579">
        <v>165</v>
      </c>
      <c r="L93" s="579">
        <v>165</v>
      </c>
      <c r="M93" s="579">
        <v>0</v>
      </c>
      <c r="N93" s="579">
        <v>0</v>
      </c>
      <c r="O93" s="579">
        <v>165</v>
      </c>
    </row>
    <row r="94" spans="1:15" ht="13.2">
      <c r="A94" s="20">
        <v>294</v>
      </c>
      <c r="B94" s="2" t="s">
        <v>658</v>
      </c>
      <c r="C94" s="579">
        <v>0</v>
      </c>
      <c r="D94" s="579">
        <v>0</v>
      </c>
      <c r="E94" s="579">
        <v>21</v>
      </c>
      <c r="F94" s="579">
        <v>21</v>
      </c>
      <c r="G94" s="579">
        <v>21</v>
      </c>
      <c r="H94" s="579">
        <v>0</v>
      </c>
      <c r="I94" s="579">
        <v>0</v>
      </c>
      <c r="J94" s="579">
        <v>0</v>
      </c>
      <c r="K94" s="579">
        <v>21</v>
      </c>
      <c r="L94" s="579">
        <v>21</v>
      </c>
      <c r="M94" s="579">
        <v>0</v>
      </c>
      <c r="N94" s="579">
        <v>0</v>
      </c>
      <c r="O94" s="579">
        <v>21</v>
      </c>
    </row>
    <row r="95" spans="1:15" ht="13.2">
      <c r="A95" s="20">
        <v>296</v>
      </c>
      <c r="B95" s="2" t="s">
        <v>1818</v>
      </c>
      <c r="C95" s="579">
        <v>0</v>
      </c>
      <c r="D95" s="579">
        <v>0</v>
      </c>
      <c r="E95" s="579">
        <v>50</v>
      </c>
      <c r="F95" s="579">
        <v>50</v>
      </c>
      <c r="G95" s="579">
        <v>50</v>
      </c>
      <c r="H95" s="579">
        <v>0</v>
      </c>
      <c r="I95" s="579">
        <v>0</v>
      </c>
      <c r="J95" s="579">
        <v>0</v>
      </c>
      <c r="K95" s="579">
        <v>50</v>
      </c>
      <c r="L95" s="579">
        <v>50</v>
      </c>
      <c r="M95" s="579">
        <v>0</v>
      </c>
      <c r="N95" s="579">
        <v>0</v>
      </c>
      <c r="O95" s="579">
        <v>50</v>
      </c>
    </row>
    <row r="96" spans="1:15" ht="13.2">
      <c r="A96" s="20">
        <v>297</v>
      </c>
      <c r="B96" s="2" t="s">
        <v>1819</v>
      </c>
      <c r="C96" s="579">
        <v>0</v>
      </c>
      <c r="D96" s="579">
        <v>0</v>
      </c>
      <c r="E96" s="579">
        <v>209</v>
      </c>
      <c r="F96" s="579">
        <v>209</v>
      </c>
      <c r="G96" s="579">
        <v>209</v>
      </c>
      <c r="H96" s="579">
        <v>0</v>
      </c>
      <c r="I96" s="579">
        <v>0</v>
      </c>
      <c r="J96" s="579">
        <v>0</v>
      </c>
      <c r="K96" s="579">
        <v>209</v>
      </c>
      <c r="L96" s="579">
        <v>209</v>
      </c>
      <c r="M96" s="579">
        <v>0</v>
      </c>
      <c r="N96" s="579">
        <v>0</v>
      </c>
      <c r="O96" s="579">
        <v>209</v>
      </c>
    </row>
    <row r="97" spans="1:15" ht="13.2">
      <c r="A97" s="20">
        <v>298</v>
      </c>
      <c r="B97" s="2" t="s">
        <v>44</v>
      </c>
      <c r="C97" s="579">
        <v>0</v>
      </c>
      <c r="D97" s="579">
        <v>0</v>
      </c>
      <c r="E97" s="579">
        <v>155</v>
      </c>
      <c r="F97" s="579">
        <v>155</v>
      </c>
      <c r="G97" s="579">
        <v>155</v>
      </c>
      <c r="H97" s="579">
        <v>0</v>
      </c>
      <c r="I97" s="579">
        <v>0</v>
      </c>
      <c r="J97" s="579">
        <v>0</v>
      </c>
      <c r="K97" s="579">
        <v>155</v>
      </c>
      <c r="L97" s="579">
        <v>155</v>
      </c>
      <c r="M97" s="579">
        <v>0</v>
      </c>
      <c r="N97" s="579">
        <v>0</v>
      </c>
      <c r="O97" s="579">
        <v>155</v>
      </c>
    </row>
    <row r="98" spans="1:15" ht="13.2">
      <c r="A98" s="20">
        <v>301</v>
      </c>
      <c r="B98" s="2" t="s">
        <v>346</v>
      </c>
      <c r="C98" s="579">
        <v>79700</v>
      </c>
      <c r="D98" s="579">
        <v>0</v>
      </c>
      <c r="E98" s="579">
        <v>0</v>
      </c>
      <c r="F98" s="579">
        <v>79700</v>
      </c>
      <c r="G98" s="579">
        <v>37669</v>
      </c>
      <c r="H98" s="579">
        <v>0</v>
      </c>
      <c r="I98" s="579">
        <v>0</v>
      </c>
      <c r="J98" s="579">
        <v>0</v>
      </c>
      <c r="K98" s="579">
        <v>37669</v>
      </c>
      <c r="L98" s="579">
        <v>79700</v>
      </c>
      <c r="M98" s="579">
        <v>42031</v>
      </c>
      <c r="N98" s="579">
        <v>0</v>
      </c>
      <c r="O98" s="579">
        <v>0</v>
      </c>
    </row>
    <row r="99" spans="1:15" ht="13.2">
      <c r="A99" s="20">
        <v>320</v>
      </c>
      <c r="B99" s="2" t="s">
        <v>627</v>
      </c>
      <c r="C99" s="579">
        <v>182600</v>
      </c>
      <c r="D99" s="579">
        <v>0</v>
      </c>
      <c r="E99" s="579">
        <v>0</v>
      </c>
      <c r="F99" s="579">
        <v>182600</v>
      </c>
      <c r="G99" s="579">
        <v>121836</v>
      </c>
      <c r="H99" s="579">
        <v>0</v>
      </c>
      <c r="I99" s="579">
        <v>0</v>
      </c>
      <c r="J99" s="579">
        <v>0</v>
      </c>
      <c r="K99" s="579">
        <v>121836</v>
      </c>
      <c r="L99" s="579">
        <v>182600</v>
      </c>
      <c r="M99" s="579">
        <v>60764</v>
      </c>
      <c r="N99" s="579">
        <v>0</v>
      </c>
      <c r="O99" s="579">
        <v>0</v>
      </c>
    </row>
    <row r="100" spans="1:15" ht="13.2">
      <c r="A100" s="20">
        <v>331</v>
      </c>
      <c r="B100" s="2" t="s">
        <v>1776</v>
      </c>
      <c r="C100" s="579">
        <v>3000</v>
      </c>
      <c r="D100" s="579">
        <v>0</v>
      </c>
      <c r="E100" s="579">
        <v>0</v>
      </c>
      <c r="F100" s="579">
        <v>3000</v>
      </c>
      <c r="G100" s="579">
        <v>3000</v>
      </c>
      <c r="H100" s="579">
        <v>0</v>
      </c>
      <c r="I100" s="579">
        <v>0</v>
      </c>
      <c r="J100" s="579">
        <v>0</v>
      </c>
      <c r="K100" s="579">
        <v>3000</v>
      </c>
      <c r="L100" s="579">
        <v>3000</v>
      </c>
      <c r="M100" s="579">
        <v>0</v>
      </c>
      <c r="N100" s="579">
        <v>0</v>
      </c>
      <c r="O100" s="579">
        <v>0</v>
      </c>
    </row>
    <row r="101" spans="1:15" ht="13.2">
      <c r="A101" s="20">
        <v>340</v>
      </c>
      <c r="B101" s="2" t="s">
        <v>360</v>
      </c>
      <c r="C101" s="579">
        <v>22500</v>
      </c>
      <c r="D101" s="579">
        <v>0</v>
      </c>
      <c r="E101" s="579">
        <v>0</v>
      </c>
      <c r="F101" s="579">
        <v>22500</v>
      </c>
      <c r="G101" s="579">
        <v>14106</v>
      </c>
      <c r="H101" s="579">
        <v>0</v>
      </c>
      <c r="I101" s="579">
        <v>0</v>
      </c>
      <c r="J101" s="579">
        <v>0</v>
      </c>
      <c r="K101" s="579">
        <v>14106</v>
      </c>
      <c r="L101" s="579">
        <v>22500</v>
      </c>
      <c r="M101" s="579">
        <v>8394</v>
      </c>
      <c r="N101" s="579">
        <v>0</v>
      </c>
      <c r="O101" s="579">
        <v>0</v>
      </c>
    </row>
    <row r="102" spans="1:15" ht="13.2">
      <c r="A102" s="20">
        <v>350</v>
      </c>
      <c r="B102" s="2" t="s">
        <v>447</v>
      </c>
      <c r="C102" s="579">
        <v>1098700</v>
      </c>
      <c r="D102" s="579">
        <v>0</v>
      </c>
      <c r="E102" s="579">
        <v>0</v>
      </c>
      <c r="F102" s="579">
        <v>1098700</v>
      </c>
      <c r="G102" s="579">
        <v>699454</v>
      </c>
      <c r="H102" s="579">
        <v>0</v>
      </c>
      <c r="I102" s="579">
        <v>7105</v>
      </c>
      <c r="J102" s="579">
        <v>7105</v>
      </c>
      <c r="K102" s="579">
        <v>692349</v>
      </c>
      <c r="L102" s="579">
        <v>1091595</v>
      </c>
      <c r="M102" s="579">
        <v>399246</v>
      </c>
      <c r="N102" s="579">
        <v>7105</v>
      </c>
      <c r="O102" s="579">
        <v>0</v>
      </c>
    </row>
    <row r="103" spans="1:15" ht="13.2">
      <c r="A103" s="20">
        <v>360</v>
      </c>
      <c r="B103" s="2" t="s">
        <v>788</v>
      </c>
      <c r="C103" s="579">
        <v>6000</v>
      </c>
      <c r="D103" s="579">
        <v>0</v>
      </c>
      <c r="E103" s="579">
        <v>0</v>
      </c>
      <c r="F103" s="579">
        <v>6000</v>
      </c>
      <c r="G103" s="579">
        <v>6000</v>
      </c>
      <c r="H103" s="579">
        <v>0</v>
      </c>
      <c r="I103" s="579">
        <v>0</v>
      </c>
      <c r="J103" s="579">
        <v>0</v>
      </c>
      <c r="K103" s="579">
        <v>6000</v>
      </c>
      <c r="L103" s="579">
        <v>6000</v>
      </c>
      <c r="M103" s="579">
        <v>0</v>
      </c>
      <c r="N103" s="579">
        <v>0</v>
      </c>
      <c r="O103" s="579">
        <v>0</v>
      </c>
    </row>
    <row r="104" spans="1:15" ht="13.2">
      <c r="A104" s="20">
        <v>370</v>
      </c>
      <c r="B104" s="2" t="s">
        <v>8</v>
      </c>
      <c r="C104" s="579">
        <v>292500</v>
      </c>
      <c r="D104" s="579">
        <v>0</v>
      </c>
      <c r="E104" s="579">
        <v>0</v>
      </c>
      <c r="F104" s="579">
        <v>292500</v>
      </c>
      <c r="G104" s="579">
        <v>219342</v>
      </c>
      <c r="H104" s="579">
        <v>0</v>
      </c>
      <c r="I104" s="579">
        <v>0</v>
      </c>
      <c r="J104" s="579">
        <v>1190</v>
      </c>
      <c r="K104" s="579">
        <v>218152</v>
      </c>
      <c r="L104" s="579">
        <v>291310</v>
      </c>
      <c r="M104" s="579">
        <v>73158</v>
      </c>
      <c r="N104" s="579">
        <v>1190</v>
      </c>
      <c r="O104" s="579">
        <v>0</v>
      </c>
    </row>
    <row r="105" spans="1:15" ht="13.2">
      <c r="A105" s="20">
        <v>380</v>
      </c>
      <c r="B105" s="2" t="s">
        <v>448</v>
      </c>
      <c r="C105" s="579">
        <v>340500</v>
      </c>
      <c r="D105" s="579">
        <v>0</v>
      </c>
      <c r="E105" s="579">
        <v>0</v>
      </c>
      <c r="F105" s="579">
        <v>340500</v>
      </c>
      <c r="G105" s="579">
        <v>184869</v>
      </c>
      <c r="H105" s="579">
        <v>0</v>
      </c>
      <c r="I105" s="579">
        <v>1681.95</v>
      </c>
      <c r="J105" s="579">
        <v>1681.95</v>
      </c>
      <c r="K105" s="579">
        <v>183187.05</v>
      </c>
      <c r="L105" s="579">
        <v>338818.05</v>
      </c>
      <c r="M105" s="579">
        <v>155631</v>
      </c>
      <c r="N105" s="579">
        <v>1681.95</v>
      </c>
      <c r="O105" s="579">
        <v>0</v>
      </c>
    </row>
    <row r="106" spans="1:15" ht="13.2">
      <c r="A106" s="20">
        <v>391</v>
      </c>
      <c r="B106" s="2" t="s">
        <v>712</v>
      </c>
      <c r="C106" s="579">
        <v>0</v>
      </c>
      <c r="D106" s="579">
        <v>0</v>
      </c>
      <c r="E106" s="579">
        <v>1100</v>
      </c>
      <c r="F106" s="579">
        <v>1100</v>
      </c>
      <c r="G106" s="579">
        <v>1100</v>
      </c>
      <c r="H106" s="579">
        <v>0</v>
      </c>
      <c r="I106" s="579">
        <v>0</v>
      </c>
      <c r="J106" s="579">
        <v>0</v>
      </c>
      <c r="K106" s="579">
        <v>1100</v>
      </c>
      <c r="L106" s="579">
        <v>1100</v>
      </c>
      <c r="M106" s="579">
        <v>0</v>
      </c>
      <c r="N106" s="579">
        <v>0</v>
      </c>
      <c r="O106" s="579">
        <v>1100</v>
      </c>
    </row>
    <row r="107" spans="1:15" ht="13.2">
      <c r="A107" s="20">
        <v>396</v>
      </c>
      <c r="B107" s="2" t="s">
        <v>783</v>
      </c>
      <c r="C107" s="579">
        <v>0</v>
      </c>
      <c r="D107" s="579">
        <v>0</v>
      </c>
      <c r="E107" s="579">
        <v>6700</v>
      </c>
      <c r="F107" s="579">
        <v>6700</v>
      </c>
      <c r="G107" s="579">
        <v>6700</v>
      </c>
      <c r="H107" s="579">
        <v>0</v>
      </c>
      <c r="I107" s="579">
        <v>0</v>
      </c>
      <c r="J107" s="579">
        <v>0</v>
      </c>
      <c r="K107" s="579">
        <v>6700</v>
      </c>
      <c r="L107" s="579">
        <v>6700</v>
      </c>
      <c r="M107" s="579">
        <v>0</v>
      </c>
      <c r="N107" s="579">
        <v>0</v>
      </c>
      <c r="O107" s="579">
        <v>6700</v>
      </c>
    </row>
    <row r="108" spans="1:15" ht="13.2">
      <c r="A108" s="20">
        <v>398</v>
      </c>
      <c r="B108" s="2" t="s">
        <v>773</v>
      </c>
      <c r="C108" s="579">
        <v>0</v>
      </c>
      <c r="D108" s="579">
        <v>0</v>
      </c>
      <c r="E108" s="579">
        <v>90</v>
      </c>
      <c r="F108" s="579">
        <v>90</v>
      </c>
      <c r="G108" s="579">
        <v>90</v>
      </c>
      <c r="H108" s="579">
        <v>0</v>
      </c>
      <c r="I108" s="579">
        <v>0</v>
      </c>
      <c r="J108" s="579">
        <v>0</v>
      </c>
      <c r="K108" s="579">
        <v>90</v>
      </c>
      <c r="L108" s="579">
        <v>90</v>
      </c>
      <c r="M108" s="579">
        <v>0</v>
      </c>
      <c r="N108" s="579">
        <v>0</v>
      </c>
      <c r="O108" s="579">
        <v>90</v>
      </c>
    </row>
    <row r="109" spans="1:15" ht="13.2">
      <c r="A109" s="20">
        <v>601</v>
      </c>
      <c r="B109" s="2" t="s">
        <v>135</v>
      </c>
      <c r="C109" s="579">
        <v>6600</v>
      </c>
      <c r="D109" s="579">
        <v>0</v>
      </c>
      <c r="E109" s="579">
        <v>0</v>
      </c>
      <c r="F109" s="579">
        <v>6600</v>
      </c>
      <c r="G109" s="579">
        <v>1100</v>
      </c>
      <c r="H109" s="579">
        <v>0</v>
      </c>
      <c r="I109" s="579">
        <v>547.33000000000004</v>
      </c>
      <c r="J109" s="579">
        <v>842.08</v>
      </c>
      <c r="K109" s="579">
        <v>257.91999999999996</v>
      </c>
      <c r="L109" s="579">
        <v>5757.92</v>
      </c>
      <c r="M109" s="579">
        <v>5500</v>
      </c>
      <c r="N109" s="579">
        <v>842.08</v>
      </c>
      <c r="O109" s="579">
        <v>0</v>
      </c>
    </row>
    <row r="110" spans="1:15" ht="13.2">
      <c r="A110" s="20">
        <v>611</v>
      </c>
      <c r="B110" s="2" t="s">
        <v>1815</v>
      </c>
      <c r="C110" s="579">
        <v>744000</v>
      </c>
      <c r="D110" s="579">
        <v>0</v>
      </c>
      <c r="E110" s="579">
        <v>20500</v>
      </c>
      <c r="F110" s="579">
        <v>764500</v>
      </c>
      <c r="G110" s="579">
        <v>239334</v>
      </c>
      <c r="H110" s="579">
        <v>0</v>
      </c>
      <c r="I110" s="579">
        <v>35362.820000000007</v>
      </c>
      <c r="J110" s="579">
        <v>67020.800000000003</v>
      </c>
      <c r="K110" s="579">
        <v>172313.2</v>
      </c>
      <c r="L110" s="579">
        <v>697479.2</v>
      </c>
      <c r="M110" s="579">
        <v>525166</v>
      </c>
      <c r="N110" s="579">
        <v>67020.800000000003</v>
      </c>
      <c r="O110" s="579">
        <v>0</v>
      </c>
    </row>
    <row r="111" spans="1:15" ht="13.2">
      <c r="A111" s="20">
        <v>613</v>
      </c>
      <c r="B111" s="2" t="s">
        <v>366</v>
      </c>
      <c r="C111" s="579">
        <v>3975000</v>
      </c>
      <c r="D111" s="579">
        <v>0</v>
      </c>
      <c r="E111" s="579">
        <v>0</v>
      </c>
      <c r="F111" s="579">
        <v>3975000</v>
      </c>
      <c r="G111" s="579">
        <v>760000</v>
      </c>
      <c r="H111" s="579">
        <v>0</v>
      </c>
      <c r="I111" s="579">
        <v>276905.86</v>
      </c>
      <c r="J111" s="579">
        <v>610316.93000000005</v>
      </c>
      <c r="K111" s="579">
        <v>149683.06999999995</v>
      </c>
      <c r="L111" s="579">
        <v>3364683.07</v>
      </c>
      <c r="M111" s="579">
        <v>3215000</v>
      </c>
      <c r="N111" s="579">
        <v>610316.93000000005</v>
      </c>
      <c r="O111" s="579">
        <v>0</v>
      </c>
    </row>
    <row r="112" spans="1:15" ht="13.2">
      <c r="A112" s="20">
        <v>619</v>
      </c>
      <c r="B112" s="2" t="s">
        <v>1820</v>
      </c>
      <c r="C112" s="579">
        <v>126300</v>
      </c>
      <c r="D112" s="579">
        <v>0</v>
      </c>
      <c r="E112" s="579">
        <v>25000</v>
      </c>
      <c r="F112" s="579">
        <v>151300</v>
      </c>
      <c r="G112" s="579">
        <v>51000</v>
      </c>
      <c r="H112" s="579">
        <v>0</v>
      </c>
      <c r="I112" s="579">
        <v>3000</v>
      </c>
      <c r="J112" s="579">
        <v>3000</v>
      </c>
      <c r="K112" s="579">
        <v>48000</v>
      </c>
      <c r="L112" s="579">
        <v>148300</v>
      </c>
      <c r="M112" s="579">
        <v>100300</v>
      </c>
      <c r="N112" s="579">
        <v>3000</v>
      </c>
      <c r="O112" s="579">
        <v>0</v>
      </c>
    </row>
    <row r="113" spans="1:15" ht="13.2">
      <c r="A113" s="20">
        <v>621</v>
      </c>
      <c r="B113" s="2" t="s">
        <v>559</v>
      </c>
      <c r="C113" s="579">
        <v>300000</v>
      </c>
      <c r="D113" s="579">
        <v>0</v>
      </c>
      <c r="E113" s="579">
        <v>0</v>
      </c>
      <c r="F113" s="579">
        <v>300000</v>
      </c>
      <c r="G113" s="579">
        <v>100000</v>
      </c>
      <c r="H113" s="579">
        <v>0</v>
      </c>
      <c r="I113" s="579">
        <v>1525</v>
      </c>
      <c r="J113" s="579">
        <v>1525</v>
      </c>
      <c r="K113" s="579">
        <v>98475</v>
      </c>
      <c r="L113" s="579">
        <v>298475</v>
      </c>
      <c r="M113" s="579">
        <v>200000</v>
      </c>
      <c r="N113" s="579">
        <v>1525</v>
      </c>
      <c r="O113" s="579">
        <v>0</v>
      </c>
    </row>
    <row r="114" spans="1:15" ht="13.2">
      <c r="A114" s="20">
        <v>622</v>
      </c>
      <c r="B114" s="2" t="s">
        <v>821</v>
      </c>
      <c r="C114" s="579">
        <v>110000</v>
      </c>
      <c r="D114" s="579">
        <v>0</v>
      </c>
      <c r="E114" s="579">
        <v>0</v>
      </c>
      <c r="F114" s="579">
        <v>110000</v>
      </c>
      <c r="G114" s="579">
        <v>110000</v>
      </c>
      <c r="H114" s="579">
        <v>0</v>
      </c>
      <c r="I114" s="579">
        <v>0</v>
      </c>
      <c r="J114" s="579">
        <v>0</v>
      </c>
      <c r="K114" s="579">
        <v>110000</v>
      </c>
      <c r="L114" s="579">
        <v>110000</v>
      </c>
      <c r="M114" s="579">
        <v>0</v>
      </c>
      <c r="N114" s="579">
        <v>0</v>
      </c>
      <c r="O114" s="579">
        <v>0</v>
      </c>
    </row>
    <row r="115" spans="1:15" ht="13.2">
      <c r="A115" s="20">
        <v>624</v>
      </c>
      <c r="B115" s="2" t="s">
        <v>1816</v>
      </c>
      <c r="C115" s="579">
        <v>3949900</v>
      </c>
      <c r="D115" s="579">
        <v>0</v>
      </c>
      <c r="E115" s="579">
        <v>0</v>
      </c>
      <c r="F115" s="579">
        <v>3949900</v>
      </c>
      <c r="G115" s="579">
        <v>1919825</v>
      </c>
      <c r="H115" s="579">
        <v>0</v>
      </c>
      <c r="I115" s="579">
        <v>173675.2</v>
      </c>
      <c r="J115" s="579">
        <v>176653.1</v>
      </c>
      <c r="K115" s="579">
        <v>1743171.9</v>
      </c>
      <c r="L115" s="579">
        <v>3773246.9</v>
      </c>
      <c r="M115" s="579">
        <v>2030075</v>
      </c>
      <c r="N115" s="579">
        <v>176653.1</v>
      </c>
      <c r="O115" s="579">
        <v>0</v>
      </c>
    </row>
    <row r="116" spans="1:15" ht="13.2">
      <c r="A116" s="20">
        <v>629</v>
      </c>
      <c r="B116" s="2" t="s">
        <v>420</v>
      </c>
      <c r="C116" s="579">
        <v>153000</v>
      </c>
      <c r="D116" s="579">
        <v>0</v>
      </c>
      <c r="E116" s="579">
        <v>0</v>
      </c>
      <c r="F116" s="579">
        <v>153000</v>
      </c>
      <c r="G116" s="579">
        <v>40500</v>
      </c>
      <c r="H116" s="579">
        <v>0</v>
      </c>
      <c r="I116" s="579">
        <v>16804.830000000002</v>
      </c>
      <c r="J116" s="579">
        <v>22028.240000000002</v>
      </c>
      <c r="K116" s="579">
        <v>18471.759999999998</v>
      </c>
      <c r="L116" s="579">
        <v>130971.76</v>
      </c>
      <c r="M116" s="579">
        <v>112500</v>
      </c>
      <c r="N116" s="579">
        <v>22028.240000000002</v>
      </c>
      <c r="O116" s="579">
        <v>0</v>
      </c>
    </row>
    <row r="117" spans="1:15" ht="13.2">
      <c r="A117" s="20">
        <v>633</v>
      </c>
      <c r="B117" s="2" t="s">
        <v>1748</v>
      </c>
      <c r="C117" s="579">
        <v>150000</v>
      </c>
      <c r="D117" s="579">
        <v>0</v>
      </c>
      <c r="E117" s="579">
        <v>0</v>
      </c>
      <c r="F117" s="579">
        <v>150000</v>
      </c>
      <c r="G117" s="579">
        <v>75000</v>
      </c>
      <c r="H117" s="579">
        <v>0</v>
      </c>
      <c r="I117" s="579">
        <v>0</v>
      </c>
      <c r="J117" s="579">
        <v>10000</v>
      </c>
      <c r="K117" s="579">
        <v>65000</v>
      </c>
      <c r="L117" s="579">
        <v>140000</v>
      </c>
      <c r="M117" s="579">
        <v>75000</v>
      </c>
      <c r="N117" s="579">
        <v>10000</v>
      </c>
      <c r="O117" s="579">
        <v>0</v>
      </c>
    </row>
    <row r="118" spans="1:15" ht="13.2">
      <c r="A118" s="20">
        <v>639</v>
      </c>
      <c r="B118" s="2" t="s">
        <v>277</v>
      </c>
      <c r="C118" s="579">
        <v>1190400</v>
      </c>
      <c r="D118" s="579">
        <v>0</v>
      </c>
      <c r="E118" s="579">
        <v>0</v>
      </c>
      <c r="F118" s="579">
        <v>1190400</v>
      </c>
      <c r="G118" s="579">
        <v>515400</v>
      </c>
      <c r="H118" s="579">
        <v>0</v>
      </c>
      <c r="I118" s="579">
        <v>83000</v>
      </c>
      <c r="J118" s="579">
        <v>232500</v>
      </c>
      <c r="K118" s="579">
        <v>282900</v>
      </c>
      <c r="L118" s="579">
        <v>957900</v>
      </c>
      <c r="M118" s="579">
        <v>675000</v>
      </c>
      <c r="N118" s="579">
        <v>232500</v>
      </c>
      <c r="O118" s="579">
        <v>0</v>
      </c>
    </row>
    <row r="119" spans="1:15" ht="13.2">
      <c r="A119" s="20">
        <v>652</v>
      </c>
      <c r="B119" s="2" t="s">
        <v>1761</v>
      </c>
      <c r="C119" s="579">
        <v>140000000</v>
      </c>
      <c r="D119" s="579">
        <v>0</v>
      </c>
      <c r="E119" s="579">
        <v>0</v>
      </c>
      <c r="F119" s="579">
        <v>140000000</v>
      </c>
      <c r="G119" s="579">
        <v>23000000</v>
      </c>
      <c r="H119" s="579">
        <v>0</v>
      </c>
      <c r="I119" s="579">
        <v>20307703.84</v>
      </c>
      <c r="J119" s="579">
        <v>20307703.84</v>
      </c>
      <c r="K119" s="579">
        <v>2692296.16</v>
      </c>
      <c r="L119" s="579">
        <v>119692296.16</v>
      </c>
      <c r="M119" s="579">
        <v>117000000</v>
      </c>
      <c r="N119" s="579">
        <v>20307703.84</v>
      </c>
      <c r="O119" s="579">
        <v>0</v>
      </c>
    </row>
    <row r="120" spans="1:15">
      <c r="C120" s="598"/>
      <c r="D120" s="598"/>
      <c r="E120" s="598"/>
      <c r="F120" s="598"/>
      <c r="G120" s="598"/>
      <c r="H120" s="598"/>
      <c r="I120" s="598"/>
      <c r="J120" s="598"/>
      <c r="K120" s="598"/>
      <c r="L120" s="598"/>
      <c r="M120" s="598"/>
      <c r="N120" s="598"/>
      <c r="O120" s="598"/>
    </row>
    <row r="121" spans="1:15"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C124"/>
      <c r="D124"/>
      <c r="E124"/>
      <c r="F124"/>
      <c r="G124"/>
      <c r="H124"/>
      <c r="I124"/>
      <c r="J124"/>
      <c r="K124"/>
      <c r="L124"/>
      <c r="M124"/>
      <c r="N124"/>
      <c r="O12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O17"/>
  <sheetViews>
    <sheetView tabSelected="1" workbookViewId="0">
      <selection activeCell="F35" sqref="F35"/>
    </sheetView>
  </sheetViews>
  <sheetFormatPr baseColWidth="10" defaultRowHeight="12.6"/>
  <cols>
    <col min="1" max="1" width="4" bestFit="1" customWidth="1"/>
    <col min="2" max="2" width="38.5546875" bestFit="1" customWidth="1"/>
    <col min="3" max="3" width="15.33203125" bestFit="1" customWidth="1"/>
    <col min="4" max="4" width="18.88671875" bestFit="1" customWidth="1"/>
    <col min="5" max="5" width="23.6640625" bestFit="1" customWidth="1"/>
    <col min="6" max="6" width="21.88671875" bestFit="1" customWidth="1"/>
    <col min="7" max="7" width="15.33203125" bestFit="1" customWidth="1"/>
    <col min="8" max="8" width="21.5546875" bestFit="1" customWidth="1"/>
    <col min="9" max="9" width="19.44140625" bestFit="1" customWidth="1"/>
    <col min="10" max="10" width="20.88671875" bestFit="1" customWidth="1"/>
    <col min="11" max="11" width="12.88671875" bestFit="1" customWidth="1"/>
    <col min="12" max="14" width="15.33203125" bestFit="1" customWidth="1"/>
    <col min="15" max="15" width="16.109375" bestFit="1" customWidth="1"/>
  </cols>
  <sheetData>
    <row r="1" spans="1:15" s="2" customFormat="1" ht="13.2">
      <c r="A1" s="2" t="s">
        <v>1777</v>
      </c>
      <c r="B1" s="2" t="s">
        <v>1778</v>
      </c>
      <c r="C1" s="2" t="s">
        <v>1779</v>
      </c>
      <c r="D1" s="2" t="s">
        <v>1780</v>
      </c>
      <c r="E1" s="2" t="s">
        <v>1781</v>
      </c>
      <c r="F1" s="2" t="s">
        <v>1782</v>
      </c>
      <c r="G1" s="2" t="s">
        <v>1783</v>
      </c>
      <c r="H1" s="2" t="s">
        <v>1784</v>
      </c>
      <c r="I1" s="2" t="s">
        <v>1785</v>
      </c>
      <c r="J1" s="2" t="s">
        <v>1786</v>
      </c>
      <c r="K1" s="2" t="s">
        <v>1787</v>
      </c>
      <c r="L1" s="2" t="s">
        <v>1788</v>
      </c>
      <c r="M1" s="2" t="s">
        <v>1789</v>
      </c>
      <c r="N1" s="2" t="s">
        <v>1790</v>
      </c>
      <c r="O1" s="2" t="s">
        <v>1791</v>
      </c>
    </row>
    <row r="2" spans="1:15" ht="13.2">
      <c r="A2" s="2">
        <v>171</v>
      </c>
      <c r="B2" s="2" t="s">
        <v>1817</v>
      </c>
      <c r="C2" s="579">
        <v>100000</v>
      </c>
      <c r="D2" s="579">
        <v>0</v>
      </c>
      <c r="E2" s="579">
        <v>298000</v>
      </c>
      <c r="F2" s="579">
        <v>398000</v>
      </c>
      <c r="G2" s="579">
        <v>398000</v>
      </c>
      <c r="H2" s="579">
        <v>0</v>
      </c>
      <c r="I2" s="579">
        <v>2775</v>
      </c>
      <c r="J2" s="579">
        <v>2775</v>
      </c>
      <c r="K2" s="579">
        <v>395225</v>
      </c>
      <c r="L2" s="579">
        <v>395225</v>
      </c>
      <c r="M2" s="579">
        <v>0</v>
      </c>
      <c r="N2" s="579">
        <v>2775</v>
      </c>
      <c r="O2" s="579">
        <v>314500</v>
      </c>
    </row>
    <row r="3" spans="1:15" ht="13.2">
      <c r="A3" s="2">
        <v>301</v>
      </c>
      <c r="B3" s="2" t="s">
        <v>706</v>
      </c>
      <c r="C3" s="579">
        <v>59800</v>
      </c>
      <c r="D3" s="579">
        <v>0</v>
      </c>
      <c r="E3" s="579">
        <v>0</v>
      </c>
      <c r="F3" s="579">
        <v>59800</v>
      </c>
      <c r="G3" s="579">
        <v>59800</v>
      </c>
      <c r="H3" s="579">
        <v>0</v>
      </c>
      <c r="I3" s="579">
        <v>0</v>
      </c>
      <c r="J3" s="579">
        <v>0</v>
      </c>
      <c r="K3" s="579">
        <v>59800</v>
      </c>
      <c r="L3" s="579">
        <v>59800</v>
      </c>
      <c r="M3" s="579">
        <v>0</v>
      </c>
      <c r="N3" s="579">
        <v>0</v>
      </c>
      <c r="O3" s="579">
        <v>0</v>
      </c>
    </row>
    <row r="4" spans="1:15" ht="13.2">
      <c r="A4" s="2">
        <v>305</v>
      </c>
      <c r="B4" s="2" t="s">
        <v>710</v>
      </c>
      <c r="C4" s="579">
        <v>1245300</v>
      </c>
      <c r="D4" s="579">
        <v>0</v>
      </c>
      <c r="E4" s="579">
        <v>283629</v>
      </c>
      <c r="F4" s="579">
        <v>1528929</v>
      </c>
      <c r="G4" s="579">
        <v>1528929</v>
      </c>
      <c r="H4" s="579">
        <v>0</v>
      </c>
      <c r="I4" s="579">
        <v>0</v>
      </c>
      <c r="J4" s="579">
        <v>0</v>
      </c>
      <c r="K4" s="579">
        <v>1528929</v>
      </c>
      <c r="L4" s="579">
        <v>1528929</v>
      </c>
      <c r="M4" s="579">
        <v>0</v>
      </c>
      <c r="N4" s="579">
        <v>0</v>
      </c>
      <c r="O4" s="579">
        <v>665529</v>
      </c>
    </row>
    <row r="5" spans="1:15" ht="13.2">
      <c r="A5" s="2">
        <v>314</v>
      </c>
      <c r="B5" s="2" t="s">
        <v>1738</v>
      </c>
      <c r="C5" s="579">
        <v>6509300</v>
      </c>
      <c r="D5" s="579">
        <v>0</v>
      </c>
      <c r="E5" s="579">
        <v>0</v>
      </c>
      <c r="F5" s="579">
        <v>6509300</v>
      </c>
      <c r="G5" s="579">
        <v>6509300</v>
      </c>
      <c r="H5" s="579">
        <v>0</v>
      </c>
      <c r="I5" s="579">
        <v>0</v>
      </c>
      <c r="J5" s="579">
        <v>0</v>
      </c>
      <c r="K5" s="579">
        <v>6509300</v>
      </c>
      <c r="L5" s="579">
        <v>6509300</v>
      </c>
      <c r="M5" s="579">
        <v>0</v>
      </c>
      <c r="N5" s="579">
        <v>0</v>
      </c>
      <c r="O5" s="579">
        <v>16000</v>
      </c>
    </row>
    <row r="6" spans="1:15" ht="13.2">
      <c r="A6" s="2">
        <v>320</v>
      </c>
      <c r="B6" s="2" t="s">
        <v>627</v>
      </c>
      <c r="C6" s="579">
        <v>102900</v>
      </c>
      <c r="D6" s="579">
        <v>0</v>
      </c>
      <c r="E6" s="579">
        <v>0</v>
      </c>
      <c r="F6" s="579">
        <v>102900</v>
      </c>
      <c r="G6" s="579">
        <v>102900</v>
      </c>
      <c r="H6" s="579">
        <v>0</v>
      </c>
      <c r="I6" s="579">
        <v>0</v>
      </c>
      <c r="J6" s="579">
        <v>8950</v>
      </c>
      <c r="K6" s="579">
        <v>93950</v>
      </c>
      <c r="L6" s="579">
        <v>93950</v>
      </c>
      <c r="M6" s="579">
        <v>0</v>
      </c>
      <c r="N6" s="579">
        <v>8950</v>
      </c>
      <c r="O6" s="579">
        <v>3070</v>
      </c>
    </row>
    <row r="7" spans="1:15" ht="13.2">
      <c r="A7" s="2">
        <v>340</v>
      </c>
      <c r="B7" s="2" t="s">
        <v>360</v>
      </c>
      <c r="C7" s="579">
        <v>4068700</v>
      </c>
      <c r="D7" s="579">
        <v>0</v>
      </c>
      <c r="E7" s="579">
        <v>0</v>
      </c>
      <c r="F7" s="579">
        <v>4068700</v>
      </c>
      <c r="G7" s="579">
        <v>4068700</v>
      </c>
      <c r="H7" s="579">
        <v>0</v>
      </c>
      <c r="I7" s="579">
        <v>0</v>
      </c>
      <c r="J7" s="579">
        <v>0</v>
      </c>
      <c r="K7" s="579">
        <v>4068700</v>
      </c>
      <c r="L7" s="579">
        <v>4068700</v>
      </c>
      <c r="M7" s="579">
        <v>0</v>
      </c>
      <c r="N7" s="579">
        <v>0</v>
      </c>
      <c r="O7" s="579">
        <v>709603.77</v>
      </c>
    </row>
    <row r="8" spans="1:15" ht="13.2">
      <c r="A8" s="2">
        <v>350</v>
      </c>
      <c r="B8" s="2" t="s">
        <v>447</v>
      </c>
      <c r="C8" s="579">
        <v>1396100</v>
      </c>
      <c r="D8" s="579">
        <v>0</v>
      </c>
      <c r="E8" s="579">
        <v>0</v>
      </c>
      <c r="F8" s="579">
        <v>1396100</v>
      </c>
      <c r="G8" s="579">
        <v>1396100</v>
      </c>
      <c r="H8" s="579">
        <v>0</v>
      </c>
      <c r="I8" s="579">
        <v>13100</v>
      </c>
      <c r="J8" s="579">
        <v>13100</v>
      </c>
      <c r="K8" s="579">
        <v>1383000</v>
      </c>
      <c r="L8" s="579">
        <v>1383000</v>
      </c>
      <c r="M8" s="579">
        <v>0</v>
      </c>
      <c r="N8" s="579">
        <v>13100</v>
      </c>
      <c r="O8" s="579">
        <v>255628.73</v>
      </c>
    </row>
    <row r="9" spans="1:15" ht="13.2">
      <c r="A9" s="2">
        <v>370</v>
      </c>
      <c r="B9" s="2" t="s">
        <v>125</v>
      </c>
      <c r="C9" s="579">
        <v>3506700</v>
      </c>
      <c r="D9" s="579">
        <v>0</v>
      </c>
      <c r="E9" s="579">
        <v>-283629</v>
      </c>
      <c r="F9" s="579">
        <v>3223071</v>
      </c>
      <c r="G9" s="579">
        <v>3223071</v>
      </c>
      <c r="H9" s="579">
        <v>0</v>
      </c>
      <c r="I9" s="579">
        <v>4811.71</v>
      </c>
      <c r="J9" s="579">
        <v>4811.71</v>
      </c>
      <c r="K9" s="579">
        <v>3218259.29</v>
      </c>
      <c r="L9" s="579">
        <v>3218259.29</v>
      </c>
      <c r="M9" s="579">
        <v>0</v>
      </c>
      <c r="N9" s="579">
        <v>4811.71</v>
      </c>
      <c r="O9" s="579">
        <v>363240.72</v>
      </c>
    </row>
    <row r="10" spans="1:15" ht="13.2">
      <c r="A10" s="2">
        <v>380</v>
      </c>
      <c r="B10" s="2" t="s">
        <v>448</v>
      </c>
      <c r="C10" s="579">
        <v>13314600</v>
      </c>
      <c r="D10" s="579">
        <v>0</v>
      </c>
      <c r="E10" s="579">
        <v>0</v>
      </c>
      <c r="F10" s="579">
        <v>13314600</v>
      </c>
      <c r="G10" s="579">
        <v>13314600</v>
      </c>
      <c r="H10" s="579">
        <v>0</v>
      </c>
      <c r="I10" s="579">
        <v>54940.2</v>
      </c>
      <c r="J10" s="579">
        <v>59740.2</v>
      </c>
      <c r="K10" s="579">
        <v>13254859.800000001</v>
      </c>
      <c r="L10" s="579">
        <v>13254859.800000001</v>
      </c>
      <c r="M10" s="579">
        <v>0</v>
      </c>
      <c r="N10" s="579">
        <v>59740.2</v>
      </c>
      <c r="O10" s="579">
        <v>3846483.7199999997</v>
      </c>
    </row>
    <row r="11" spans="1:15" ht="13.2">
      <c r="A11" s="2">
        <v>401</v>
      </c>
      <c r="B11" s="2" t="s">
        <v>117</v>
      </c>
      <c r="C11" s="579">
        <v>3000000</v>
      </c>
      <c r="D11" s="579">
        <v>0</v>
      </c>
      <c r="E11" s="579">
        <v>298000</v>
      </c>
      <c r="F11" s="579">
        <v>3298000</v>
      </c>
      <c r="G11" s="579">
        <v>3298000</v>
      </c>
      <c r="H11" s="579">
        <v>0</v>
      </c>
      <c r="I11" s="579">
        <v>0</v>
      </c>
      <c r="J11" s="579">
        <v>0</v>
      </c>
      <c r="K11" s="579">
        <v>3298000</v>
      </c>
      <c r="L11" s="579">
        <v>3298000</v>
      </c>
      <c r="M11" s="579">
        <v>0</v>
      </c>
      <c r="N11" s="579">
        <v>0</v>
      </c>
      <c r="O11" s="579">
        <v>0</v>
      </c>
    </row>
    <row r="12" spans="1:15" ht="13.2">
      <c r="A12" s="2">
        <v>402</v>
      </c>
      <c r="B12" s="2" t="s">
        <v>113</v>
      </c>
      <c r="C12" s="579">
        <v>5700000</v>
      </c>
      <c r="D12" s="579">
        <v>0</v>
      </c>
      <c r="E12" s="579">
        <v>298000</v>
      </c>
      <c r="F12" s="579">
        <v>5998000</v>
      </c>
      <c r="G12" s="579">
        <v>5998000</v>
      </c>
      <c r="H12" s="579">
        <v>0</v>
      </c>
      <c r="I12" s="579">
        <v>0</v>
      </c>
      <c r="J12" s="579">
        <v>0</v>
      </c>
      <c r="K12" s="579">
        <v>5998000</v>
      </c>
      <c r="L12" s="579">
        <v>5998000</v>
      </c>
      <c r="M12" s="579">
        <v>0</v>
      </c>
      <c r="N12" s="579">
        <v>0</v>
      </c>
      <c r="O12" s="579">
        <v>300000</v>
      </c>
    </row>
    <row r="13" spans="1:15" ht="13.2">
      <c r="A13" s="2">
        <v>413</v>
      </c>
      <c r="B13" s="2" t="s">
        <v>1763</v>
      </c>
      <c r="C13" s="579">
        <v>870000</v>
      </c>
      <c r="D13" s="579">
        <v>0</v>
      </c>
      <c r="E13" s="579">
        <v>0</v>
      </c>
      <c r="F13" s="579">
        <v>870000</v>
      </c>
      <c r="G13" s="579">
        <v>870000</v>
      </c>
      <c r="H13" s="579">
        <v>0</v>
      </c>
      <c r="I13" s="579">
        <v>0</v>
      </c>
      <c r="J13" s="579">
        <v>0</v>
      </c>
      <c r="K13" s="579">
        <v>870000</v>
      </c>
      <c r="L13" s="579">
        <v>870000</v>
      </c>
      <c r="M13" s="579">
        <v>0</v>
      </c>
      <c r="N13" s="579">
        <v>0</v>
      </c>
      <c r="O13" s="579">
        <v>0</v>
      </c>
    </row>
    <row r="14" spans="1:15" ht="13.2">
      <c r="A14" s="2">
        <v>420</v>
      </c>
      <c r="B14" s="2" t="s">
        <v>106</v>
      </c>
      <c r="C14" s="579">
        <v>1555362600</v>
      </c>
      <c r="D14" s="579">
        <v>0</v>
      </c>
      <c r="E14" s="579">
        <v>0</v>
      </c>
      <c r="F14" s="579">
        <v>1555362600</v>
      </c>
      <c r="G14" s="579">
        <v>175790260</v>
      </c>
      <c r="H14" s="579">
        <v>0</v>
      </c>
      <c r="I14" s="579">
        <v>62801585.459999993</v>
      </c>
      <c r="J14" s="579">
        <v>156809387.77000004</v>
      </c>
      <c r="K14" s="579">
        <v>18980872.229999959</v>
      </c>
      <c r="L14" s="579">
        <v>1398553212.23</v>
      </c>
      <c r="M14" s="579">
        <v>1379572340</v>
      </c>
      <c r="N14" s="579">
        <v>156809387.77000004</v>
      </c>
      <c r="O14" s="579">
        <v>0</v>
      </c>
    </row>
    <row r="15" spans="1:15" ht="13.2">
      <c r="A15" s="2">
        <v>519</v>
      </c>
      <c r="B15" s="2" t="s">
        <v>747</v>
      </c>
      <c r="C15" s="579">
        <v>38055000</v>
      </c>
      <c r="D15" s="579">
        <v>0</v>
      </c>
      <c r="E15" s="579">
        <v>-894000</v>
      </c>
      <c r="F15" s="579">
        <v>37161000</v>
      </c>
      <c r="G15" s="579">
        <v>37161000</v>
      </c>
      <c r="H15" s="579">
        <v>0</v>
      </c>
      <c r="I15" s="579">
        <v>97141.31</v>
      </c>
      <c r="J15" s="579">
        <v>97141.31</v>
      </c>
      <c r="K15" s="579">
        <v>37063858.689999998</v>
      </c>
      <c r="L15" s="579">
        <v>37063858.689999998</v>
      </c>
      <c r="M15" s="579">
        <v>0</v>
      </c>
      <c r="N15" s="579">
        <v>97141.31</v>
      </c>
      <c r="O15" s="579">
        <v>8253855.4800000004</v>
      </c>
    </row>
    <row r="16" spans="1:15" ht="13.2">
      <c r="A16" s="2">
        <v>522</v>
      </c>
      <c r="B16" s="2" t="s">
        <v>1821</v>
      </c>
      <c r="C16" s="579">
        <v>600000</v>
      </c>
      <c r="D16" s="579">
        <v>0</v>
      </c>
      <c r="E16" s="579">
        <v>0</v>
      </c>
      <c r="F16" s="579">
        <v>600000</v>
      </c>
      <c r="G16" s="579">
        <v>600000</v>
      </c>
      <c r="H16" s="579">
        <v>0</v>
      </c>
      <c r="I16" s="579">
        <v>62826.68</v>
      </c>
      <c r="J16" s="579">
        <v>62826.68</v>
      </c>
      <c r="K16" s="579">
        <v>537173.31999999995</v>
      </c>
      <c r="L16" s="579">
        <v>537173.31999999995</v>
      </c>
      <c r="M16" s="579">
        <v>0</v>
      </c>
      <c r="N16" s="579">
        <v>62826.68</v>
      </c>
      <c r="O16" s="579">
        <v>216069.87</v>
      </c>
    </row>
    <row r="17" spans="3:15">
      <c r="C17" s="580"/>
      <c r="D17" s="580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EdoRes.(Solo)</vt:lpstr>
      <vt:lpstr>nuevo</vt:lpstr>
      <vt:lpstr>SALDO</vt:lpstr>
      <vt:lpstr>Sueldos-Sr. Correa</vt:lpstr>
      <vt:lpstr>Anual 34</vt:lpstr>
      <vt:lpstr>Proyección</vt:lpstr>
      <vt:lpstr>Sr. Sousa(Solo)</vt:lpstr>
      <vt:lpstr>10.2 Funcionamiento </vt:lpstr>
      <vt:lpstr>10.2 Inversión </vt:lpstr>
      <vt:lpstr>'EdoRes.(Solo)'!Área_de_impresión</vt:lpstr>
      <vt:lpstr>nuevo!Área_de_impresión</vt:lpstr>
      <vt:lpstr>Proyección!Área_de_impresión</vt:lpstr>
      <vt:lpstr>SALDO!Área_de_impresión</vt:lpstr>
      <vt:lpstr>'Sr. Sousa(Solo)'!Área_de_impresión</vt:lpstr>
      <vt:lpstr>'Sueldos-Sr. Correa'!Área_de_impresión</vt:lpstr>
      <vt:lpstr>Proyección!Títulos_a_imprimir</vt:lpstr>
      <vt:lpstr>SALDO!Títulos_a_imprimir</vt:lpstr>
      <vt:lpstr>'Sr. Sousa(Solo)'!Títulos_a_imprimir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Darys Rodríguez</dc:creator>
  <cp:lastModifiedBy>Anel Rubiel Gonzalez</cp:lastModifiedBy>
  <cp:lastPrinted>2026-04-02T14:02:47Z</cp:lastPrinted>
  <dcterms:created xsi:type="dcterms:W3CDTF">1998-03-13T12:27:36Z</dcterms:created>
  <dcterms:modified xsi:type="dcterms:W3CDTF">2026-04-07T17:08:14Z</dcterms:modified>
</cp:coreProperties>
</file>