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18" yWindow="-223" windowWidth="20736" windowHeight="9988" firstSheet="1" activeTab="5"/>
  </bookViews>
  <sheets>
    <sheet name="RESPUESTA A OFICIOS" sheetId="1" r:id="rId1"/>
    <sheet name="CERTIFICACION" sheetId="3" r:id="rId2"/>
    <sheet name="INFORME 2022" sheetId="4" r:id="rId3"/>
    <sheet name="OFICIOS 2023" sheetId="6" r:id="rId4"/>
    <sheet name="INFORME 2023" sheetId="5" r:id="rId5"/>
    <sheet name="INFORME 2025" sheetId="8" r:id="rId6"/>
    <sheet name="Hoja1" sheetId="7" r:id="rId7"/>
  </sheets>
  <definedNames>
    <definedName name="_xlnm._FilterDatabase" localSheetId="0" hidden="1">'RESPUESTA A OFICIOS'!$A$3:$G$3</definedName>
    <definedName name="_xlnm.Print_Area" localSheetId="6">Hoja1!$B$2:$AB$11</definedName>
    <definedName name="_xlnm.Print_Area" localSheetId="5">'INFORME 2025'!$B$1:$AB$59</definedName>
  </definedNames>
  <calcPr calcId="124519"/>
</workbook>
</file>

<file path=xl/calcChain.xml><?xml version="1.0" encoding="utf-8"?>
<calcChain xmlns="http://schemas.openxmlformats.org/spreadsheetml/2006/main">
  <c r="P47" i="8"/>
  <c r="AB34"/>
  <c r="AB10" i="7" l="1"/>
  <c r="V10"/>
  <c r="P10"/>
  <c r="J10"/>
  <c r="AB9"/>
  <c r="V9"/>
  <c r="P9"/>
  <c r="J9"/>
  <c r="AB8"/>
  <c r="V8"/>
  <c r="P8"/>
  <c r="J8"/>
  <c r="AB7"/>
  <c r="V7"/>
  <c r="P7"/>
  <c r="J7"/>
  <c r="AB6"/>
  <c r="AB11" s="1"/>
  <c r="V6"/>
  <c r="V11" s="1"/>
  <c r="P6"/>
  <c r="P11" s="1"/>
  <c r="J6"/>
  <c r="J11" s="1"/>
  <c r="P40" i="8"/>
  <c r="P36"/>
  <c r="P35"/>
  <c r="J27"/>
  <c r="P22"/>
  <c r="P12"/>
  <c r="P11"/>
  <c r="P9"/>
  <c r="AB69"/>
  <c r="P69"/>
  <c r="V69"/>
  <c r="J69"/>
  <c r="J58"/>
  <c r="P25"/>
  <c r="AB25"/>
  <c r="V25"/>
  <c r="V6"/>
  <c r="AB68"/>
  <c r="V68"/>
  <c r="P68"/>
  <c r="J68"/>
  <c r="AB67"/>
  <c r="V67"/>
  <c r="P67"/>
  <c r="J67"/>
  <c r="AB66"/>
  <c r="V66"/>
  <c r="P66"/>
  <c r="J66"/>
  <c r="AB65"/>
  <c r="V65"/>
  <c r="P65"/>
  <c r="J65"/>
  <c r="AB63"/>
  <c r="V63"/>
  <c r="P63"/>
  <c r="J63"/>
  <c r="AB62"/>
  <c r="V62"/>
  <c r="P62"/>
  <c r="J62"/>
  <c r="AB61"/>
  <c r="V61"/>
  <c r="P61"/>
  <c r="J61"/>
  <c r="AB60"/>
  <c r="V60"/>
  <c r="P60"/>
  <c r="J60"/>
  <c r="AB58"/>
  <c r="V58"/>
  <c r="P58"/>
  <c r="AB57"/>
  <c r="V57"/>
  <c r="P57"/>
  <c r="J57"/>
  <c r="AB56"/>
  <c r="V56"/>
  <c r="P56"/>
  <c r="J56"/>
  <c r="AB55"/>
  <c r="V55"/>
  <c r="P55"/>
  <c r="J55"/>
  <c r="AB54"/>
  <c r="V54"/>
  <c r="P54"/>
  <c r="J54"/>
  <c r="AB52"/>
  <c r="V52"/>
  <c r="P52"/>
  <c r="J52"/>
  <c r="AB51"/>
  <c r="V51"/>
  <c r="P51"/>
  <c r="J51"/>
  <c r="AB50"/>
  <c r="V50"/>
  <c r="P50"/>
  <c r="AB49"/>
  <c r="V49"/>
  <c r="P49"/>
  <c r="AB47"/>
  <c r="V47"/>
  <c r="J47"/>
  <c r="AB46"/>
  <c r="V46"/>
  <c r="P46"/>
  <c r="J46"/>
  <c r="AB45"/>
  <c r="V45"/>
  <c r="P45"/>
  <c r="J45"/>
  <c r="AB44"/>
  <c r="V44"/>
  <c r="P44"/>
  <c r="J44"/>
  <c r="AB42"/>
  <c r="V42"/>
  <c r="P42"/>
  <c r="AB41"/>
  <c r="V41"/>
  <c r="P41"/>
  <c r="AB40"/>
  <c r="V40"/>
  <c r="AB39"/>
  <c r="V39"/>
  <c r="P39"/>
  <c r="AB38"/>
  <c r="V38"/>
  <c r="P38"/>
  <c r="AB36"/>
  <c r="V36"/>
  <c r="AB35"/>
  <c r="V35"/>
  <c r="V34"/>
  <c r="AB33"/>
  <c r="V33"/>
  <c r="P33"/>
  <c r="AB30"/>
  <c r="V30"/>
  <c r="P30"/>
  <c r="AB29"/>
  <c r="V29"/>
  <c r="P29"/>
  <c r="AB28"/>
  <c r="V28"/>
  <c r="P28"/>
  <c r="AB27"/>
  <c r="V27"/>
  <c r="AB24"/>
  <c r="V24"/>
  <c r="P24"/>
  <c r="AB23"/>
  <c r="V23"/>
  <c r="P23"/>
  <c r="AB22"/>
  <c r="V22"/>
  <c r="AB21"/>
  <c r="V21"/>
  <c r="AB19"/>
  <c r="V19"/>
  <c r="P19"/>
  <c r="AB18"/>
  <c r="V18"/>
  <c r="P18"/>
  <c r="AB17"/>
  <c r="V17"/>
  <c r="P17"/>
  <c r="AB16"/>
  <c r="V16"/>
  <c r="P16"/>
  <c r="AB14"/>
  <c r="V14"/>
  <c r="P14"/>
  <c r="AB13"/>
  <c r="V13"/>
  <c r="P13"/>
  <c r="AB12"/>
  <c r="V12"/>
  <c r="AB11"/>
  <c r="V11"/>
  <c r="AB9"/>
  <c r="V9"/>
  <c r="AB8"/>
  <c r="V8"/>
  <c r="P8"/>
  <c r="AB7"/>
  <c r="V7"/>
  <c r="P7"/>
  <c r="AB6"/>
  <c r="P6"/>
  <c r="AB5"/>
  <c r="V5"/>
  <c r="P5"/>
  <c r="N67" i="5"/>
  <c r="H67"/>
  <c r="G67"/>
  <c r="M67"/>
  <c r="F67"/>
  <c r="E67"/>
  <c r="H66"/>
  <c r="G66"/>
  <c r="E66"/>
  <c r="D66"/>
  <c r="H65"/>
  <c r="L65"/>
  <c r="G65"/>
  <c r="F65"/>
  <c r="E65"/>
  <c r="D65"/>
  <c r="G64"/>
  <c r="F64"/>
  <c r="E64"/>
  <c r="D64"/>
  <c r="H62"/>
  <c r="G62"/>
  <c r="F62"/>
  <c r="D62"/>
  <c r="G61"/>
  <c r="J61"/>
  <c r="E61"/>
  <c r="H60"/>
  <c r="R60"/>
  <c r="F60"/>
  <c r="E59"/>
  <c r="D60"/>
  <c r="J70" i="8" l="1"/>
  <c r="V70"/>
  <c r="P70"/>
  <c r="AB70"/>
  <c r="V64"/>
  <c r="P59"/>
  <c r="J59"/>
  <c r="J53"/>
  <c r="P53"/>
  <c r="AB53"/>
  <c r="V53"/>
  <c r="P48"/>
  <c r="V48"/>
  <c r="J42"/>
  <c r="J41"/>
  <c r="J40"/>
  <c r="J39"/>
  <c r="AB43"/>
  <c r="J38"/>
  <c r="V43"/>
  <c r="P43"/>
  <c r="J36"/>
  <c r="J35"/>
  <c r="J34"/>
  <c r="P37"/>
  <c r="V37"/>
  <c r="J33"/>
  <c r="J30"/>
  <c r="J29"/>
  <c r="J28"/>
  <c r="AB32"/>
  <c r="V32"/>
  <c r="P32"/>
  <c r="J25"/>
  <c r="J24"/>
  <c r="J23"/>
  <c r="J22"/>
  <c r="AB26"/>
  <c r="P21"/>
  <c r="P26" s="1"/>
  <c r="J21"/>
  <c r="V26"/>
  <c r="J19"/>
  <c r="J18"/>
  <c r="J17"/>
  <c r="AB20"/>
  <c r="V20"/>
  <c r="P20"/>
  <c r="J16"/>
  <c r="J14"/>
  <c r="J13"/>
  <c r="P15"/>
  <c r="J12"/>
  <c r="V15"/>
  <c r="J11"/>
  <c r="J9"/>
  <c r="J8"/>
  <c r="AB48"/>
  <c r="AB37"/>
  <c r="J7"/>
  <c r="AB10"/>
  <c r="V10"/>
  <c r="J6"/>
  <c r="P10"/>
  <c r="J5"/>
  <c r="AB15"/>
  <c r="AB59"/>
  <c r="AB64"/>
  <c r="V59"/>
  <c r="J48"/>
  <c r="P64"/>
  <c r="J64"/>
  <c r="D55" i="5"/>
  <c r="I51"/>
  <c r="I53"/>
  <c r="G57"/>
  <c r="G56"/>
  <c r="F56"/>
  <c r="G55"/>
  <c r="H54"/>
  <c r="I65"/>
  <c r="I66"/>
  <c r="I67"/>
  <c r="O65"/>
  <c r="O66"/>
  <c r="O67"/>
  <c r="U65"/>
  <c r="U66"/>
  <c r="U67"/>
  <c r="AA65"/>
  <c r="AA66"/>
  <c r="AA67"/>
  <c r="AA64"/>
  <c r="U64"/>
  <c r="O64"/>
  <c r="I64"/>
  <c r="AA60"/>
  <c r="AA61"/>
  <c r="AA62"/>
  <c r="U60"/>
  <c r="U61"/>
  <c r="U62"/>
  <c r="O60"/>
  <c r="O61"/>
  <c r="O62"/>
  <c r="I60"/>
  <c r="I61"/>
  <c r="I62"/>
  <c r="AA59"/>
  <c r="U59"/>
  <c r="O59"/>
  <c r="I59"/>
  <c r="AA54"/>
  <c r="AA55"/>
  <c r="AA56"/>
  <c r="AA57"/>
  <c r="AA53"/>
  <c r="U54"/>
  <c r="U55"/>
  <c r="U56"/>
  <c r="U57"/>
  <c r="U53"/>
  <c r="O54"/>
  <c r="O55"/>
  <c r="O56"/>
  <c r="O57"/>
  <c r="O53"/>
  <c r="AA49"/>
  <c r="AA50"/>
  <c r="AA51"/>
  <c r="AA48"/>
  <c r="U49"/>
  <c r="U50"/>
  <c r="U51"/>
  <c r="U48"/>
  <c r="O49"/>
  <c r="O50"/>
  <c r="O51"/>
  <c r="O48"/>
  <c r="I49"/>
  <c r="I50"/>
  <c r="I48"/>
  <c r="AA44"/>
  <c r="AA45"/>
  <c r="AA46"/>
  <c r="AA43"/>
  <c r="U44"/>
  <c r="U45"/>
  <c r="U46"/>
  <c r="U43"/>
  <c r="O44"/>
  <c r="O45"/>
  <c r="O46"/>
  <c r="O43"/>
  <c r="I44"/>
  <c r="I45"/>
  <c r="I46"/>
  <c r="I43"/>
  <c r="AA38"/>
  <c r="AA39"/>
  <c r="AA40"/>
  <c r="AA41"/>
  <c r="AA37"/>
  <c r="U38"/>
  <c r="U39"/>
  <c r="U40"/>
  <c r="U41"/>
  <c r="U37"/>
  <c r="O38"/>
  <c r="O39"/>
  <c r="O40"/>
  <c r="O41"/>
  <c r="O37"/>
  <c r="I38"/>
  <c r="I39"/>
  <c r="I40"/>
  <c r="I41"/>
  <c r="I37"/>
  <c r="AA33"/>
  <c r="AA34"/>
  <c r="AA35"/>
  <c r="AA32"/>
  <c r="U33"/>
  <c r="U34"/>
  <c r="U35"/>
  <c r="U32"/>
  <c r="O33"/>
  <c r="O34"/>
  <c r="O35"/>
  <c r="O32"/>
  <c r="I33"/>
  <c r="I34"/>
  <c r="I35"/>
  <c r="I32"/>
  <c r="AA27"/>
  <c r="AA28"/>
  <c r="AA29"/>
  <c r="AA30"/>
  <c r="AA26"/>
  <c r="U27"/>
  <c r="U28"/>
  <c r="U29"/>
  <c r="U30"/>
  <c r="U26"/>
  <c r="O27"/>
  <c r="O28"/>
  <c r="O29"/>
  <c r="O30"/>
  <c r="I27"/>
  <c r="I28"/>
  <c r="I29"/>
  <c r="I30"/>
  <c r="O26"/>
  <c r="I26"/>
  <c r="AA22"/>
  <c r="AA23"/>
  <c r="AA24"/>
  <c r="AA21"/>
  <c r="U22"/>
  <c r="U23"/>
  <c r="U24"/>
  <c r="U21"/>
  <c r="O22"/>
  <c r="O23"/>
  <c r="O24"/>
  <c r="O21"/>
  <c r="I22"/>
  <c r="I23"/>
  <c r="I24"/>
  <c r="I21"/>
  <c r="AA17"/>
  <c r="AA18"/>
  <c r="AA19"/>
  <c r="AA16"/>
  <c r="U17"/>
  <c r="U18"/>
  <c r="U19"/>
  <c r="U16"/>
  <c r="O17"/>
  <c r="O18"/>
  <c r="O19"/>
  <c r="O16"/>
  <c r="I17"/>
  <c r="I18"/>
  <c r="I19"/>
  <c r="I16"/>
  <c r="AA12"/>
  <c r="AA13"/>
  <c r="AA14"/>
  <c r="U12"/>
  <c r="U13"/>
  <c r="U14"/>
  <c r="O12"/>
  <c r="O13"/>
  <c r="O14"/>
  <c r="I12"/>
  <c r="I13"/>
  <c r="I14"/>
  <c r="AA11"/>
  <c r="U11"/>
  <c r="O11"/>
  <c r="I11"/>
  <c r="AA6"/>
  <c r="AA7"/>
  <c r="AA8"/>
  <c r="AA9"/>
  <c r="AA5"/>
  <c r="U6"/>
  <c r="U7"/>
  <c r="U8"/>
  <c r="U9"/>
  <c r="U5"/>
  <c r="O6"/>
  <c r="O7"/>
  <c r="O8"/>
  <c r="O9"/>
  <c r="O5"/>
  <c r="I6"/>
  <c r="I7"/>
  <c r="I8"/>
  <c r="I9"/>
  <c r="I5"/>
  <c r="J43" i="8" l="1"/>
  <c r="J37"/>
  <c r="J32"/>
  <c r="J26"/>
  <c r="J20"/>
  <c r="P71"/>
  <c r="J15"/>
  <c r="V71"/>
  <c r="AB71"/>
  <c r="J10"/>
  <c r="I68" i="5"/>
  <c r="AA63"/>
  <c r="I57"/>
  <c r="I54"/>
  <c r="I63"/>
  <c r="O63"/>
  <c r="AA68"/>
  <c r="U68"/>
  <c r="AA10"/>
  <c r="U63"/>
  <c r="O68"/>
  <c r="I56"/>
  <c r="I55"/>
  <c r="U58"/>
  <c r="O58"/>
  <c r="AA58"/>
  <c r="I52"/>
  <c r="AA52"/>
  <c r="U52"/>
  <c r="O52"/>
  <c r="I47"/>
  <c r="U47"/>
  <c r="AA47"/>
  <c r="O47"/>
  <c r="O42"/>
  <c r="I42"/>
  <c r="AA42"/>
  <c r="U42"/>
  <c r="AA36"/>
  <c r="O36"/>
  <c r="U36"/>
  <c r="I36"/>
  <c r="AA31"/>
  <c r="U31"/>
  <c r="O31"/>
  <c r="I31"/>
  <c r="I25"/>
  <c r="U25"/>
  <c r="AA25"/>
  <c r="O25"/>
  <c r="I20"/>
  <c r="O20"/>
  <c r="U20"/>
  <c r="AA20"/>
  <c r="O15"/>
  <c r="AA15"/>
  <c r="U15"/>
  <c r="I15"/>
  <c r="U10"/>
  <c r="I10"/>
  <c r="O10"/>
  <c r="J71" i="8" l="1"/>
  <c r="I58" i="5"/>
  <c r="U69"/>
  <c r="O69"/>
  <c r="AA69"/>
  <c r="I69"/>
</calcChain>
</file>

<file path=xl/comments1.xml><?xml version="1.0" encoding="utf-8"?>
<comments xmlns="http://schemas.openxmlformats.org/spreadsheetml/2006/main">
  <authors>
    <author>ARPOLANCO</author>
    <author>arpolanco</author>
  </authors>
  <commentList>
    <comment ref="N8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PUENTE POR EL 9 DE ENERO</t>
        </r>
      </text>
    </comment>
    <comment ref="N15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LIBRE POR CARNAVAL</t>
        </r>
      </text>
    </comment>
    <comment ref="O15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MARTES CARNAVAL</t>
        </r>
      </text>
    </comment>
    <comment ref="R21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VIERNES SANTO</t>
        </r>
      </text>
    </comment>
    <comment ref="N24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PUENTE DEL PRIMERO DE MAYO</t>
        </r>
      </text>
    </comment>
    <comment ref="D39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LIBRE POR ANIVERSARIO DE PANAMA LA VIEJA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LIBRE POR ANIVERSARIO DE PANAMA LA VIEJA</t>
        </r>
      </text>
    </comment>
    <comment ref="N39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LIBRE POR ANIVERSARIO DE PANAMA LA VIEJA</t>
        </r>
      </text>
    </comment>
    <comment ref="X39" authorId="0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LIBRE POR ANIVERSARIO DE PANAMA LA VIEJA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H50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L50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M50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Q50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R50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V50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W50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PATRIO</t>
        </r>
      </text>
    </comment>
    <comment ref="L51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Q51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FIESTAS PATRIAS</t>
        </r>
      </text>
    </comment>
    <comment ref="D54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PATRIO</t>
        </r>
      </text>
    </comment>
    <comment ref="N54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PATRIO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DE LA MADRE</t>
        </r>
      </text>
    </comment>
    <comment ref="L55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DE LA MADRE</t>
        </r>
      </text>
    </comment>
    <comment ref="Q55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DE LA MADRE</t>
        </r>
      </text>
    </comment>
    <comment ref="AA55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DE LA MADRE</t>
        </r>
      </text>
    </comment>
    <comment ref="E57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DE LA INVACION</t>
        </r>
      </text>
    </comment>
    <comment ref="J57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DE LA INVACION</t>
        </r>
      </text>
    </comment>
    <comment ref="O57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DE LA INVACION</t>
        </r>
      </text>
    </comment>
    <comment ref="Y57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DIA DE LA INVACION</t>
        </r>
      </text>
    </comment>
    <comment ref="D58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NAVIDAD</t>
        </r>
      </text>
    </comment>
    <comment ref="I58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NAVIDAD</t>
        </r>
      </text>
    </comment>
    <comment ref="N58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NAVIDAD</t>
        </r>
      </text>
    </comment>
    <comment ref="S58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NAVIDAD</t>
        </r>
      </text>
    </comment>
    <comment ref="X58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NAVIDAD</t>
        </r>
      </text>
    </comment>
    <comment ref="AC58" authorId="1">
      <text>
        <r>
          <rPr>
            <b/>
            <sz val="9"/>
            <color indexed="81"/>
            <rFont val="Tahoma"/>
            <family val="2"/>
          </rPr>
          <t>arpolanco:</t>
        </r>
        <r>
          <rPr>
            <sz val="9"/>
            <color indexed="81"/>
            <rFont val="Tahoma"/>
            <family val="2"/>
          </rPr>
          <t xml:space="preserve">
NAVIDAD</t>
        </r>
      </text>
    </comment>
  </commentList>
</comments>
</file>

<file path=xl/sharedStrings.xml><?xml version="1.0" encoding="utf-8"?>
<sst xmlns="http://schemas.openxmlformats.org/spreadsheetml/2006/main" count="4348" uniqueCount="2423">
  <si>
    <t>OFICIO</t>
  </si>
  <si>
    <t>RECEPCION  A.T.T.T.</t>
  </si>
  <si>
    <t>DPTO. LICENCIAS FECHA DE</t>
  </si>
  <si>
    <t>NOTA</t>
  </si>
  <si>
    <t>N°</t>
  </si>
  <si>
    <t xml:space="preserve">FECHA </t>
  </si>
  <si>
    <t>CONTROL</t>
  </si>
  <si>
    <t>FECHA</t>
  </si>
  <si>
    <t>RECEPCION</t>
  </si>
  <si>
    <t>RESPUESTA</t>
  </si>
  <si>
    <t>9825-22/J.P</t>
  </si>
  <si>
    <t>4384/JB</t>
  </si>
  <si>
    <t>1087-22/mc</t>
  </si>
  <si>
    <t>4210-PO/2022</t>
  </si>
  <si>
    <t>3056-22/edl</t>
  </si>
  <si>
    <t>2895/JDL</t>
  </si>
  <si>
    <t>2906/JDL</t>
  </si>
  <si>
    <t>1360/JDL</t>
  </si>
  <si>
    <t>1378/JDL</t>
  </si>
  <si>
    <t>2939/20180013286</t>
  </si>
  <si>
    <t>1446/120-16</t>
  </si>
  <si>
    <t>1424/32139-2022</t>
  </si>
  <si>
    <t>1435/14-14</t>
  </si>
  <si>
    <t>13657-2022</t>
  </si>
  <si>
    <t>3417/JDL</t>
  </si>
  <si>
    <t>3406/JDL</t>
  </si>
  <si>
    <t>3384/JDL</t>
  </si>
  <si>
    <t>1337/OU</t>
  </si>
  <si>
    <t>3395/JDL</t>
  </si>
  <si>
    <t>1381/OU</t>
  </si>
  <si>
    <t>382-2022</t>
  </si>
  <si>
    <t>DSAP-1082-22</t>
  </si>
  <si>
    <t>1363-22</t>
  </si>
  <si>
    <t>1421/7528-2021</t>
  </si>
  <si>
    <t>1423-555-2017</t>
  </si>
  <si>
    <t>1026/TJ-PO/2022</t>
  </si>
  <si>
    <t>1453/138-2018</t>
  </si>
  <si>
    <t>1414/26083-2022</t>
  </si>
  <si>
    <t>6226/TJ-PO/2022</t>
  </si>
  <si>
    <t>5738/DOJ-PO/2022</t>
  </si>
  <si>
    <t>4220/MMF</t>
  </si>
  <si>
    <t>1603/121-18</t>
  </si>
  <si>
    <t>1615/85334-21</t>
  </si>
  <si>
    <t>1019/8879-2021</t>
  </si>
  <si>
    <t>1122/223-16</t>
  </si>
  <si>
    <t>1086/140-2016</t>
  </si>
  <si>
    <t>5306-2022</t>
  </si>
  <si>
    <t>5528-2022</t>
  </si>
  <si>
    <t>2308.mc</t>
  </si>
  <si>
    <t>FECHA DE EMISION</t>
  </si>
  <si>
    <t>FECHA DE SOLICITUD</t>
  </si>
  <si>
    <t>PAIS DE DESTINO</t>
  </si>
  <si>
    <t>NACIONALIDAD</t>
  </si>
  <si>
    <t>FECHA DE RETIRO</t>
  </si>
  <si>
    <t>-2022/DL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</si>
  <si>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</si>
  <si>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</si>
  <si>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</si>
  <si>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</si>
  <si>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</si>
  <si>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</si>
  <si>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</si>
  <si>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</si>
  <si>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</si>
  <si>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</si>
  <si>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</si>
  <si>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</si>
  <si>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</si>
  <si>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</si>
  <si>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</si>
  <si>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</si>
  <si>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</si>
  <si>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</si>
  <si>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</si>
  <si>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</si>
  <si>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</si>
  <si>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</si>
  <si>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</si>
  <si>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</si>
  <si>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</si>
  <si>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</si>
  <si>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</si>
  <si>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</si>
  <si>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</si>
  <si>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</si>
  <si>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</si>
  <si>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</si>
  <si>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</si>
  <si>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</si>
  <si>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</si>
  <si>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</si>
  <si>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</si>
  <si>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</si>
  <si>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</si>
  <si>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</si>
  <si>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</si>
  <si>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</si>
  <si>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</si>
  <si>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</si>
  <si>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</si>
  <si>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</si>
  <si>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</si>
  <si>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</si>
  <si>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</si>
  <si>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</si>
  <si>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</si>
  <si>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</si>
  <si>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</si>
  <si>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</si>
  <si>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</si>
  <si>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</si>
  <si>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</si>
  <si>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</si>
  <si>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</si>
  <si>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</si>
  <si>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</si>
  <si>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</si>
  <si>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</si>
  <si>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</si>
  <si>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</si>
  <si>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</si>
  <si>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</si>
  <si>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</si>
  <si>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</si>
  <si>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</si>
  <si>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</si>
  <si>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</si>
  <si>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</si>
  <si>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</si>
  <si>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</si>
  <si>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</si>
  <si>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</si>
  <si>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</si>
  <si>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</si>
  <si>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</si>
  <si>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</si>
  <si>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</si>
  <si>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</si>
  <si>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</si>
  <si>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</si>
  <si>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</si>
  <si>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</si>
  <si>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</si>
  <si>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</si>
  <si>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</si>
  <si>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</si>
  <si>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</si>
  <si>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</si>
  <si>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</si>
  <si>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</si>
  <si>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</si>
  <si>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</si>
  <si>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</si>
  <si>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</si>
  <si>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</si>
  <si>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</si>
  <si>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</si>
  <si>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</si>
  <si>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</si>
  <si>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</si>
  <si>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</si>
  <si>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</si>
  <si>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</si>
  <si>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</si>
  <si>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</si>
  <si>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</si>
  <si>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</si>
  <si>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</si>
  <si>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</si>
  <si>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</si>
  <si>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</si>
  <si>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</si>
  <si>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</si>
  <si>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</si>
  <si>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</si>
  <si>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</si>
  <si>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</si>
  <si>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</si>
  <si>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</si>
  <si>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</si>
  <si>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</si>
  <si>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</si>
  <si>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</si>
  <si>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</si>
  <si>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</si>
  <si>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</si>
  <si>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</si>
  <si>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</si>
  <si>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</si>
  <si>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</si>
  <si>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</si>
  <si>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</si>
  <si>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</si>
  <si>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</si>
  <si>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</si>
  <si>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</si>
  <si>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</si>
  <si>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</si>
  <si>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</si>
  <si>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</si>
  <si>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</si>
  <si>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</si>
  <si>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</si>
  <si>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</si>
  <si>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</si>
  <si>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</si>
  <si>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</si>
  <si>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</si>
  <si>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</si>
  <si>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</si>
  <si>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</si>
  <si>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</si>
  <si>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</si>
  <si>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</si>
  <si>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</si>
  <si>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</si>
  <si>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</si>
  <si>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</si>
  <si>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</si>
  <si>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</si>
  <si>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</si>
  <si>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</si>
  <si>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</si>
  <si>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</si>
  <si>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</si>
  <si>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</si>
  <si>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</si>
  <si>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</si>
  <si>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</si>
  <si>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</si>
  <si>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</si>
  <si>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</si>
  <si>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</si>
  <si>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</si>
  <si>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</si>
  <si>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</si>
  <si>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</si>
  <si>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</si>
  <si>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</si>
  <si>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</si>
  <si>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</si>
  <si>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</si>
  <si>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</si>
  <si>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</si>
  <si>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</si>
  <si>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</si>
  <si>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</si>
  <si>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</si>
  <si>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</si>
  <si>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</si>
  <si>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</si>
  <si>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</si>
  <si>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</si>
  <si>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</si>
  <si>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</si>
  <si>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</si>
  <si>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</si>
  <si>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</si>
  <si>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</si>
  <si>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</si>
  <si>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</si>
  <si>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</si>
  <si>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</si>
  <si>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</si>
  <si>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</si>
  <si>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</si>
  <si>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</si>
  <si>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</si>
  <si>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</si>
  <si>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</si>
  <si>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</si>
  <si>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</si>
  <si>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</si>
  <si>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</si>
  <si>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</si>
  <si>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</si>
  <si>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</si>
  <si>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</si>
  <si>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</si>
  <si>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</si>
  <si>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</si>
  <si>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</si>
  <si>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</si>
  <si>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</si>
  <si>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</si>
  <si>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</si>
  <si>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</si>
  <si>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</si>
  <si>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</si>
  <si>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</si>
  <si>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</si>
  <si>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</si>
  <si>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</si>
  <si>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</si>
  <si>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</si>
  <si>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</si>
  <si>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</si>
  <si>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</si>
  <si>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</si>
  <si>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</si>
  <si>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</si>
  <si>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</si>
  <si>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</si>
  <si>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</si>
  <si>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</si>
  <si>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</si>
  <si>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</si>
  <si>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</si>
  <si>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</si>
  <si>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</si>
  <si>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</si>
  <si>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</si>
  <si>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</si>
  <si>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</si>
  <si>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ID</t>
  </si>
  <si>
    <t>RETIRADO POR</t>
  </si>
  <si>
    <t>E-8-156739</t>
  </si>
  <si>
    <t>VENEZOLANA</t>
  </si>
  <si>
    <t>ESPAÑA</t>
  </si>
  <si>
    <t>IRVING DIAZ</t>
  </si>
  <si>
    <t>FECHA DE FIRMA EN SECRETARIA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</si>
  <si>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</si>
  <si>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</si>
  <si>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</si>
  <si>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</si>
  <si>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</si>
  <si>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</si>
  <si>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</si>
  <si>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</si>
  <si>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</si>
  <si>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</si>
  <si>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</si>
  <si>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</si>
  <si>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</si>
  <si>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</si>
  <si>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</si>
  <si>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</si>
  <si>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</si>
  <si>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</si>
  <si>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</si>
  <si>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</si>
  <si>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</si>
  <si>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</si>
  <si>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</si>
  <si>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</si>
  <si>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</si>
  <si>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MIGDALY SANDOVAL</t>
  </si>
  <si>
    <t>E-8-190636</t>
  </si>
  <si>
    <t>JUAN FERNANDEZ</t>
  </si>
  <si>
    <t>E-8-180064</t>
  </si>
  <si>
    <t>HEMANGI AHIR</t>
  </si>
  <si>
    <t>8-905-2422</t>
  </si>
  <si>
    <t>EDGARDO GARCIA</t>
  </si>
  <si>
    <t>8-877-1192</t>
  </si>
  <si>
    <t>ABDEL DELGADO</t>
  </si>
  <si>
    <t>8-786-1349</t>
  </si>
  <si>
    <t>YANURIS DUARTE</t>
  </si>
  <si>
    <t>HAROLD WIRTH</t>
  </si>
  <si>
    <t>IVANNE ORTIZ</t>
  </si>
  <si>
    <t>8-263-491</t>
  </si>
  <si>
    <t>JORISA ORTIZ</t>
  </si>
  <si>
    <t>8-756-1606</t>
  </si>
  <si>
    <t>JULIUS TUÑON</t>
  </si>
  <si>
    <t>8-739-2198</t>
  </si>
  <si>
    <t>BEATRIZ CHUNG</t>
  </si>
  <si>
    <t>8-973-199</t>
  </si>
  <si>
    <t>ANABEL CHUNG</t>
  </si>
  <si>
    <t>8-939-1531</t>
  </si>
  <si>
    <t>JUEMIL FERNANDES</t>
  </si>
  <si>
    <t>E-8-141884</t>
  </si>
  <si>
    <t>RAFAEL MONTES</t>
  </si>
  <si>
    <t>E-8-179924</t>
  </si>
  <si>
    <t>4-763-782</t>
  </si>
  <si>
    <t>MICHELLE SALDAÑA</t>
  </si>
  <si>
    <t>4-762-2458</t>
  </si>
  <si>
    <t>GEOFFREY LEVY</t>
  </si>
  <si>
    <t>8-824-168</t>
  </si>
  <si>
    <t>CRISTAL RIVERA</t>
  </si>
  <si>
    <t>PE-101129</t>
  </si>
  <si>
    <t>JORGE TORRENTE</t>
  </si>
  <si>
    <t>8-783-2201</t>
  </si>
  <si>
    <t>EVANY MORALES</t>
  </si>
  <si>
    <t>4-796-2109</t>
  </si>
  <si>
    <t>E-8-141885</t>
  </si>
  <si>
    <t>TIAGO LIMA</t>
  </si>
  <si>
    <t>E-8-179891</t>
  </si>
  <si>
    <t>JOHANA ABANDO</t>
  </si>
  <si>
    <t>C01241664</t>
  </si>
  <si>
    <t>ROSALIND MONCAYO</t>
  </si>
  <si>
    <t>E-8-155451</t>
  </si>
  <si>
    <t>GERALD MONCAYO</t>
  </si>
  <si>
    <t>8-721-46</t>
  </si>
  <si>
    <t xml:space="preserve">ANDRES COVARIA </t>
  </si>
  <si>
    <t>AR272402</t>
  </si>
  <si>
    <t>CARLOS MALDONADO</t>
  </si>
  <si>
    <t>ALVARO CARRION</t>
  </si>
  <si>
    <t>8-793-1111</t>
  </si>
  <si>
    <t>YERZHAN AISSABAYER</t>
  </si>
  <si>
    <t>E-8-150465</t>
  </si>
  <si>
    <t>FABIOLA DE LUCCA</t>
  </si>
  <si>
    <t>FV193489</t>
  </si>
  <si>
    <t>MARIA DA SILVA</t>
  </si>
  <si>
    <t>YC904439</t>
  </si>
  <si>
    <t>DERECK MOOTOO</t>
  </si>
  <si>
    <t>8-981-1360</t>
  </si>
  <si>
    <t>LIDIA DIAZ</t>
  </si>
  <si>
    <t>4-282-439</t>
  </si>
  <si>
    <t>DANNIN CHAVARRO</t>
  </si>
  <si>
    <t>8-759-1456</t>
  </si>
  <si>
    <t>NEEL AHIR</t>
  </si>
  <si>
    <t>N-22-328</t>
  </si>
  <si>
    <t>EGBERTO FILOS</t>
  </si>
  <si>
    <t>8-4006-765</t>
  </si>
  <si>
    <t>OLIVER TEUBNER</t>
  </si>
  <si>
    <t>E-8-191303</t>
  </si>
  <si>
    <t>RUTH RENGIFO</t>
  </si>
  <si>
    <t>8-340-901</t>
  </si>
  <si>
    <t>CARMEN MONTERO</t>
  </si>
  <si>
    <t>E-8-133153</t>
  </si>
  <si>
    <t>CARLOS DIAZ</t>
  </si>
  <si>
    <t>E-8-164698</t>
  </si>
  <si>
    <t>DIOMER BETANCOURT</t>
  </si>
  <si>
    <t>AQ917054</t>
  </si>
  <si>
    <t>MICHAEL PIGGOTT</t>
  </si>
  <si>
    <t>8-856-77</t>
  </si>
  <si>
    <t>FRANSISCO HASSAN</t>
  </si>
  <si>
    <t>8-874-1576</t>
  </si>
  <si>
    <t>MIGUEL VERGARA</t>
  </si>
  <si>
    <t>MAYRA DUARTE</t>
  </si>
  <si>
    <t>8-802-2289</t>
  </si>
  <si>
    <t>LAURA ROBINSON</t>
  </si>
  <si>
    <t>8-933-2381</t>
  </si>
  <si>
    <t>MARIO HINKEDIKER</t>
  </si>
  <si>
    <t>E-8-107391</t>
  </si>
  <si>
    <t>JUAN SUAREZ</t>
  </si>
  <si>
    <t>E-8-67845</t>
  </si>
  <si>
    <t>ANITA CHING</t>
  </si>
  <si>
    <t>8-1005-407</t>
  </si>
  <si>
    <t>VICTOR PALACIOS</t>
  </si>
  <si>
    <t>N-22-306</t>
  </si>
  <si>
    <t>SANDRA SALAMANCA</t>
  </si>
  <si>
    <t>N-22-320</t>
  </si>
  <si>
    <t>JOSEPH ALMILLATEGUI</t>
  </si>
  <si>
    <t>8-521-1561</t>
  </si>
  <si>
    <t>LUIS GARCIA</t>
  </si>
  <si>
    <t>8-836-2109</t>
  </si>
  <si>
    <t>SILVA HOQUEE</t>
  </si>
  <si>
    <t>8-429-673</t>
  </si>
  <si>
    <t>RIZVAN DORYA</t>
  </si>
  <si>
    <t>T9265319</t>
  </si>
  <si>
    <t>RICARDO SANTOS</t>
  </si>
  <si>
    <t>C802645</t>
  </si>
  <si>
    <t>YUK CHAN</t>
  </si>
  <si>
    <t>E-8-48302</t>
  </si>
  <si>
    <t>JOSE MARTIN</t>
  </si>
  <si>
    <t>E-8-113281</t>
  </si>
  <si>
    <t>JOSE CASAL</t>
  </si>
  <si>
    <t>E-8-156133</t>
  </si>
  <si>
    <t>JUAN TAMAYO</t>
  </si>
  <si>
    <t>E-8-100749</t>
  </si>
  <si>
    <t>MILEYDI WEIR</t>
  </si>
  <si>
    <t>8-851-2327</t>
  </si>
  <si>
    <t>JORGE HOFFMAM</t>
  </si>
  <si>
    <t>4-729-771</t>
  </si>
  <si>
    <t>JOSE CUESTA</t>
  </si>
  <si>
    <t>3-84-2443</t>
  </si>
  <si>
    <t>PAOLA ADAMES</t>
  </si>
  <si>
    <t>8-890-553</t>
  </si>
  <si>
    <t>ARNELYNS FUENTES</t>
  </si>
  <si>
    <t>E-8-146975</t>
  </si>
  <si>
    <t>SIMON BENSIMON</t>
  </si>
  <si>
    <t>8-1199-456</t>
  </si>
  <si>
    <t>ARIANNE DOMINGUEZ</t>
  </si>
  <si>
    <t>8-823-1424</t>
  </si>
  <si>
    <t>GABRIELA HERRERA</t>
  </si>
  <si>
    <t>8-880-1344</t>
  </si>
  <si>
    <t>JOHANNA BLANCO</t>
  </si>
  <si>
    <t>8-1100-1585</t>
  </si>
  <si>
    <t>KENNY ORTEGA</t>
  </si>
  <si>
    <t>ELVIA GUISEPTTE</t>
  </si>
  <si>
    <t>8-781-2367</t>
  </si>
  <si>
    <t xml:space="preserve">VERONICA GANTZEL </t>
  </si>
  <si>
    <t>E-8-111630</t>
  </si>
  <si>
    <t>KARINA NUÑEZ</t>
  </si>
  <si>
    <t>E-8-148097</t>
  </si>
  <si>
    <t>IGNACIO MARTINEZ</t>
  </si>
  <si>
    <t>E-8-164879</t>
  </si>
  <si>
    <t>ALEJANDRO DRELEVICH</t>
  </si>
  <si>
    <t>E-8-100259</t>
  </si>
  <si>
    <t>SANDRA SCHUSTERMAN</t>
  </si>
  <si>
    <t>E-8-100258</t>
  </si>
  <si>
    <t>GONZALO SANDOVAL</t>
  </si>
  <si>
    <t>ROGER ZAGO</t>
  </si>
  <si>
    <t>E-8-120632</t>
  </si>
  <si>
    <t>SHAUN KAPLAN</t>
  </si>
  <si>
    <t>A04098792</t>
  </si>
  <si>
    <t>MARI-LOUISE KAPLAN</t>
  </si>
  <si>
    <t>A06753350</t>
  </si>
  <si>
    <t>IVAN YANES</t>
  </si>
  <si>
    <t>8-231-185</t>
  </si>
  <si>
    <t>YENY CHU</t>
  </si>
  <si>
    <t>2-730-2107</t>
  </si>
  <si>
    <t>ZELINDA LEAO</t>
  </si>
  <si>
    <t>E-8-143308</t>
  </si>
  <si>
    <t>ANTONIO LEAO</t>
  </si>
  <si>
    <t>E-8-162326</t>
  </si>
  <si>
    <t>ROSA BARBOSA</t>
  </si>
  <si>
    <t>E-8-157689</t>
  </si>
  <si>
    <t>SERGIO ZAMBRANO</t>
  </si>
  <si>
    <t>E-8-145785</t>
  </si>
  <si>
    <t>STEVEN CHAN</t>
  </si>
  <si>
    <t>8-886-1192</t>
  </si>
  <si>
    <t>PE-12-2193</t>
  </si>
  <si>
    <t>CRISTINA CANTON</t>
  </si>
  <si>
    <t>8-499-85</t>
  </si>
  <si>
    <t>VANESSA GONZALEZ</t>
  </si>
  <si>
    <t>6-711-1423</t>
  </si>
  <si>
    <t>JOSE GUILLERMO</t>
  </si>
  <si>
    <t>E-8-132756</t>
  </si>
  <si>
    <t>EMIGDIO LAMARQUE</t>
  </si>
  <si>
    <t>I671959</t>
  </si>
  <si>
    <t>CARLOS NUÑEZ</t>
  </si>
  <si>
    <t>INGRID SHLOETER</t>
  </si>
  <si>
    <t>JOSE RODRIGUEZ</t>
  </si>
  <si>
    <t>8-365-800</t>
  </si>
  <si>
    <t>JOSE CARDOZO</t>
  </si>
  <si>
    <t>E-8-123337</t>
  </si>
  <si>
    <t>DHALIA GUADALUPE</t>
  </si>
  <si>
    <t>8-723-1375</t>
  </si>
  <si>
    <t>OLINDA BELLIDO</t>
  </si>
  <si>
    <t>8-728-116</t>
  </si>
  <si>
    <t>8-1067-213</t>
  </si>
  <si>
    <t>ARIADNE BATISTA</t>
  </si>
  <si>
    <t>4-755-354</t>
  </si>
  <si>
    <t>RUBEN FEBRIER</t>
  </si>
  <si>
    <t>E-8-88503</t>
  </si>
  <si>
    <t>EIMY DE GRACIA</t>
  </si>
  <si>
    <t>8-913-2384</t>
  </si>
  <si>
    <t>ESTADOS UNIDOS</t>
  </si>
  <si>
    <t>PANAMEÑA</t>
  </si>
  <si>
    <t>CHILE</t>
  </si>
  <si>
    <t>CANADA</t>
  </si>
  <si>
    <t>ALEMANIA</t>
  </si>
  <si>
    <t>PORTUGUESA</t>
  </si>
  <si>
    <t>JOSE BARUCO</t>
  </si>
  <si>
    <t>ISRAEL</t>
  </si>
  <si>
    <t>LIC. NICO</t>
  </si>
  <si>
    <t>ROSA CARBONO</t>
  </si>
  <si>
    <t>YAIDETH ESPINO</t>
  </si>
  <si>
    <t>BRASILEÑA</t>
  </si>
  <si>
    <t>GERMINIO RIBEIRO</t>
  </si>
  <si>
    <t>MARIEMIG FERNANDES</t>
  </si>
  <si>
    <t>NICARAGUENSE</t>
  </si>
  <si>
    <t>COSTA RICA</t>
  </si>
  <si>
    <t>JOSE ROLO</t>
  </si>
  <si>
    <t>FRANCIA</t>
  </si>
  <si>
    <t>MAYTE  LOZANO</t>
  </si>
  <si>
    <t>ROLANDO JIMENEZ</t>
  </si>
  <si>
    <t>PERÚ</t>
  </si>
  <si>
    <t>KASAKA</t>
  </si>
  <si>
    <t>KEILA JARAMILLO</t>
  </si>
  <si>
    <t>URUGUAY</t>
  </si>
  <si>
    <t>JANETH JUSTAVINO</t>
  </si>
  <si>
    <t>LIC. NESS</t>
  </si>
  <si>
    <t>ALEMANA</t>
  </si>
  <si>
    <t>SARA RODRIGUEZ</t>
  </si>
  <si>
    <t>ESPAÑOLA</t>
  </si>
  <si>
    <t>LIC. PURDEY</t>
  </si>
  <si>
    <t>TRINIDAD Y TOBAGO</t>
  </si>
  <si>
    <t>LAN CHICHACO</t>
  </si>
  <si>
    <t>ARISTIDES HASSAN</t>
  </si>
  <si>
    <t>AU204093</t>
  </si>
  <si>
    <t>COLOMBIANA</t>
  </si>
  <si>
    <t>PORTUGAL</t>
  </si>
  <si>
    <t>MELISSA VARGAS</t>
  </si>
  <si>
    <t>CUBANA</t>
  </si>
  <si>
    <t>CUBA</t>
  </si>
  <si>
    <t>MARIA DUTARI</t>
  </si>
  <si>
    <t>URUGUAYA</t>
  </si>
  <si>
    <t>INDIA</t>
  </si>
  <si>
    <t>CHINA</t>
  </si>
  <si>
    <t>GILBARDO MEDINA</t>
  </si>
  <si>
    <t>AMILCAR ARAUZ</t>
  </si>
  <si>
    <t>EL SALVADOR</t>
  </si>
  <si>
    <t>JOSE DE GRACIA</t>
  </si>
  <si>
    <t>NINOCHTKA BENITEZ</t>
  </si>
  <si>
    <t>SIN RETIRAR</t>
  </si>
  <si>
    <t>CATALINA GONZALEZ</t>
  </si>
  <si>
    <t>CARLOS TAUTIVA</t>
  </si>
  <si>
    <t>ITALIANA</t>
  </si>
  <si>
    <t>ARGENTINA</t>
  </si>
  <si>
    <t>DELLANIRA SAMANIEGO</t>
  </si>
  <si>
    <t>SUDAFRICANA</t>
  </si>
  <si>
    <t>KERENN MITRE</t>
  </si>
  <si>
    <t>JULIETA ROMERO</t>
  </si>
  <si>
    <t>JAPON</t>
  </si>
  <si>
    <t>ZORAIDA SANCHEZ</t>
  </si>
  <si>
    <t>ROSARIO GONZALEZ</t>
  </si>
  <si>
    <t>BRAIAN RIVERA</t>
  </si>
  <si>
    <t>4-778-673</t>
  </si>
  <si>
    <t>ALAIN CORTIZO</t>
  </si>
  <si>
    <t>4-786-2445</t>
  </si>
  <si>
    <t>ALEXEI ECHEVERS</t>
  </si>
  <si>
    <t>8-502-948</t>
  </si>
  <si>
    <t>JOSE CHANG</t>
  </si>
  <si>
    <t>RINA ALVARADO</t>
  </si>
  <si>
    <t>E-8-150535</t>
  </si>
  <si>
    <t>MARIEMING FERNANDES</t>
  </si>
  <si>
    <t>ROMMEL BOGARIN</t>
  </si>
  <si>
    <t>E-8-150534</t>
  </si>
  <si>
    <t>MILA TRAVERIA</t>
  </si>
  <si>
    <t>XDC558577</t>
  </si>
  <si>
    <t>ALBERTO MORAN</t>
  </si>
  <si>
    <t>8-788-2490</t>
  </si>
  <si>
    <t>NADIA CHANG</t>
  </si>
  <si>
    <t>ALEXANDER SANTOS</t>
  </si>
  <si>
    <t>E-8-98021</t>
  </si>
  <si>
    <t>VASSILI GLEBOV</t>
  </si>
  <si>
    <t>E-8-99704</t>
  </si>
  <si>
    <t>UCRANIANA</t>
  </si>
  <si>
    <t>MICHAEL FINETE</t>
  </si>
  <si>
    <t>E-8-183491</t>
  </si>
  <si>
    <t>ALEXANDRA SANTOS</t>
  </si>
  <si>
    <t>SANDRA SALAZAR</t>
  </si>
  <si>
    <t>PERUANA</t>
  </si>
  <si>
    <t>ARLETTE LUM</t>
  </si>
  <si>
    <t>8-849-1966</t>
  </si>
  <si>
    <t>KATIA WAN</t>
  </si>
  <si>
    <t>8-947-2221</t>
  </si>
  <si>
    <t>NAILEA GUERRERO</t>
  </si>
  <si>
    <t>PE-11-2219</t>
  </si>
  <si>
    <t>ILKA GONZALEZ</t>
  </si>
  <si>
    <t>SHIERLY MARTINEZ</t>
  </si>
  <si>
    <t>4-787-750-</t>
  </si>
  <si>
    <t>MARIZOL MARTINEZ</t>
  </si>
  <si>
    <t>4-293-405</t>
  </si>
  <si>
    <t>YARISBEL MELO</t>
  </si>
  <si>
    <t>8-930-847</t>
  </si>
  <si>
    <t>JUANA HERRERA</t>
  </si>
  <si>
    <t>MARCELA ARGUELLO</t>
  </si>
  <si>
    <t>AW721998</t>
  </si>
  <si>
    <t>GUILLERMO SANCHEZ</t>
  </si>
  <si>
    <t>DIEGO TOBAR</t>
  </si>
  <si>
    <t>AW722000</t>
  </si>
  <si>
    <t>OSCAR GARCIA-BLUM</t>
  </si>
  <si>
    <t>HUNGARA</t>
  </si>
  <si>
    <t>MARIO GONZALEZ</t>
  </si>
  <si>
    <t>E-8-118469</t>
  </si>
  <si>
    <t>NUNO CORREIA</t>
  </si>
  <si>
    <t>E-8-96988</t>
  </si>
  <si>
    <t>LEONEL MORICE</t>
  </si>
  <si>
    <t>8-777-2451</t>
  </si>
  <si>
    <t>ALBERTO BERMUDEZ</t>
  </si>
  <si>
    <t>8-204-2470</t>
  </si>
  <si>
    <t>LIGIA RODRIGUEZ</t>
  </si>
  <si>
    <t>N-18-295</t>
  </si>
  <si>
    <t>DIEGO CHIRINO</t>
  </si>
  <si>
    <t>8-817-1190</t>
  </si>
  <si>
    <t>MONICA TARTE</t>
  </si>
  <si>
    <t>STEPHANIE MANOPLA</t>
  </si>
  <si>
    <t>E-8-136867</t>
  </si>
  <si>
    <t>CHILENA</t>
  </si>
  <si>
    <t>JULIAN HERRERA</t>
  </si>
  <si>
    <t>LIBRADA BRAVO</t>
  </si>
  <si>
    <t>6-704-2495</t>
  </si>
  <si>
    <t>ALEXANDRA SALVATIERRA</t>
  </si>
  <si>
    <t>8-834-1069</t>
  </si>
  <si>
    <t>ANEL DIAZ</t>
  </si>
  <si>
    <t>8-884-538</t>
  </si>
  <si>
    <t>CAROLINA SOTO</t>
  </si>
  <si>
    <t>8-819-1280</t>
  </si>
  <si>
    <t>MARTA JURADO</t>
  </si>
  <si>
    <t>JOSUE GARCIA</t>
  </si>
  <si>
    <t>8-782-2455</t>
  </si>
  <si>
    <t>ISAAC LEVY</t>
  </si>
  <si>
    <t>E-8-96541</t>
  </si>
  <si>
    <t>LIOR COHEN</t>
  </si>
  <si>
    <t>E-8-104249</t>
  </si>
  <si>
    <t>ISRAELI</t>
  </si>
  <si>
    <t>OFEK KOVNER</t>
  </si>
  <si>
    <t>JELYS GONZALEZ</t>
  </si>
  <si>
    <t>E-8-119564</t>
  </si>
  <si>
    <t>GUSTAVO OSPINO</t>
  </si>
  <si>
    <t>E-8-119565</t>
  </si>
  <si>
    <t>BAO WU</t>
  </si>
  <si>
    <t>8-817-477</t>
  </si>
  <si>
    <t>SANDRA QUIROS</t>
  </si>
  <si>
    <t>8-743-1228</t>
  </si>
  <si>
    <t>MONICA AMO</t>
  </si>
  <si>
    <t>8-965-352</t>
  </si>
  <si>
    <t>ROBERTO AMO</t>
  </si>
  <si>
    <t>CRYSTAL GALLARDO</t>
  </si>
  <si>
    <t>8-842-2058</t>
  </si>
  <si>
    <t xml:space="preserve">      RODOLFO GALLARDO</t>
  </si>
  <si>
    <t>ECUADOR</t>
  </si>
  <si>
    <t>DANNY HOQUEE</t>
  </si>
  <si>
    <t>PENONOME</t>
  </si>
  <si>
    <t>RAIZA BARNETT</t>
  </si>
  <si>
    <t>MARIA PUENTE</t>
  </si>
  <si>
    <t>XIOMARA BELLIDO</t>
  </si>
  <si>
    <t>SARA MONTERO</t>
  </si>
  <si>
    <t>FRANCISCO PADILLA</t>
  </si>
  <si>
    <t>ELIDA CHAVEZ</t>
  </si>
  <si>
    <t>DOMINICANA</t>
  </si>
  <si>
    <t>RICARDO MALONEY</t>
  </si>
  <si>
    <t>CARLOS PAEZ</t>
  </si>
  <si>
    <t>8-896-1045</t>
  </si>
  <si>
    <t>JUAN PAEZ</t>
  </si>
  <si>
    <t>ANLLY FALLA</t>
  </si>
  <si>
    <t>E-8-151712</t>
  </si>
  <si>
    <t>ASTRID CASTILLO</t>
  </si>
  <si>
    <t>JUAN GARCIA</t>
  </si>
  <si>
    <t>8-765-2391</t>
  </si>
  <si>
    <t>YILENIS RODRIGUEZ</t>
  </si>
  <si>
    <t>8-816-1189</t>
  </si>
  <si>
    <t>JOSE REIMONDEZ</t>
  </si>
  <si>
    <t>8-719-1809</t>
  </si>
  <si>
    <t>KATHERINE CABAS</t>
  </si>
  <si>
    <t>DIANA MIGUEL</t>
  </si>
  <si>
    <t>E-8-132975</t>
  </si>
  <si>
    <t>SONG ZHONG</t>
  </si>
  <si>
    <t>N-20-592</t>
  </si>
  <si>
    <t>RAQUEL RUIZ</t>
  </si>
  <si>
    <t>PE-12-1860</t>
  </si>
  <si>
    <t>REBECA RUIZ</t>
  </si>
  <si>
    <t>LUIS ROJO</t>
  </si>
  <si>
    <t>8-850-287</t>
  </si>
  <si>
    <t>NATALIA GUERRA</t>
  </si>
  <si>
    <t>8-849-2361</t>
  </si>
  <si>
    <t>RENE GUERRA</t>
  </si>
  <si>
    <t>DIANA JOVANE</t>
  </si>
  <si>
    <t>4-791-1649</t>
  </si>
  <si>
    <t>LUIS JOVANE</t>
  </si>
  <si>
    <t>DIANE NEWSAM</t>
  </si>
  <si>
    <t>AC058610</t>
  </si>
  <si>
    <t>CANADIENSE</t>
  </si>
  <si>
    <t>TODD SHERMAN</t>
  </si>
  <si>
    <t>AC058438</t>
  </si>
  <si>
    <t>KEVIN LUO</t>
  </si>
  <si>
    <t>8-966-1135</t>
  </si>
  <si>
    <t>ANTHONY ABREGO</t>
  </si>
  <si>
    <t>ALBA TRISTANI</t>
  </si>
  <si>
    <t>E-8-121300</t>
  </si>
  <si>
    <t>JOSE SANCHEZ</t>
  </si>
  <si>
    <t>E-8-158266</t>
  </si>
  <si>
    <t>VIODELDA RAMOS</t>
  </si>
  <si>
    <t>8-728-484</t>
  </si>
  <si>
    <t>HEDILBERTO PERALTA</t>
  </si>
  <si>
    <t>EDILBERTO PERALTA</t>
  </si>
  <si>
    <t>8-507-89</t>
  </si>
  <si>
    <t>ALFONSINA PINALES</t>
  </si>
  <si>
    <t>PN0057462</t>
  </si>
  <si>
    <t>KRISMAR DIAZ</t>
  </si>
  <si>
    <t>8-804-1190</t>
  </si>
  <si>
    <t>MARCOS ARAUZ</t>
  </si>
  <si>
    <t>8-789-2264</t>
  </si>
  <si>
    <t>ANGIE MAGAÑA</t>
  </si>
  <si>
    <t>8-752-2434</t>
  </si>
  <si>
    <t>ADELA HOMSANY</t>
  </si>
  <si>
    <t>8-929-785</t>
  </si>
  <si>
    <t>VERA ESPINOSA</t>
  </si>
  <si>
    <t>E-8-98415</t>
  </si>
  <si>
    <t>SHANI KADOCH</t>
  </si>
  <si>
    <t>C4FLPC2PP</t>
  </si>
  <si>
    <t>CLARA WERTHEIMER</t>
  </si>
  <si>
    <t>8-949-1842</t>
  </si>
  <si>
    <t>JOSUE JUAREZ</t>
  </si>
  <si>
    <t>4-736-1850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</si>
  <si>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</si>
  <si>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</si>
  <si>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</si>
  <si>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</si>
  <si>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</si>
  <si>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</si>
  <si>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</si>
  <si>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</si>
  <si>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</si>
  <si>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</si>
  <si>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</si>
  <si>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</si>
  <si>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</si>
  <si>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</si>
  <si>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</si>
  <si>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</si>
  <si>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</si>
  <si>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</si>
  <si>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</si>
  <si>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</si>
  <si>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</si>
  <si>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</si>
  <si>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</si>
  <si>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</si>
  <si>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</si>
  <si>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</si>
  <si>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</si>
  <si>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</si>
  <si>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</si>
  <si>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</si>
  <si>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</si>
  <si>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</si>
  <si>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</si>
  <si>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</si>
  <si>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</si>
  <si>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</si>
  <si>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</si>
  <si>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</si>
  <si>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</si>
  <si>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</si>
  <si>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</si>
  <si>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</si>
  <si>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</si>
  <si>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</si>
  <si>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</si>
  <si>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</si>
  <si>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</si>
  <si>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</si>
  <si>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</si>
  <si>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</si>
  <si>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</si>
  <si>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</si>
  <si>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</si>
  <si>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</si>
  <si>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</si>
  <si>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</si>
  <si>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</si>
  <si>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</si>
  <si>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</si>
  <si>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</si>
  <si>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</si>
  <si>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DAVID VILLARREAL</t>
  </si>
  <si>
    <t>8-975-897</t>
  </si>
  <si>
    <t>KENIA APARICIO</t>
  </si>
  <si>
    <t>NESTOR VALERO</t>
  </si>
  <si>
    <t>E-8-170900</t>
  </si>
  <si>
    <t>BORIS PISMENI</t>
  </si>
  <si>
    <t>E-8-104702</t>
  </si>
  <si>
    <t>JOSE GUERRA</t>
  </si>
  <si>
    <t>8-759-2392</t>
  </si>
  <si>
    <t>DANIELA MANFREDI</t>
  </si>
  <si>
    <t>8-802-493</t>
  </si>
  <si>
    <t>GLORIA QUINTERO</t>
  </si>
  <si>
    <t>8-767-461</t>
  </si>
  <si>
    <t>ITALIA</t>
  </si>
  <si>
    <t>VANNESSA PEROZO</t>
  </si>
  <si>
    <t>E-8-190798</t>
  </si>
  <si>
    <t>ANGEL FRANCIS</t>
  </si>
  <si>
    <t>8-995-2157</t>
  </si>
  <si>
    <t>VALESSA PEROZO</t>
  </si>
  <si>
    <t>E-8-104391</t>
  </si>
  <si>
    <t>ROMULO PEROZO</t>
  </si>
  <si>
    <t>E-8-104925</t>
  </si>
  <si>
    <t>ANTONIO ALGANDONA</t>
  </si>
  <si>
    <t>8-831-415</t>
  </si>
  <si>
    <t>OLGA TORRES</t>
  </si>
  <si>
    <t>3-716-1873</t>
  </si>
  <si>
    <t>OLGA TUÑON</t>
  </si>
  <si>
    <t>MARLON MEJIA</t>
  </si>
  <si>
    <t>E-8-132546</t>
  </si>
  <si>
    <t>NAHTALI MARTIN</t>
  </si>
  <si>
    <t>E-8-138256</t>
  </si>
  <si>
    <t>RONNY SANOJA</t>
  </si>
  <si>
    <t>E-8-138257</t>
  </si>
  <si>
    <t>E-8-157507</t>
  </si>
  <si>
    <t>KANON LENZ</t>
  </si>
  <si>
    <t>E-8-190762</t>
  </si>
  <si>
    <t>BRITANICA</t>
  </si>
  <si>
    <t>NOEL GARTH</t>
  </si>
  <si>
    <t>8-906-1441</t>
  </si>
  <si>
    <t>JAVIER GURIERREZ</t>
  </si>
  <si>
    <t>8-853-241</t>
  </si>
  <si>
    <t>ABDEL TUÑON</t>
  </si>
  <si>
    <t>8-812-1347</t>
  </si>
  <si>
    <t>IRLANDA</t>
  </si>
  <si>
    <t>LUIS TUÑON</t>
  </si>
  <si>
    <t>EDUARDO ROBINSON</t>
  </si>
  <si>
    <t>8-776-781</t>
  </si>
  <si>
    <t>CARMEN CASTILLO</t>
  </si>
  <si>
    <t>2-727-1180</t>
  </si>
  <si>
    <t>JOSE CASTILLO</t>
  </si>
  <si>
    <t>MARIA MUÑOZ</t>
  </si>
  <si>
    <t>8-859-1407</t>
  </si>
  <si>
    <t>JAVIER CABALLERO</t>
  </si>
  <si>
    <t>8-789-991</t>
  </si>
  <si>
    <t>JULIANA ZARATE</t>
  </si>
  <si>
    <t>JULIO CHONG</t>
  </si>
  <si>
    <t>6-701-11</t>
  </si>
  <si>
    <t>SUSAN HINESTROZA</t>
  </si>
  <si>
    <t>DOUGLAS FALCON</t>
  </si>
  <si>
    <t>FLOR DE MUÑOZ</t>
  </si>
  <si>
    <t>HERVÉ SOULIÉ</t>
  </si>
  <si>
    <t>E-8-147220</t>
  </si>
  <si>
    <t>FRANCESA</t>
  </si>
  <si>
    <t>GORDON HENNESSY</t>
  </si>
  <si>
    <t>E-8-101452</t>
  </si>
  <si>
    <t>ALEJANDRO COHEN-HENRIQUEZ</t>
  </si>
  <si>
    <t>HUGO LOO</t>
  </si>
  <si>
    <t>4-755-1140</t>
  </si>
  <si>
    <t>KESHIA ARAUZ</t>
  </si>
  <si>
    <t>4-775-2495</t>
  </si>
  <si>
    <t>JORGE CASANOVA</t>
  </si>
  <si>
    <t>YENIFER MANZALBA</t>
  </si>
  <si>
    <t>E-8-154312</t>
  </si>
  <si>
    <t>GLORIA ALVARADO</t>
  </si>
  <si>
    <t>8-968-2242</t>
  </si>
  <si>
    <t>EDITH RAMOS</t>
  </si>
  <si>
    <t>WILLIAM VALERA</t>
  </si>
  <si>
    <t>GUADALUPE OSORIO</t>
  </si>
  <si>
    <t>C01526915</t>
  </si>
  <si>
    <t>NICARAGUA</t>
  </si>
  <si>
    <t>DIANA BOLIVAR</t>
  </si>
  <si>
    <t>8-830-1736</t>
  </si>
  <si>
    <t>PEDRO BOLIVAR</t>
  </si>
  <si>
    <t>JESUS GARCIA</t>
  </si>
  <si>
    <t>JAVIEL ROZO</t>
  </si>
  <si>
    <t>E-8-136773</t>
  </si>
  <si>
    <t>MARIA GIL</t>
  </si>
  <si>
    <t>E-8-136771</t>
  </si>
  <si>
    <t>DILAWAR SINGH</t>
  </si>
  <si>
    <t>Z6369585</t>
  </si>
  <si>
    <t>OMAR ORTIZ</t>
  </si>
  <si>
    <t>8-872-2469</t>
  </si>
  <si>
    <t>OSCAR ORTIZ</t>
  </si>
  <si>
    <t>TATIANA RIAÑO</t>
  </si>
  <si>
    <t>AQ526456</t>
  </si>
  <si>
    <t>KARLA ESPINALES</t>
  </si>
  <si>
    <t>8-756-1197</t>
  </si>
  <si>
    <t>POLONIA</t>
  </si>
  <si>
    <t>MINISTERIO DE RELACIONES EXTERIORES</t>
  </si>
  <si>
    <t>ALBERTO AROSEMENA</t>
  </si>
  <si>
    <t>8-783-790</t>
  </si>
  <si>
    <t>28/06/2022</t>
  </si>
  <si>
    <t>MICHELL DOS SANTOS</t>
  </si>
  <si>
    <t>8-836-868</t>
  </si>
  <si>
    <t>ANGELA GONCALVES</t>
  </si>
  <si>
    <t>E-8-57559</t>
  </si>
  <si>
    <t>NORA CORNEJO</t>
  </si>
  <si>
    <t>8-744-1239</t>
  </si>
  <si>
    <t>MARY GONZALEZ</t>
  </si>
  <si>
    <t>ANA ROSAS</t>
  </si>
  <si>
    <t>4-714-43</t>
  </si>
  <si>
    <t>ARABIA SAUDITA</t>
  </si>
  <si>
    <t>POR PARTE DEL DIRECCTOR</t>
  </si>
  <si>
    <t>JULISSA HERRERA</t>
  </si>
  <si>
    <t>8-816-1731</t>
  </si>
  <si>
    <t>ISIS ORTEGA</t>
  </si>
  <si>
    <t>ANDRES GONZALEZ</t>
  </si>
  <si>
    <t>8-360-576</t>
  </si>
  <si>
    <t>MANUEL PERALTA</t>
  </si>
  <si>
    <t>8-879-1200</t>
  </si>
  <si>
    <t>LAKSHMI GARCIA</t>
  </si>
  <si>
    <t>CESAR ZAMORA</t>
  </si>
  <si>
    <t>E-8-169289</t>
  </si>
  <si>
    <t>BRASIL</t>
  </si>
  <si>
    <t>HUGO COITO</t>
  </si>
  <si>
    <t>E-8-117104</t>
  </si>
  <si>
    <t>ESTHER DIAZ</t>
  </si>
  <si>
    <t>E-8-140009</t>
  </si>
  <si>
    <t>ELOY CASTILLO</t>
  </si>
  <si>
    <t>CAMILA RATNER</t>
  </si>
  <si>
    <t>E-8-189203</t>
  </si>
  <si>
    <t>FRANCISCO MARTINEZ</t>
  </si>
  <si>
    <t>E-8-189903</t>
  </si>
  <si>
    <t>MAILEEN HENRIQUEZ</t>
  </si>
  <si>
    <t>E-8-181926</t>
  </si>
  <si>
    <t>FABIAN PINTO</t>
  </si>
  <si>
    <t>8-968-1678</t>
  </si>
  <si>
    <t>MARTHA GONZALEZ</t>
  </si>
  <si>
    <t>GENARO ESQUINA</t>
  </si>
  <si>
    <t>3-721-2141</t>
  </si>
  <si>
    <t>ABDIEL SANJUR</t>
  </si>
  <si>
    <t>4-736-914</t>
  </si>
  <si>
    <t>ADAGABRIELA DELGADO</t>
  </si>
  <si>
    <t>OMAR GARCIA</t>
  </si>
  <si>
    <t>MIGUEL MARTINEZ</t>
  </si>
  <si>
    <t>LAURA VERA</t>
  </si>
  <si>
    <t>NETHERLANDS</t>
  </si>
  <si>
    <t>RHAYNER REINA</t>
  </si>
  <si>
    <t>PAISES BAJOS</t>
  </si>
  <si>
    <t>ESTEBAN PUENTES</t>
  </si>
  <si>
    <t>G19631457</t>
  </si>
  <si>
    <t>DANIEL ROSADO</t>
  </si>
  <si>
    <t>PE-13-666</t>
  </si>
  <si>
    <t>JOSUE BARRIA</t>
  </si>
  <si>
    <t>8-832-37</t>
  </si>
  <si>
    <t>IMTIAZ MASIN</t>
  </si>
  <si>
    <t>CG0847292</t>
  </si>
  <si>
    <t>AUDE DELHOMME</t>
  </si>
  <si>
    <t>1-765-1844</t>
  </si>
  <si>
    <t>ARIADNA MARTINEZ</t>
  </si>
  <si>
    <t>8-939-464</t>
  </si>
  <si>
    <t>ARCADIO QUINTERO</t>
  </si>
  <si>
    <t>4-733-1218</t>
  </si>
  <si>
    <t>NEDA RAMIREZ</t>
  </si>
  <si>
    <t>HUGO TARACENA</t>
  </si>
  <si>
    <t>RITA KAN</t>
  </si>
  <si>
    <t>E-8-117782</t>
  </si>
  <si>
    <t>JORDAN ZIMMERMAN</t>
  </si>
  <si>
    <t>E-8-117783</t>
  </si>
  <si>
    <t>LORENA DE PALMA</t>
  </si>
  <si>
    <t>E-8-114380</t>
  </si>
  <si>
    <t>AÑO</t>
  </si>
  <si>
    <t>CERT. N°</t>
  </si>
  <si>
    <t>NOMBRE</t>
  </si>
  <si>
    <t>1337-22</t>
  </si>
  <si>
    <t>2045-22/edl</t>
  </si>
  <si>
    <t>678/JDL</t>
  </si>
  <si>
    <t>3477-2022</t>
  </si>
  <si>
    <t>2681-22</t>
  </si>
  <si>
    <t>2627-22</t>
  </si>
  <si>
    <t>1273/478-10</t>
  </si>
  <si>
    <t>9127/ib</t>
  </si>
  <si>
    <t>1802/96626-21</t>
  </si>
  <si>
    <t>2720-2022</t>
  </si>
  <si>
    <t>01/1822</t>
  </si>
  <si>
    <t>SMV-1543</t>
  </si>
  <si>
    <t>STCP-4367</t>
  </si>
  <si>
    <t xml:space="preserve">3530-2022 </t>
  </si>
  <si>
    <t>3912-22/Sdl</t>
  </si>
  <si>
    <t>1324/89-17</t>
  </si>
  <si>
    <t>1359/59844-20</t>
  </si>
  <si>
    <t>1317/29490-2022</t>
  </si>
  <si>
    <t>1248/171-19</t>
  </si>
  <si>
    <t>4329/jdm</t>
  </si>
  <si>
    <t>2386 POJ-TSA/2022</t>
  </si>
  <si>
    <t>14561-22</t>
  </si>
  <si>
    <t>1589/32116-2021</t>
  </si>
  <si>
    <t>1612/161-16</t>
  </si>
  <si>
    <t>7875-2022</t>
  </si>
  <si>
    <t>1362/28784-21</t>
  </si>
  <si>
    <t>1350/18620-2021</t>
  </si>
  <si>
    <t>1409/107643-19</t>
  </si>
  <si>
    <t>1375/42-2012</t>
  </si>
  <si>
    <t>1369/155-18</t>
  </si>
  <si>
    <t>12928-22</t>
  </si>
  <si>
    <t>9255-2022</t>
  </si>
  <si>
    <t>5620-2022</t>
  </si>
  <si>
    <t>849/24912-12</t>
  </si>
  <si>
    <t>842/52896-15</t>
  </si>
  <si>
    <t>1449-22/MC</t>
  </si>
  <si>
    <t>1497-22/MC</t>
  </si>
  <si>
    <t>1545-22/MC</t>
  </si>
  <si>
    <t>1579-22/MC</t>
  </si>
  <si>
    <t>1530-22/MC</t>
  </si>
  <si>
    <t>3725/JDL</t>
  </si>
  <si>
    <t>4178-22</t>
  </si>
  <si>
    <t>6559-22</t>
  </si>
  <si>
    <t>2976/Yei</t>
  </si>
  <si>
    <t>3545-2022</t>
  </si>
  <si>
    <t>1031-2022</t>
  </si>
  <si>
    <t>8875-2022</t>
  </si>
  <si>
    <t>1478-22/MC</t>
  </si>
  <si>
    <t>1463-22/MC</t>
  </si>
  <si>
    <t>1562-22/MC</t>
  </si>
  <si>
    <t>1588-22/RLV</t>
  </si>
  <si>
    <t>13-22/edl</t>
  </si>
  <si>
    <t>32-22/edl</t>
  </si>
  <si>
    <t>4956/MMF</t>
  </si>
  <si>
    <t>1642/JDL</t>
  </si>
  <si>
    <t>3936-22/Sdl</t>
  </si>
  <si>
    <t>5894-2022</t>
  </si>
  <si>
    <t>1661/OU</t>
  </si>
  <si>
    <t>1617/OU</t>
  </si>
  <si>
    <t>1618/OU</t>
  </si>
  <si>
    <t>3576-22</t>
  </si>
  <si>
    <t>3600-22/RLV</t>
  </si>
  <si>
    <t>3612-22/ RLV</t>
  </si>
  <si>
    <t>4846/JB</t>
  </si>
  <si>
    <t>3864-22/Sdl</t>
  </si>
  <si>
    <t>3876-22/Sdl</t>
  </si>
  <si>
    <t>3900-22/Sdl</t>
  </si>
  <si>
    <t>3924-22/Sdl</t>
  </si>
  <si>
    <t>3994-22/Sdl</t>
  </si>
  <si>
    <t>4018-22/Sdl</t>
  </si>
  <si>
    <t>4042-22/Sdl</t>
  </si>
  <si>
    <t>1141/17618-2022</t>
  </si>
  <si>
    <t>869/597-2017</t>
  </si>
  <si>
    <t>JCSM 8269-2022</t>
  </si>
  <si>
    <t>SOJP 15779-2022</t>
  </si>
  <si>
    <t>SOJP 11517-2022</t>
  </si>
  <si>
    <t>9400-2022</t>
  </si>
  <si>
    <t>2182/247-16</t>
  </si>
  <si>
    <t>10350-2022</t>
  </si>
  <si>
    <t>10310-2022</t>
  </si>
  <si>
    <t>1616/59725-2021</t>
  </si>
  <si>
    <t>A.J-MIRE 84177</t>
  </si>
  <si>
    <t>A.J-MIRE 96610</t>
  </si>
  <si>
    <t>71/1044-20</t>
  </si>
  <si>
    <t>54/395-18</t>
  </si>
  <si>
    <t>3877/26-11</t>
  </si>
  <si>
    <t>3877/75115-21</t>
  </si>
  <si>
    <t>3893/75843-19</t>
  </si>
  <si>
    <t>SMV-133</t>
  </si>
  <si>
    <t>137/37823-20</t>
  </si>
  <si>
    <t>16/02/22</t>
  </si>
  <si>
    <t>185/184-14</t>
  </si>
  <si>
    <t>322/660-18</t>
  </si>
  <si>
    <t>02/03/220</t>
  </si>
  <si>
    <t>11/88761-21</t>
  </si>
  <si>
    <t>105/53432-16</t>
  </si>
  <si>
    <t>286/25958-19</t>
  </si>
  <si>
    <t>127/119681-4</t>
  </si>
  <si>
    <t>139/115628-19</t>
  </si>
  <si>
    <t>189/11444-21</t>
  </si>
  <si>
    <t>148/138-18</t>
  </si>
  <si>
    <t>187/8038-21</t>
  </si>
  <si>
    <t>212/27833-20</t>
  </si>
  <si>
    <t>254/483-18</t>
  </si>
  <si>
    <t>40/83-12</t>
  </si>
  <si>
    <t>364/99246-19</t>
  </si>
  <si>
    <t>384/26897-19</t>
  </si>
  <si>
    <t>426/566-15</t>
  </si>
  <si>
    <t>664/682-19</t>
  </si>
  <si>
    <t>791-22/176-12</t>
  </si>
  <si>
    <t>402/259-18</t>
  </si>
  <si>
    <t>584/140-08</t>
  </si>
  <si>
    <t>133-22</t>
  </si>
  <si>
    <t>3527/76433-19</t>
  </si>
  <si>
    <t>772/81827-19</t>
  </si>
  <si>
    <t>997/34626</t>
  </si>
  <si>
    <t>553/344-19</t>
  </si>
  <si>
    <t>879/71-18</t>
  </si>
  <si>
    <t>1007/981-07</t>
  </si>
  <si>
    <t>06/151/19</t>
  </si>
  <si>
    <t>651/37309-11</t>
  </si>
  <si>
    <t>1090/899-20</t>
  </si>
  <si>
    <t>1067/43-13</t>
  </si>
  <si>
    <t>1027/247-13</t>
  </si>
  <si>
    <t>947/37819-19</t>
  </si>
  <si>
    <t>1116/362-15</t>
  </si>
  <si>
    <t>1217/90863-21</t>
  </si>
  <si>
    <t>564/62796-20</t>
  </si>
  <si>
    <t>544/111-18</t>
  </si>
  <si>
    <t>567/109946-21</t>
  </si>
  <si>
    <t>471/101608-21</t>
  </si>
  <si>
    <t>417/77620-21</t>
  </si>
  <si>
    <t>356/2090</t>
  </si>
  <si>
    <t>399/1018</t>
  </si>
  <si>
    <t>482/90139-21</t>
  </si>
  <si>
    <t>421/233-13</t>
  </si>
  <si>
    <t>633-22/055438-21</t>
  </si>
  <si>
    <t>635-22/40446-20</t>
  </si>
  <si>
    <t>2197-22/46925-21</t>
  </si>
  <si>
    <t>512/126-18</t>
  </si>
  <si>
    <t>532/7528-21</t>
  </si>
  <si>
    <t>23/02/22</t>
  </si>
  <si>
    <t>277-556-18</t>
  </si>
  <si>
    <t>517/162-19</t>
  </si>
  <si>
    <t>397/11664</t>
  </si>
  <si>
    <t>486/563-18</t>
  </si>
  <si>
    <t>381/37341-19</t>
  </si>
  <si>
    <t>376/28659-21</t>
  </si>
  <si>
    <t>765/556-18</t>
  </si>
  <si>
    <t>790-22/16475-21</t>
  </si>
  <si>
    <t>674/591-17</t>
  </si>
  <si>
    <t>630-22/09-08</t>
  </si>
  <si>
    <t>627/81041-21</t>
  </si>
  <si>
    <t>618/70991-20</t>
  </si>
  <si>
    <t>592/8879-21</t>
  </si>
  <si>
    <t>1627/704-19</t>
  </si>
  <si>
    <t>1225/23-18</t>
  </si>
  <si>
    <t>700/13-08</t>
  </si>
  <si>
    <t>1281/323-06</t>
  </si>
  <si>
    <t>3304/24-19</t>
  </si>
  <si>
    <t>1352/600-17</t>
  </si>
  <si>
    <t>636/140-16</t>
  </si>
  <si>
    <t>1246/642-17</t>
  </si>
  <si>
    <t>1034/16800</t>
  </si>
  <si>
    <t>1042/11910</t>
  </si>
  <si>
    <t>1057/5584</t>
  </si>
  <si>
    <t>1058/2180-07</t>
  </si>
  <si>
    <t>1139/31-12</t>
  </si>
  <si>
    <t>1141/17618-20</t>
  </si>
  <si>
    <t>1149/221-18</t>
  </si>
  <si>
    <t>1175/32139</t>
  </si>
  <si>
    <t>05/1722</t>
  </si>
  <si>
    <t>1228/77828-21</t>
  </si>
  <si>
    <t>1235/119564-21</t>
  </si>
  <si>
    <t>873/92-07</t>
  </si>
  <si>
    <t>1199/156-17</t>
  </si>
  <si>
    <t>1205/92-17</t>
  </si>
  <si>
    <t>819/23240</t>
  </si>
  <si>
    <t>763/108799-21</t>
  </si>
  <si>
    <t>787/108035-19</t>
  </si>
  <si>
    <t>689/69482-19</t>
  </si>
  <si>
    <t>750/96606-21</t>
  </si>
  <si>
    <t>1278/90718-19</t>
  </si>
  <si>
    <t>1242/22610</t>
  </si>
  <si>
    <t>1192/162-19</t>
  </si>
  <si>
    <t>1252/20453</t>
  </si>
  <si>
    <t>1231/153-17</t>
  </si>
  <si>
    <t>986/11631-15</t>
  </si>
  <si>
    <t>1282/22585-21</t>
  </si>
  <si>
    <t>1285/89232-21</t>
  </si>
  <si>
    <t>1276/78674-20</t>
  </si>
  <si>
    <t>1268/142-15</t>
  </si>
  <si>
    <t>1260/62806-21</t>
  </si>
  <si>
    <t>2079-22/378-15</t>
  </si>
  <si>
    <t>SANDRA WEBER</t>
  </si>
  <si>
    <t>PE-14-1128</t>
  </si>
  <si>
    <t>DARGELIS JIMENEZ</t>
  </si>
  <si>
    <t>PE-12-2222</t>
  </si>
  <si>
    <t>ALEJANDRA ARAUZ</t>
  </si>
  <si>
    <t>4-791-2228</t>
  </si>
  <si>
    <t>SECRETARIA GENERAL</t>
  </si>
  <si>
    <t>JOEL BLANCO</t>
  </si>
  <si>
    <t>8-854-681</t>
  </si>
  <si>
    <t>DIRECCION</t>
  </si>
  <si>
    <t>MARIA RIASCOS</t>
  </si>
  <si>
    <t>E-8-134690</t>
  </si>
  <si>
    <t>DENISE PEÑA</t>
  </si>
  <si>
    <t>8-737-2014</t>
  </si>
  <si>
    <t>SHIRLEY GOMEZ</t>
  </si>
  <si>
    <t>ALESANDRA SOLANO</t>
  </si>
  <si>
    <t>PE-11-1875</t>
  </si>
  <si>
    <t>LUIS SOLANO</t>
  </si>
  <si>
    <t>LUZ CARDONA</t>
  </si>
  <si>
    <t>E-8-148291</t>
  </si>
  <si>
    <t>ARTURO SERRANO</t>
  </si>
  <si>
    <t>8-969-1425</t>
  </si>
  <si>
    <t>MANUEL GRANJA</t>
  </si>
  <si>
    <t>E-8-153520</t>
  </si>
  <si>
    <t>ROSSEL TAVERAS</t>
  </si>
  <si>
    <t>RD5195457</t>
  </si>
  <si>
    <t>RAFAEL LIARTE</t>
  </si>
  <si>
    <t>E-8-121566</t>
  </si>
  <si>
    <t>MINISTERIO DE ECONOMIA Y FINANZAS</t>
  </si>
  <si>
    <t>ROLANDO GRIFFIN</t>
  </si>
  <si>
    <t>8-506-357</t>
  </si>
  <si>
    <t>JULIET GIRALDO</t>
  </si>
  <si>
    <t>E-8-186729</t>
  </si>
  <si>
    <t>ALLA KROP</t>
  </si>
  <si>
    <t>N-18-555</t>
  </si>
  <si>
    <t>BULGARIA</t>
  </si>
  <si>
    <t>MAYRA ARANGUIBEL</t>
  </si>
  <si>
    <t>KEITER CASTELLANOS</t>
  </si>
  <si>
    <t>E-8-152912</t>
  </si>
  <si>
    <t>HENRY RIVERO</t>
  </si>
  <si>
    <t>TANYA GENEVIEVE</t>
  </si>
  <si>
    <t>A06092149</t>
  </si>
  <si>
    <t>CARLOS GONZALEZ</t>
  </si>
  <si>
    <t>4-732-2481</t>
  </si>
  <si>
    <t>LAURENT LEZCANO</t>
  </si>
  <si>
    <t>NELCIS OCHOA</t>
  </si>
  <si>
    <t>E-8-156497</t>
  </si>
  <si>
    <t>ANDRE DE VASCONCELLOS</t>
  </si>
  <si>
    <t>E-8-137174</t>
  </si>
  <si>
    <t>DIONI SALCEDO</t>
  </si>
  <si>
    <t>VALEZKA TORRAO</t>
  </si>
  <si>
    <t>YC136684</t>
  </si>
  <si>
    <t>FRANGIO COLMENAREZ</t>
  </si>
  <si>
    <t>GUATEMALTECA</t>
  </si>
  <si>
    <t>EDTADOUNIDENSE</t>
  </si>
  <si>
    <t>DIANA BUENO</t>
  </si>
  <si>
    <t>ESTADOUNIDENSE</t>
  </si>
  <si>
    <t>ROSA MANNA</t>
  </si>
  <si>
    <t>INFORME SEMANAL</t>
  </si>
  <si>
    <t>LICENCIAS RECIBIDAS</t>
  </si>
  <si>
    <t>LICENCIAS ENTREGAS</t>
  </si>
  <si>
    <t xml:space="preserve">LEVANTAMIENTO X </t>
  </si>
  <si>
    <t>LICENCIAS DESTACADAS X</t>
  </si>
  <si>
    <t xml:space="preserve">CERTIFICACIONES </t>
  </si>
  <si>
    <t>OFICIO POLICIA</t>
  </si>
  <si>
    <t>NOTAS</t>
  </si>
  <si>
    <t>VENTANILLA</t>
  </si>
  <si>
    <t>CERTIFICADOS</t>
  </si>
  <si>
    <t>EMITIDAS</t>
  </si>
  <si>
    <t>SEMANA #</t>
  </si>
  <si>
    <t>LU</t>
  </si>
  <si>
    <t>MA</t>
  </si>
  <si>
    <t>MI</t>
  </si>
  <si>
    <t>JU</t>
  </si>
  <si>
    <t>VI</t>
  </si>
  <si>
    <t>SDCLLIS-2811-21</t>
  </si>
  <si>
    <t>S.P.A.L.S 1764-22</t>
  </si>
  <si>
    <t>EMPIEZA</t>
  </si>
  <si>
    <t>TERMINA</t>
  </si>
  <si>
    <t>3748/JDL</t>
  </si>
  <si>
    <t xml:space="preserve">4006-22/Sdl </t>
  </si>
  <si>
    <t>3714/JDL</t>
  </si>
  <si>
    <t>3888-22/Sdl</t>
  </si>
  <si>
    <t>1242/JDL</t>
  </si>
  <si>
    <t>3737/JDL</t>
  </si>
  <si>
    <t>4054-22/Sdl</t>
  </si>
  <si>
    <t>4030-22/Sdl</t>
  </si>
  <si>
    <t>5590/MMF</t>
  </si>
  <si>
    <t>5465/MMF</t>
  </si>
  <si>
    <t>5887-2022</t>
  </si>
  <si>
    <t>861/92947-16</t>
  </si>
  <si>
    <t>3588-22/RLV</t>
  </si>
  <si>
    <t>3552-22/RLV</t>
  </si>
  <si>
    <t>3624-22/RLV</t>
  </si>
  <si>
    <t>3528-22/RLV</t>
  </si>
  <si>
    <t>3540-22/RLV</t>
  </si>
  <si>
    <t>3564-22/RLV</t>
  </si>
  <si>
    <t>5774/Crhl</t>
  </si>
  <si>
    <t>5645/Areh</t>
  </si>
  <si>
    <t>5738-22/Crhl</t>
  </si>
  <si>
    <t>5762-22/ Crhl</t>
  </si>
  <si>
    <t>7750/DOJ-PO/2022</t>
  </si>
  <si>
    <t xml:space="preserve">     26/Jul/2022</t>
  </si>
  <si>
    <t>JCSM 10058</t>
  </si>
  <si>
    <t>4223-22/Sdl</t>
  </si>
  <si>
    <t>1650/OU</t>
  </si>
  <si>
    <t>9649-2022</t>
  </si>
  <si>
    <t>4377-22</t>
  </si>
  <si>
    <t>4365-22</t>
  </si>
  <si>
    <t>4353-22/Sdl</t>
  </si>
  <si>
    <t>4211-22</t>
  </si>
  <si>
    <t>4187-22/Sdl</t>
  </si>
  <si>
    <t>4235-22/Sdl</t>
  </si>
  <si>
    <t>4317-22/Sdl</t>
  </si>
  <si>
    <t>4199-22/Sdl</t>
  </si>
  <si>
    <t>4329-22/Sdl</t>
  </si>
  <si>
    <t>1761/OU</t>
  </si>
  <si>
    <t>1718/OU</t>
  </si>
  <si>
    <t>1702/OU</t>
  </si>
  <si>
    <t>1028-22/RLV</t>
  </si>
  <si>
    <t>1004-22/RLV</t>
  </si>
  <si>
    <t>1066-22/RLV</t>
  </si>
  <si>
    <t>1089-22/RLV</t>
  </si>
  <si>
    <t>1077-22/RLV</t>
  </si>
  <si>
    <t>1673/OU</t>
  </si>
  <si>
    <t>1689/OU</t>
  </si>
  <si>
    <t>1055-22/RLV</t>
  </si>
  <si>
    <t>9655-2022</t>
  </si>
  <si>
    <t>1808-22/MC</t>
  </si>
  <si>
    <t>3580/Dgg</t>
  </si>
  <si>
    <t>1016-22/RLV</t>
  </si>
  <si>
    <t>1044-22/RLV</t>
  </si>
  <si>
    <t>CANCELACION O EXPIRADAS</t>
  </si>
  <si>
    <t>1591/104041-2020</t>
  </si>
  <si>
    <t>1489/18620-2021</t>
  </si>
  <si>
    <t>1491/35174-2021</t>
  </si>
  <si>
    <t>1574/98726-21</t>
  </si>
  <si>
    <t>1787/69482-19</t>
  </si>
  <si>
    <t>1884/69482-2019</t>
  </si>
  <si>
    <t>1885/415-2018</t>
  </si>
  <si>
    <t>1893/20453-2022</t>
  </si>
  <si>
    <t>SOJP-14309-2022</t>
  </si>
  <si>
    <t>S.P.A.L.S 032/2022</t>
  </si>
  <si>
    <t>JGD/1506-2022</t>
  </si>
  <si>
    <t>5387/JC-PO/2022</t>
  </si>
  <si>
    <t>17651-2022</t>
  </si>
  <si>
    <t>1812/33472-14</t>
  </si>
  <si>
    <t>SOJP 18172-2022</t>
  </si>
  <si>
    <t>11750-22/MCH</t>
  </si>
  <si>
    <t>1761/8081-2021</t>
  </si>
  <si>
    <t>1746/1677-07</t>
  </si>
  <si>
    <t>1186/12065</t>
  </si>
  <si>
    <t>1894-22/RLV</t>
  </si>
  <si>
    <t>1887-22/RLV</t>
  </si>
  <si>
    <t>1940-22/MC</t>
  </si>
  <si>
    <t>1997-22/MCM</t>
  </si>
  <si>
    <t>1986-22/MCM</t>
  </si>
  <si>
    <t>1970-22/MCM</t>
  </si>
  <si>
    <t>1957-22/MC</t>
  </si>
  <si>
    <t>1925-22/MC</t>
  </si>
  <si>
    <t>1880-22/RLV</t>
  </si>
  <si>
    <t>1463/at</t>
  </si>
  <si>
    <t>1484/at</t>
  </si>
  <si>
    <t>10281-22</t>
  </si>
  <si>
    <t>4341-22/Sdl</t>
  </si>
  <si>
    <t>1826/OU y 1825/OU</t>
  </si>
  <si>
    <t>80-2022</t>
  </si>
  <si>
    <t>1266/8008-04</t>
  </si>
  <si>
    <t>2401-22</t>
  </si>
  <si>
    <t>2343/agn</t>
  </si>
  <si>
    <t>1429/at</t>
  </si>
  <si>
    <t>7380/TC-PO-2022</t>
  </si>
  <si>
    <t>6645-22</t>
  </si>
  <si>
    <t>8717/ib</t>
  </si>
  <si>
    <t>4906-2022</t>
  </si>
  <si>
    <t>3664/Dgg</t>
  </si>
  <si>
    <t>8260-22</t>
  </si>
  <si>
    <t>10159-2021</t>
  </si>
  <si>
    <t>8626-22</t>
  </si>
  <si>
    <t>7549-22</t>
  </si>
  <si>
    <t>2346/agm</t>
  </si>
  <si>
    <t>3652/Dgg</t>
  </si>
  <si>
    <t>8787-2022</t>
  </si>
  <si>
    <t>2971/Yei</t>
  </si>
  <si>
    <t>1857-22/RLV</t>
  </si>
  <si>
    <t>1902/6958-2021</t>
  </si>
  <si>
    <t>2303-22/Sdl</t>
  </si>
  <si>
    <t>6607/cjra</t>
  </si>
  <si>
    <t>6666/cjra</t>
  </si>
  <si>
    <t>1878/18189-2021</t>
  </si>
  <si>
    <t>6419/ab</t>
  </si>
  <si>
    <t>1905/48115-2021</t>
  </si>
  <si>
    <t>1854/28506-2022</t>
  </si>
  <si>
    <t>1676/451-12</t>
  </si>
  <si>
    <t>1896/2056-07</t>
  </si>
  <si>
    <t>1876/522-2016</t>
  </si>
  <si>
    <t>7700/DOJ-PO/2022</t>
  </si>
  <si>
    <t>2644/174-05</t>
  </si>
  <si>
    <t>6585/cjra</t>
  </si>
  <si>
    <t>11294-22</t>
  </si>
  <si>
    <t>2301-22/Sdl</t>
  </si>
  <si>
    <t>2305-22/Sdl</t>
  </si>
  <si>
    <t>2257/OU</t>
  </si>
  <si>
    <t>2268/OU</t>
  </si>
  <si>
    <t>2028/OU</t>
  </si>
  <si>
    <t>2224/OU</t>
  </si>
  <si>
    <t>2014-22/RLV</t>
  </si>
  <si>
    <t>6331/MMF</t>
  </si>
  <si>
    <t>6321/MMF</t>
  </si>
  <si>
    <t>910-22</t>
  </si>
  <si>
    <t>10819-22</t>
  </si>
  <si>
    <t>RESPUESTA A OFICIOS</t>
  </si>
  <si>
    <t>PGN Y ORGANO JUDIAL</t>
  </si>
  <si>
    <t>1594-2022/mc</t>
  </si>
  <si>
    <t>8180/DOJ-PO/2022</t>
  </si>
  <si>
    <t>1570/DOJ-PO/2022</t>
  </si>
  <si>
    <t>6925.mc</t>
  </si>
  <si>
    <t>6363/MTF</t>
  </si>
  <si>
    <t>5671/Crhl</t>
  </si>
  <si>
    <t>6674/MTF</t>
  </si>
  <si>
    <t>7155JB</t>
  </si>
  <si>
    <t>6962JB</t>
  </si>
  <si>
    <t>354-22</t>
  </si>
  <si>
    <t>2819/79009-20</t>
  </si>
  <si>
    <t>3227-2022</t>
  </si>
  <si>
    <t>3238-2022</t>
  </si>
  <si>
    <t>3242-2022</t>
  </si>
  <si>
    <t>JGD/1616-2022</t>
  </si>
  <si>
    <t>1544/TJ-PO/2022</t>
  </si>
  <si>
    <t>2105/155-2018</t>
  </si>
  <si>
    <t>2082/162-07</t>
  </si>
  <si>
    <t>2080/81895-2021</t>
  </si>
  <si>
    <t>2483-2022</t>
  </si>
  <si>
    <t>3581-2022</t>
  </si>
  <si>
    <t>12674-2022</t>
  </si>
  <si>
    <t>1596/567-18</t>
  </si>
  <si>
    <t>8748/OJ-PO/2022</t>
  </si>
  <si>
    <t>12249-22</t>
  </si>
  <si>
    <t>50-2022</t>
  </si>
  <si>
    <t>4132/Dgg</t>
  </si>
  <si>
    <t>6280/MTF</t>
  </si>
  <si>
    <t>2332/eZ</t>
  </si>
  <si>
    <t>11722-22</t>
  </si>
  <si>
    <t>9272-22</t>
  </si>
  <si>
    <t>5031/JDL</t>
  </si>
  <si>
    <t>5009/JDL</t>
  </si>
  <si>
    <t>4998/JDL</t>
  </si>
  <si>
    <t>5020/JDL</t>
  </si>
  <si>
    <t>5128/JDL</t>
  </si>
  <si>
    <t>7098-22/ac</t>
  </si>
  <si>
    <t>5091/JDL</t>
  </si>
  <si>
    <t>5141/JDL</t>
  </si>
  <si>
    <t>5079/JDL</t>
  </si>
  <si>
    <t>5103/JDL</t>
  </si>
  <si>
    <t>5114/JDL</t>
  </si>
  <si>
    <t>6570/K.U</t>
  </si>
  <si>
    <t>2137/55438-21</t>
  </si>
  <si>
    <t>DENNIS MONTES</t>
  </si>
  <si>
    <t>3-712-540</t>
  </si>
  <si>
    <t>ISKYAM BERNAL</t>
  </si>
  <si>
    <t>8-704-1387</t>
  </si>
  <si>
    <t>DAVID PICAZO</t>
  </si>
  <si>
    <t>N-21-1227</t>
  </si>
  <si>
    <t>NIKOOL VASQUEZ</t>
  </si>
  <si>
    <t>8-850-41</t>
  </si>
  <si>
    <t>ANGEL LIN</t>
  </si>
  <si>
    <t>8-953-759</t>
  </si>
  <si>
    <t>DALIA GONZALEZ</t>
  </si>
  <si>
    <t>G20127396</t>
  </si>
  <si>
    <t>MEXICANA</t>
  </si>
  <si>
    <t>CARLOS JARQUIN</t>
  </si>
  <si>
    <t>MARIA ARGOTE</t>
  </si>
  <si>
    <t>8-527-372</t>
  </si>
  <si>
    <t>JUAN QUIROGA</t>
  </si>
  <si>
    <t>AM859779</t>
  </si>
  <si>
    <t>DANIEL DIAZ</t>
  </si>
  <si>
    <t>NINOSKA AGUILAR</t>
  </si>
  <si>
    <t>8-824-1653</t>
  </si>
  <si>
    <t>GIOVANNI SAMUDIO</t>
  </si>
  <si>
    <t>8-770-373</t>
  </si>
  <si>
    <t>GRACE ROSAS</t>
  </si>
  <si>
    <t>8-810-1396</t>
  </si>
  <si>
    <t>ULISES GUILLEN</t>
  </si>
  <si>
    <t>CARMEN RODRIGUEZ</t>
  </si>
  <si>
    <t>PROSPERO MEJIA</t>
  </si>
  <si>
    <t>8-755-2212</t>
  </si>
  <si>
    <t>ABDIEL MEJIA</t>
  </si>
  <si>
    <t>RONA CONTRERAS</t>
  </si>
  <si>
    <t>E-8-146941</t>
  </si>
  <si>
    <t>CANDIDA GARRIDO</t>
  </si>
  <si>
    <t>RONANGEL MARTINEZ</t>
  </si>
  <si>
    <t>E-8-178001</t>
  </si>
  <si>
    <t>MODESTO MARTINEZ</t>
  </si>
  <si>
    <t>JOSE AZCARATE</t>
  </si>
  <si>
    <t>1-703-374</t>
  </si>
  <si>
    <t>ANETH SALDAÑA</t>
  </si>
  <si>
    <t>ANTHONY AIZPURUA</t>
  </si>
  <si>
    <t>4-798-1337</t>
  </si>
  <si>
    <t>NICOMEDES AIZPURUA</t>
  </si>
  <si>
    <t>GABRIEL VARGAS</t>
  </si>
  <si>
    <t>8-133-456</t>
  </si>
  <si>
    <t>CARLO ROMERO</t>
  </si>
  <si>
    <t>E-8-189631</t>
  </si>
  <si>
    <t>DEIVIDS SALAZAR</t>
  </si>
  <si>
    <t>EDISON RODRIGUEZ</t>
  </si>
  <si>
    <t>EDMAR MERCHAN</t>
  </si>
  <si>
    <t>KOHEI TSUMURA</t>
  </si>
  <si>
    <t>E-8-140461</t>
  </si>
  <si>
    <t>JAPONESA</t>
  </si>
  <si>
    <t>RAFAEL SEGISTAN</t>
  </si>
  <si>
    <t>8-897-1460</t>
  </si>
  <si>
    <t>AMBAR CAMPBLE</t>
  </si>
  <si>
    <t>8-909-1465</t>
  </si>
  <si>
    <t>JHOBEL ALVAREZ</t>
  </si>
  <si>
    <t>8-845-2345</t>
  </si>
  <si>
    <t>ANIBAL SANTAMARIA</t>
  </si>
  <si>
    <t>4-805-1769</t>
  </si>
  <si>
    <t>KARLA GIENERA</t>
  </si>
  <si>
    <t>E-8-111293</t>
  </si>
  <si>
    <t>KARLA GUNERA</t>
  </si>
  <si>
    <t>LAURA OSPINO</t>
  </si>
  <si>
    <t>E-8-84346</t>
  </si>
  <si>
    <t>FRANCISCO HERNANDEZ</t>
  </si>
  <si>
    <t>E-8-84345</t>
  </si>
  <si>
    <t>TATIANA FARFAN</t>
  </si>
  <si>
    <t>E-8-113865</t>
  </si>
  <si>
    <t>RAIKO HERRERA</t>
  </si>
  <si>
    <t>K443825</t>
  </si>
  <si>
    <t>MANUEL VIEIRA</t>
  </si>
  <si>
    <t>E-8-133071</t>
  </si>
  <si>
    <t>IVAN AGRAZAL</t>
  </si>
  <si>
    <t>ESTEBAN BROCOS</t>
  </si>
  <si>
    <t>E-8-113866</t>
  </si>
  <si>
    <t>KEVIN KRIEG</t>
  </si>
  <si>
    <t>E-8-101236</t>
  </si>
  <si>
    <t>LIZ PENABAZ</t>
  </si>
  <si>
    <t>L039078</t>
  </si>
  <si>
    <t>LUIS CORONEL</t>
  </si>
  <si>
    <t>CONSULADO</t>
  </si>
  <si>
    <t>RODERICK RODRIGUEZ</t>
  </si>
  <si>
    <t>8-747-744</t>
  </si>
  <si>
    <t>ANA MORELO</t>
  </si>
  <si>
    <t>E-8-115893</t>
  </si>
  <si>
    <t>OMARIS MARIÑAS</t>
  </si>
  <si>
    <t>8-753-1785</t>
  </si>
  <si>
    <t>E. PEREZ</t>
  </si>
  <si>
    <t>REINER VERGARA</t>
  </si>
  <si>
    <t>7-712-1942</t>
  </si>
  <si>
    <t>STEFANY GRAELL</t>
  </si>
  <si>
    <t>8-849-735</t>
  </si>
  <si>
    <t>SONIA MORAN</t>
  </si>
  <si>
    <t>MIGUEL CACERES</t>
  </si>
  <si>
    <t>8-425-48</t>
  </si>
  <si>
    <t>ISLAS MARSAHALL</t>
  </si>
  <si>
    <t>YARINETH VARGAS</t>
  </si>
  <si>
    <t>MARCLAR MOLINA</t>
  </si>
  <si>
    <t>FAJILA HASIM</t>
  </si>
  <si>
    <t>E-8-122258</t>
  </si>
  <si>
    <t>MUHAMMAD AYYUB</t>
  </si>
  <si>
    <t>N-20-820</t>
  </si>
  <si>
    <t>SALOMON MEZRAHI</t>
  </si>
  <si>
    <t>PE-132258</t>
  </si>
  <si>
    <t>LORENA HERRERA</t>
  </si>
  <si>
    <t>8-845-1795</t>
  </si>
  <si>
    <t>FERNANDO PINTO</t>
  </si>
  <si>
    <t>8-835-1216</t>
  </si>
  <si>
    <t>SARA HERNANDEZ</t>
  </si>
  <si>
    <t>E-8-136021</t>
  </si>
  <si>
    <t>COSTARRICENSE</t>
  </si>
  <si>
    <t>CHRISTIAN BARRALES</t>
  </si>
  <si>
    <t>E-8-143193</t>
  </si>
  <si>
    <t>LUISANA DORANTE</t>
  </si>
  <si>
    <t>12583-2022</t>
  </si>
  <si>
    <t>4020-FDCH-22</t>
  </si>
  <si>
    <t>2344-22/MC</t>
  </si>
  <si>
    <t>2389-22/MC</t>
  </si>
  <si>
    <t>2376-22/MC</t>
  </si>
  <si>
    <t>1616-2022</t>
  </si>
  <si>
    <t>1049-2022</t>
  </si>
  <si>
    <t>131-2022</t>
  </si>
  <si>
    <t>142-2022</t>
  </si>
  <si>
    <t>126-2022</t>
  </si>
  <si>
    <t>8827/OJC-PO/2021</t>
  </si>
  <si>
    <t>JCSM-11369-2022</t>
  </si>
  <si>
    <t xml:space="preserve">   07/Sep/2022</t>
  </si>
  <si>
    <t>JCSM 9013-2022</t>
  </si>
  <si>
    <t xml:space="preserve"> 07/Sep/2022</t>
  </si>
  <si>
    <t>3013/83295-18</t>
  </si>
  <si>
    <t>1752-22</t>
  </si>
  <si>
    <t>12557-22</t>
  </si>
  <si>
    <t>12558-22</t>
  </si>
  <si>
    <t>1798/101608-2021</t>
  </si>
  <si>
    <t>2029/11420-2021</t>
  </si>
  <si>
    <t>1773/58700-2022</t>
  </si>
  <si>
    <t>1790/591-17</t>
  </si>
  <si>
    <t>1759/09-19</t>
  </si>
  <si>
    <t>1813/66506-2022</t>
  </si>
  <si>
    <t>1718/341-11</t>
  </si>
  <si>
    <t>4500/Yei</t>
  </si>
  <si>
    <t>4711/Yei</t>
  </si>
  <si>
    <t>12672-22</t>
  </si>
  <si>
    <t>2429-22/MC</t>
  </si>
  <si>
    <t>2404-22/MC</t>
  </si>
  <si>
    <t>7319/cjr</t>
  </si>
  <si>
    <t>7653/Imo</t>
  </si>
  <si>
    <t>7330/Imo</t>
  </si>
  <si>
    <t>237-2022</t>
  </si>
  <si>
    <t>154-2022</t>
  </si>
  <si>
    <t>4787/Dgg</t>
  </si>
  <si>
    <t>4768/Dgg</t>
  </si>
  <si>
    <t>4829/Dgg</t>
  </si>
  <si>
    <t>4808/Dgg</t>
  </si>
  <si>
    <t>4649/Dgg</t>
  </si>
  <si>
    <t>4100/Dgg</t>
  </si>
  <si>
    <t>4688/Dgg</t>
  </si>
  <si>
    <t>4674/Dgg</t>
  </si>
  <si>
    <t>2458/OU</t>
  </si>
  <si>
    <t>2472/OU</t>
  </si>
  <si>
    <t>1527/22</t>
  </si>
  <si>
    <t>2022/94124-2020</t>
  </si>
  <si>
    <t>1716/520-2017</t>
  </si>
  <si>
    <t>1729/372-18</t>
  </si>
  <si>
    <t>4883/Dgg</t>
  </si>
  <si>
    <t>4977/Dgg</t>
  </si>
  <si>
    <t>5044/Dgg</t>
  </si>
  <si>
    <t>4936/Dgg</t>
  </si>
  <si>
    <t>1266-2022-DP-SPA-SM</t>
  </si>
  <si>
    <t>13410-2022</t>
  </si>
  <si>
    <t>2392/83-17</t>
  </si>
  <si>
    <t>SOJP-21401-2022</t>
  </si>
  <si>
    <t>230-2022</t>
  </si>
  <si>
    <t>61-22/edl</t>
  </si>
  <si>
    <t>75/edl</t>
  </si>
  <si>
    <t>129/edl</t>
  </si>
  <si>
    <t>103/edl</t>
  </si>
  <si>
    <t>154/edl</t>
  </si>
  <si>
    <t>183/edl</t>
  </si>
  <si>
    <t>141/edl</t>
  </si>
  <si>
    <t>196/edl</t>
  </si>
  <si>
    <t>116/edl</t>
  </si>
  <si>
    <t>209/edl</t>
  </si>
  <si>
    <t>5576-22/Sdl</t>
  </si>
  <si>
    <t>558-22/Sdl</t>
  </si>
  <si>
    <t>2318-22</t>
  </si>
  <si>
    <t>5387-22</t>
  </si>
  <si>
    <t>5282/JDL</t>
  </si>
  <si>
    <t>5293/JDL</t>
  </si>
  <si>
    <t>5270/JDL</t>
  </si>
  <si>
    <t>5375-22</t>
  </si>
  <si>
    <t>5946-22/Sdl</t>
  </si>
  <si>
    <t>2046-22/Sdl</t>
  </si>
  <si>
    <t>5934-22/Sdl</t>
  </si>
  <si>
    <t>5970-22/Sdl</t>
  </si>
  <si>
    <t>5958-22/Sdl</t>
  </si>
  <si>
    <t>13341-22</t>
  </si>
  <si>
    <t>14783-22/MCH</t>
  </si>
  <si>
    <t>12871-2022</t>
  </si>
  <si>
    <t>8401-2022</t>
  </si>
  <si>
    <t>6950/MMF</t>
  </si>
  <si>
    <t>15413-2022</t>
  </si>
  <si>
    <t>6379JB</t>
  </si>
  <si>
    <t>6119/MTF</t>
  </si>
  <si>
    <t>1995/RS</t>
  </si>
  <si>
    <t>8674-22</t>
  </si>
  <si>
    <t>14556/SPA 2022</t>
  </si>
  <si>
    <t>1370-2022</t>
  </si>
  <si>
    <t>6072/AE</t>
  </si>
  <si>
    <t>49082-22</t>
  </si>
  <si>
    <t>7844/MTF</t>
  </si>
  <si>
    <t>1811-2022/ATV</t>
  </si>
  <si>
    <t>1840-2022/mc</t>
  </si>
  <si>
    <t>6896-2022MFCR</t>
  </si>
  <si>
    <t>324-2022</t>
  </si>
  <si>
    <t>10203/DO-PO/2022</t>
  </si>
  <si>
    <t>13476-2022/EA</t>
  </si>
  <si>
    <t>2582/MC</t>
  </si>
  <si>
    <t>2773-22-MCM</t>
  </si>
  <si>
    <t>2743-22/MC</t>
  </si>
  <si>
    <t>2757-22/MC</t>
  </si>
  <si>
    <t>2621-22-(MCM)</t>
  </si>
  <si>
    <t>2608-22(MCM)</t>
  </si>
  <si>
    <t>2594-22-(MCM)</t>
  </si>
  <si>
    <t>2569-22/MC</t>
  </si>
  <si>
    <t>2552/edl</t>
  </si>
  <si>
    <t>2546-22/edl</t>
  </si>
  <si>
    <t>2545-22/edl</t>
  </si>
  <si>
    <t>2657/223-17</t>
  </si>
  <si>
    <t>9549-22</t>
  </si>
  <si>
    <t>370-2022</t>
  </si>
  <si>
    <t>5297/Dgg</t>
  </si>
  <si>
    <t>5449/Dgg</t>
  </si>
  <si>
    <t>5440/Dgg</t>
  </si>
  <si>
    <t>6264-22</t>
  </si>
  <si>
    <t>6301-2022</t>
  </si>
  <si>
    <t>6288-22</t>
  </si>
  <si>
    <t>6276-22</t>
  </si>
  <si>
    <t>14361-22</t>
  </si>
  <si>
    <t>14381-22</t>
  </si>
  <si>
    <t>14308-22</t>
  </si>
  <si>
    <t>14320-22</t>
  </si>
  <si>
    <t>7273-22</t>
  </si>
  <si>
    <t>14528-2022</t>
  </si>
  <si>
    <t>SOJP 23189-2022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</si>
  <si>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</si>
  <si>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</si>
  <si>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</si>
  <si>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</si>
  <si>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</si>
  <si>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</si>
  <si>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</si>
  <si>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</si>
  <si>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</si>
  <si>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</si>
  <si>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</si>
  <si>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</si>
  <si>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</si>
  <si>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</si>
  <si>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</si>
  <si>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</si>
  <si>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</si>
  <si>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</si>
  <si>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</si>
  <si>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</si>
  <si>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</si>
  <si>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</si>
  <si>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</si>
  <si>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</si>
  <si>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</si>
  <si>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</si>
  <si>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</si>
  <si>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</si>
  <si>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</si>
  <si>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</si>
  <si>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</si>
  <si>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</si>
  <si>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</si>
  <si>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</si>
  <si>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</si>
  <si>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</si>
  <si>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</si>
  <si>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</si>
  <si>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</si>
  <si>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</si>
  <si>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</si>
  <si>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</si>
  <si>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</si>
  <si>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</si>
  <si>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</si>
  <si>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</si>
  <si>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</si>
  <si>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</si>
  <si>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</si>
  <si>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</si>
  <si>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</si>
  <si>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</si>
  <si>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</si>
  <si>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</si>
  <si>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</si>
  <si>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</si>
  <si>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</si>
  <si>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</si>
  <si>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</si>
  <si>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</si>
  <si>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</si>
  <si>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</si>
  <si>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</si>
  <si>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</si>
  <si>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</si>
  <si>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</si>
  <si>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</si>
  <si>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</si>
  <si>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</si>
  <si>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</si>
  <si>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</si>
  <si>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</si>
  <si>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</si>
  <si>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</si>
  <si>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</si>
  <si>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</si>
  <si>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</si>
  <si>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</si>
  <si>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</si>
  <si>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</si>
  <si>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</si>
  <si>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</si>
  <si>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</si>
  <si>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</si>
  <si>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</si>
  <si>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</si>
  <si>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</si>
  <si>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</si>
  <si>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</si>
  <si>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</si>
  <si>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</si>
  <si>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</si>
  <si>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</si>
  <si>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</si>
  <si>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</si>
  <si>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</si>
  <si>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</si>
  <si>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</si>
  <si>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</si>
  <si>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</si>
  <si>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</si>
  <si>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</si>
  <si>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</si>
  <si>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</si>
  <si>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</si>
  <si>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BRIJESH AHIR</t>
  </si>
  <si>
    <t>9-761-1772</t>
  </si>
  <si>
    <t>ASHOKKUMAR BHIKUBHAI</t>
  </si>
  <si>
    <t>ANGIE DONADO</t>
  </si>
  <si>
    <t>3-711-716</t>
  </si>
  <si>
    <t>VIELKA ESCOBAR</t>
  </si>
  <si>
    <t>GLORIA JIMENEZ</t>
  </si>
  <si>
    <t>8-365-437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</si>
  <si>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</si>
  <si>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</si>
  <si>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</si>
  <si>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</si>
  <si>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</si>
  <si>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</si>
  <si>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</si>
  <si>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</si>
  <si>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</si>
  <si>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</si>
  <si>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</si>
  <si>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</si>
  <si>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</si>
  <si>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</si>
  <si>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</si>
  <si>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</si>
  <si>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</si>
  <si>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</si>
  <si>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</si>
  <si>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</si>
  <si>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</si>
  <si>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</si>
  <si>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</si>
  <si>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</si>
  <si>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</si>
  <si>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</si>
  <si>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</si>
  <si>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</si>
  <si>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</si>
  <si>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</si>
  <si>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</si>
  <si>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</si>
  <si>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</si>
  <si>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</si>
  <si>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</si>
  <si>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</si>
  <si>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</si>
  <si>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</si>
  <si>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</si>
  <si>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</si>
  <si>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</si>
  <si>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</si>
  <si>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</si>
  <si>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</si>
  <si>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</si>
  <si>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</si>
  <si>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</si>
  <si>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</si>
  <si>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</si>
  <si>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</si>
  <si>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</si>
  <si>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</si>
  <si>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</si>
  <si>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</si>
  <si>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</si>
  <si>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</si>
  <si>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</si>
  <si>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</si>
  <si>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</si>
  <si>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</si>
  <si>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</si>
  <si>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</si>
  <si>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</si>
  <si>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</si>
  <si>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</si>
  <si>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</si>
  <si>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</si>
  <si>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</si>
  <si>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</si>
  <si>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</si>
  <si>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</si>
  <si>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</si>
  <si>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</si>
  <si>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</si>
  <si>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</si>
  <si>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</si>
  <si>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</si>
  <si>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</si>
  <si>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</si>
  <si>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</si>
  <si>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</si>
  <si>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</si>
  <si>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</si>
  <si>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</si>
  <si>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</si>
  <si>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</si>
  <si>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</si>
  <si>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</si>
  <si>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</si>
  <si>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</si>
  <si>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</si>
  <si>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</si>
  <si>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</si>
  <si>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</si>
  <si>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</si>
  <si>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</si>
  <si>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</si>
  <si>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</si>
  <si>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</si>
  <si>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</si>
  <si>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</si>
  <si>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</si>
  <si>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</si>
  <si>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</si>
  <si>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</si>
  <si>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</si>
  <si>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</si>
  <si>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</si>
  <si>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</si>
  <si>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</si>
  <si>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</si>
  <si>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</si>
  <si>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</si>
  <si>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</si>
  <si>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</si>
  <si>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</si>
  <si>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</si>
  <si>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</si>
  <si>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</si>
  <si>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</si>
  <si>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</si>
  <si>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</si>
  <si>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</si>
  <si>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</si>
  <si>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</si>
  <si>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</si>
  <si>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</si>
  <si>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</si>
  <si>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</si>
  <si>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</si>
  <si>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</si>
  <si>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</si>
  <si>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</si>
  <si>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</si>
  <si>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</si>
  <si>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</si>
  <si>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</si>
  <si>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</si>
  <si>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</si>
  <si>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</si>
  <si>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</si>
  <si>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</si>
  <si>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</si>
  <si>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</si>
  <si>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</si>
  <si>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</si>
  <si>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</si>
  <si>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</si>
  <si>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</si>
  <si>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</si>
  <si>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ANDRES PEÑA</t>
  </si>
  <si>
    <t>E-8-168179</t>
  </si>
  <si>
    <t>JOSE VIRZI</t>
  </si>
  <si>
    <t>8-430-732</t>
  </si>
  <si>
    <t>ERIS DIAZ</t>
  </si>
  <si>
    <t>ANA GUERRERO</t>
  </si>
  <si>
    <t>8-730-2255</t>
  </si>
  <si>
    <t>PEDRO GUERRERO</t>
  </si>
  <si>
    <t>JOHANIS OSORIO</t>
  </si>
  <si>
    <t>6-705-745</t>
  </si>
  <si>
    <t>REINA MARIN</t>
  </si>
  <si>
    <t>E-8-135523</t>
  </si>
  <si>
    <t>RENE MARTINEZ</t>
  </si>
  <si>
    <t>CARMEN VIVEZ</t>
  </si>
  <si>
    <t>ANTONIO CASTELLANOS</t>
  </si>
  <si>
    <t>WEIJIANG LI</t>
  </si>
  <si>
    <t>N-21-1761</t>
  </si>
  <si>
    <t>MINOLKA CARRILLO</t>
  </si>
  <si>
    <t>8-745-2490</t>
  </si>
  <si>
    <t>SELENE DINARTE</t>
  </si>
  <si>
    <t>THOMAS CREIGHTON</t>
  </si>
  <si>
    <t>BEATRIZ RODRIGUEZ</t>
  </si>
  <si>
    <t>DEEP AHIR</t>
  </si>
  <si>
    <t>E-8-164901</t>
  </si>
  <si>
    <t>DIVYESH AHIR</t>
  </si>
  <si>
    <t>JESSICA OVIEDO</t>
  </si>
  <si>
    <t>8-778-993</t>
  </si>
  <si>
    <t>MARIO ROJAS</t>
  </si>
  <si>
    <t>ISAAC HERES</t>
  </si>
  <si>
    <t>4-101-753</t>
  </si>
  <si>
    <t>ANA TORO</t>
  </si>
  <si>
    <t>N-21-882</t>
  </si>
  <si>
    <t>ANNY LOZANO</t>
  </si>
  <si>
    <t>E-8-128112</t>
  </si>
  <si>
    <t>JOHANA CORONADO</t>
  </si>
  <si>
    <t>BRYAN VILLARREAL</t>
  </si>
  <si>
    <t>8-791-1000</t>
  </si>
  <si>
    <t>ERIKA ALFONZO</t>
  </si>
  <si>
    <t>E-8-152685</t>
  </si>
  <si>
    <t>RIGOBERTO CHIREMA</t>
  </si>
  <si>
    <t>063955172</t>
  </si>
  <si>
    <t>DINESHKUMAR CHAUHAN</t>
  </si>
  <si>
    <t>N-20-323</t>
  </si>
  <si>
    <t>JUAN PIMENTEL</t>
  </si>
  <si>
    <t>E-8-188151</t>
  </si>
  <si>
    <t>JOSU MUGICA</t>
  </si>
  <si>
    <t>E-8-86982</t>
  </si>
  <si>
    <t>MILAGROS IZQUIERDO</t>
  </si>
  <si>
    <t>FELIX LIN</t>
  </si>
  <si>
    <t>8-922-188</t>
  </si>
  <si>
    <t>NANCY NUNG</t>
  </si>
  <si>
    <t>6045-22/RLV</t>
  </si>
  <si>
    <t>6100-22/RLV</t>
  </si>
  <si>
    <t>6144-22/RLV</t>
  </si>
  <si>
    <t>6167-22/RLV</t>
  </si>
  <si>
    <t>6111-22/RLV</t>
  </si>
  <si>
    <t>6089-22/RLV</t>
  </si>
  <si>
    <t>6155-22/RLV</t>
  </si>
  <si>
    <t>6133-22/RLV</t>
  </si>
  <si>
    <t>6078-22/RLV</t>
  </si>
  <si>
    <t>6067-22/RLV</t>
  </si>
  <si>
    <t>6056-22/RLV</t>
  </si>
  <si>
    <t>6122-22/RLV</t>
  </si>
  <si>
    <t>935/256-17</t>
  </si>
  <si>
    <t>2306/371-14</t>
  </si>
  <si>
    <t>10419/JC-OJ/2022</t>
  </si>
  <si>
    <t>2332/66506-2022</t>
  </si>
  <si>
    <t>OJSM-14422</t>
  </si>
  <si>
    <t>10980/DOJ-PO/2022</t>
  </si>
  <si>
    <t>11043/DOJ-PO/2022</t>
  </si>
  <si>
    <t>10888/DOJ-PO/2022</t>
  </si>
  <si>
    <t>3845-2022</t>
  </si>
  <si>
    <t>22979-22</t>
  </si>
  <si>
    <t>6692/JDL</t>
  </si>
  <si>
    <t>23566-2022</t>
  </si>
  <si>
    <t>4952-2022</t>
  </si>
  <si>
    <t>12155/DOJ-PO/2022</t>
  </si>
  <si>
    <t>24153-2022</t>
  </si>
  <si>
    <t>7970/MMF</t>
  </si>
  <si>
    <t>7161/MMF</t>
  </si>
  <si>
    <t xml:space="preserve">11048-2022 </t>
  </si>
  <si>
    <t>14663-2022</t>
  </si>
  <si>
    <t>6702/JDL</t>
  </si>
  <si>
    <t>6672/JDL</t>
  </si>
  <si>
    <t>6626/JDL</t>
  </si>
  <si>
    <t>6587-22</t>
  </si>
  <si>
    <t>6681/JDL</t>
  </si>
  <si>
    <t>6639/JDL</t>
  </si>
  <si>
    <t>6599/JDL</t>
  </si>
  <si>
    <t>2815-22</t>
  </si>
  <si>
    <t>6661/JDL</t>
  </si>
  <si>
    <t>2825-22</t>
  </si>
  <si>
    <t>SPA-698-2022</t>
  </si>
  <si>
    <t>170edl</t>
  </si>
  <si>
    <t>6773-22/RLV</t>
  </si>
  <si>
    <t>6397-22/RLV</t>
  </si>
  <si>
    <t>6436-22/RLV</t>
  </si>
  <si>
    <t>6350-22/RLV</t>
  </si>
  <si>
    <t>6447-22/RLV</t>
  </si>
  <si>
    <t>6385-22/RLV</t>
  </si>
  <si>
    <t>6424-22/RLV</t>
  </si>
  <si>
    <t>7594-2022</t>
  </si>
  <si>
    <t>6615/JDL</t>
  </si>
  <si>
    <t>6650/JDL</t>
  </si>
  <si>
    <t>2916/JDL</t>
  </si>
  <si>
    <t>2922/JDL</t>
  </si>
  <si>
    <t>280/JDL</t>
  </si>
  <si>
    <t>2907-22</t>
  </si>
  <si>
    <t>2992/JDL</t>
  </si>
  <si>
    <t>2986/JDL</t>
  </si>
  <si>
    <t>6362-22/RLV</t>
  </si>
  <si>
    <t>6413-22/RLV</t>
  </si>
  <si>
    <t>2999/JDL</t>
  </si>
  <si>
    <t>1429/10333</t>
  </si>
  <si>
    <t>1377/10619</t>
  </si>
  <si>
    <t>1419/9949</t>
  </si>
  <si>
    <t>1491/12923</t>
  </si>
  <si>
    <t>1421/19129</t>
  </si>
  <si>
    <t>1432/14490</t>
  </si>
  <si>
    <t>1425/10101</t>
  </si>
  <si>
    <t>1380/9024</t>
  </si>
  <si>
    <t>5221a</t>
  </si>
  <si>
    <t>16171-2022</t>
  </si>
  <si>
    <t>16216-2022</t>
  </si>
  <si>
    <t>15959-2022</t>
  </si>
  <si>
    <t>2878/OU</t>
  </si>
  <si>
    <t>2795/OU</t>
  </si>
  <si>
    <t>2808/OU</t>
  </si>
  <si>
    <t>2837/OU</t>
  </si>
  <si>
    <t>2863/OU</t>
  </si>
  <si>
    <t>2850/OU</t>
  </si>
  <si>
    <t>8378/A.G</t>
  </si>
  <si>
    <t>3284/Ez</t>
  </si>
  <si>
    <t>3069/Ez</t>
  </si>
  <si>
    <t>3318/Ez</t>
  </si>
  <si>
    <t>3082/Ez</t>
  </si>
  <si>
    <t>14944-2022</t>
  </si>
  <si>
    <t>15378/ib</t>
  </si>
  <si>
    <t>15342-2022</t>
  </si>
  <si>
    <t>12824-22</t>
  </si>
  <si>
    <t>4063-2022</t>
  </si>
  <si>
    <t>15017-2022</t>
  </si>
  <si>
    <t>14966-2022</t>
  </si>
  <si>
    <t>3835/RS</t>
  </si>
  <si>
    <t>2617/12766-2022</t>
  </si>
  <si>
    <t>2342/442-11</t>
  </si>
  <si>
    <t>2577/242-06</t>
  </si>
  <si>
    <t>2384/98984-2022</t>
  </si>
  <si>
    <t>2308/106-14</t>
  </si>
  <si>
    <t>965/83951-2019</t>
  </si>
  <si>
    <t>2449/135-2017</t>
  </si>
  <si>
    <t>515/11-19</t>
  </si>
  <si>
    <t>2150/701991-20</t>
  </si>
  <si>
    <t>2687/19104-2021</t>
  </si>
  <si>
    <t>2360/81041-21</t>
  </si>
  <si>
    <t xml:space="preserve">2593/40335-2019 </t>
  </si>
  <si>
    <t>2650/35031-2021</t>
  </si>
  <si>
    <t>6140/Dgg</t>
  </si>
  <si>
    <t>5979/Dgg</t>
  </si>
  <si>
    <t>5965/Dgg</t>
  </si>
  <si>
    <t>6126/Dgg</t>
  </si>
  <si>
    <t>6027/Dgg</t>
  </si>
  <si>
    <t>5632/Dgg</t>
  </si>
  <si>
    <t>6004/Dgg</t>
  </si>
  <si>
    <t>3029-22</t>
  </si>
  <si>
    <t>3039/JDL</t>
  </si>
  <si>
    <t>8988/MMF</t>
  </si>
  <si>
    <t>8996/MMF</t>
  </si>
  <si>
    <t>2348/118136-21</t>
  </si>
  <si>
    <t>2319/92435-2022</t>
  </si>
  <si>
    <t>6999/JDL</t>
  </si>
  <si>
    <t>2902/JDL</t>
  </si>
  <si>
    <t>2970/JDL</t>
  </si>
  <si>
    <t>2934-22/edl</t>
  </si>
  <si>
    <t>2974-22/edl</t>
  </si>
  <si>
    <t>234-22/edl</t>
  </si>
  <si>
    <t>24607-2022</t>
  </si>
  <si>
    <t>2740/61699-2022</t>
  </si>
  <si>
    <t>2689/44545-2022</t>
  </si>
  <si>
    <t>7512/JDL</t>
  </si>
  <si>
    <t>7534/JDL</t>
  </si>
  <si>
    <t>7556/JDL</t>
  </si>
  <si>
    <t>7523/JDL</t>
  </si>
  <si>
    <t>7545/JDL</t>
  </si>
  <si>
    <t>754/1896-07</t>
  </si>
  <si>
    <t>791/305-18</t>
  </si>
  <si>
    <t>2368/458-14</t>
  </si>
  <si>
    <t>2696/39085-2021</t>
  </si>
  <si>
    <t>2378/9074-2021</t>
  </si>
  <si>
    <t>2639/102913-2022</t>
  </si>
  <si>
    <t>2034/6247-2021</t>
  </si>
  <si>
    <t xml:space="preserve"> </t>
  </si>
  <si>
    <t>AMY PIMENTEL</t>
  </si>
  <si>
    <t>8-939-2102</t>
  </si>
  <si>
    <t>MY PIMENTEL</t>
  </si>
  <si>
    <t>DIONNY LOPEZ</t>
  </si>
  <si>
    <t>ORLANDO ROJAS</t>
  </si>
  <si>
    <t>ZORANNY LOPEZ</t>
  </si>
  <si>
    <t>CINTHIA CHONG</t>
  </si>
  <si>
    <t>8-903-1010</t>
  </si>
  <si>
    <t>CONO CARDINALE</t>
  </si>
  <si>
    <t>E-8-107050</t>
  </si>
  <si>
    <t>CONO CARDINALES</t>
  </si>
  <si>
    <t>GUSTAVO RUIZ</t>
  </si>
  <si>
    <t>8-870-262</t>
  </si>
  <si>
    <t>GUILLERMO RUIZ</t>
  </si>
  <si>
    <t>FRANCISCO RAMIREZ</t>
  </si>
  <si>
    <t>E-8-128844</t>
  </si>
  <si>
    <t>HERMES RODRIGUEZ</t>
  </si>
  <si>
    <t>CARMEN LOPEZ</t>
  </si>
  <si>
    <t>E-8-131671</t>
  </si>
  <si>
    <t>NATIR ARGUELLO</t>
  </si>
  <si>
    <t>E-8-124272</t>
  </si>
  <si>
    <t>ECUATORIANA</t>
  </si>
  <si>
    <t>VERONICA RIVERA</t>
  </si>
  <si>
    <t>NAIR DIAZ</t>
  </si>
  <si>
    <t>8-794-1678</t>
  </si>
  <si>
    <t>NAYRA DIAZ</t>
  </si>
  <si>
    <t>AQUILES BLANCO</t>
  </si>
  <si>
    <t>E-8-110064</t>
  </si>
  <si>
    <t>VICTOR PUENTE</t>
  </si>
  <si>
    <t>8-831-715</t>
  </si>
  <si>
    <t>SUIZA</t>
  </si>
  <si>
    <t>PATRICIA LOPEZ</t>
  </si>
  <si>
    <t>MICHELLE FLORES</t>
  </si>
  <si>
    <t>8-812-558</t>
  </si>
  <si>
    <t>ANAYANSI DIAZ</t>
  </si>
  <si>
    <t>8-1161-1924</t>
  </si>
  <si>
    <t>MIGUEL BIRARDI</t>
  </si>
  <si>
    <t>E-8-172871</t>
  </si>
  <si>
    <t>DOREILYS DE LEON</t>
  </si>
  <si>
    <t>CARLOS ABRAHANTES</t>
  </si>
  <si>
    <t>JORGE DIAZ</t>
  </si>
  <si>
    <t>8-977-1009</t>
  </si>
  <si>
    <t>NESTOR CABARIQUE</t>
  </si>
  <si>
    <t>ZORAIMA MORENO</t>
  </si>
  <si>
    <t>076989087</t>
  </si>
  <si>
    <t>BELGICA</t>
  </si>
  <si>
    <t>MARYLIN CAICEDO</t>
  </si>
  <si>
    <t>LINA MENCO</t>
  </si>
  <si>
    <t>E-8-180081</t>
  </si>
  <si>
    <t>GABRIELA ARIZA</t>
  </si>
  <si>
    <t>SARAY SANCHEZ</t>
  </si>
  <si>
    <t>8-893-987</t>
  </si>
  <si>
    <t>SARAT SANCHEZ</t>
  </si>
  <si>
    <t>EDUARDO VALLESTER</t>
  </si>
  <si>
    <t>9-742-1819</t>
  </si>
  <si>
    <t>YARITZALY FLORES</t>
  </si>
  <si>
    <t>STEPHANIE CAMAÑO</t>
  </si>
  <si>
    <t>8-875-816</t>
  </si>
  <si>
    <t>NAYKA PERALTA</t>
  </si>
  <si>
    <t>OSWALDO VIVEZ</t>
  </si>
  <si>
    <t>E-8-13388</t>
  </si>
  <si>
    <t>RENE MORENO</t>
  </si>
  <si>
    <t>NELSON AGRAZAL</t>
  </si>
  <si>
    <t>6-711-177</t>
  </si>
  <si>
    <t>JAPÓN</t>
  </si>
  <si>
    <t>JAVIER GUTIERREZ</t>
  </si>
  <si>
    <t>E-8-159723</t>
  </si>
  <si>
    <t>MANUEL BENITEZ</t>
  </si>
  <si>
    <t>JUAN MIRANDA</t>
  </si>
  <si>
    <t>4-738-603</t>
  </si>
  <si>
    <t>JEIMMY ATTT</t>
  </si>
  <si>
    <t>******</t>
  </si>
  <si>
    <t>PEDRO CHAVARRIA</t>
  </si>
  <si>
    <t>E-8-123739</t>
  </si>
  <si>
    <t>SALVADOREÑA</t>
  </si>
  <si>
    <t>HELENA CHAVARRIA</t>
  </si>
  <si>
    <t>MARIEL ARAUJO</t>
  </si>
  <si>
    <t>PE-10-531</t>
  </si>
  <si>
    <t>ANDRES CARBONELL</t>
  </si>
  <si>
    <t>8-853-764</t>
  </si>
  <si>
    <t>GISELLE ESPINO</t>
  </si>
  <si>
    <t>JORGE GOMEZ</t>
  </si>
  <si>
    <t>8-877-748</t>
  </si>
  <si>
    <t>KARINETH RALOS</t>
  </si>
  <si>
    <t>8-875-1873</t>
  </si>
  <si>
    <t>8-725-120</t>
  </si>
  <si>
    <t>PATRICIA LOZANO</t>
  </si>
  <si>
    <t>E-8-93504</t>
  </si>
  <si>
    <t>INGLATERRA</t>
  </si>
  <si>
    <t>CARLOS MORENO</t>
  </si>
  <si>
    <t>ELIAS BENZADON</t>
  </si>
  <si>
    <t>6-87-534</t>
  </si>
  <si>
    <t>*******</t>
  </si>
  <si>
    <t>*********</t>
  </si>
  <si>
    <t>GABRIEL MOLINA</t>
  </si>
  <si>
    <t>8-805-862</t>
  </si>
  <si>
    <t>ALCIBIADES MOLINA</t>
  </si>
  <si>
    <t>GAISKA GAUBECA</t>
  </si>
  <si>
    <t>8-841-1605</t>
  </si>
  <si>
    <t>ERICK ORTEGA</t>
  </si>
  <si>
    <t>LUIS SHOCKNESS</t>
  </si>
  <si>
    <t>6-709-272</t>
  </si>
  <si>
    <t>DANIEL MORENO</t>
  </si>
  <si>
    <t>YARINETH HERNANDEZ</t>
  </si>
  <si>
    <t>8-771-272</t>
  </si>
  <si>
    <t>GILBERTO JAFFER</t>
  </si>
  <si>
    <t>MARIA ALSINA</t>
  </si>
  <si>
    <t>AAH059519</t>
  </si>
  <si>
    <t>PEDRO SALGADO</t>
  </si>
  <si>
    <t>1-22-2345</t>
  </si>
  <si>
    <t>F37686472</t>
  </si>
  <si>
    <t>SINGAPUR</t>
  </si>
  <si>
    <t>CARLOS OGLIVIE</t>
  </si>
  <si>
    <t>REYWARD PEREZ</t>
  </si>
  <si>
    <t>CARLOS CANDANEDO</t>
  </si>
  <si>
    <t>4-762-246</t>
  </si>
  <si>
    <t>DANA ATENCIO</t>
  </si>
  <si>
    <t>8-755-512</t>
  </si>
  <si>
    <t>ERICA MOLINA</t>
  </si>
  <si>
    <t>AN607475</t>
  </si>
  <si>
    <t>BRITTAIN</t>
  </si>
  <si>
    <t>GAMAL RODRIGUEZ</t>
  </si>
  <si>
    <t>ISAURA ZAPARDIEL</t>
  </si>
  <si>
    <t>E-8-113603</t>
  </si>
  <si>
    <t>GEYDY ARIAS</t>
  </si>
  <si>
    <t>TOMAS MANTEROLA</t>
  </si>
  <si>
    <t>AAB495223</t>
  </si>
  <si>
    <t>RICARDO GONZALEZ</t>
  </si>
  <si>
    <t>E-8-141655</t>
  </si>
  <si>
    <t>MIGUEL GUERRA</t>
  </si>
  <si>
    <t>8-953-1086</t>
  </si>
  <si>
    <t>CEFERINO VILLAMIL</t>
  </si>
  <si>
    <t>EVELYN RUIZ</t>
  </si>
  <si>
    <t>E-8-127238</t>
  </si>
  <si>
    <t>LUZ CONTRERAS</t>
  </si>
  <si>
    <t>MARTIN ESPINET</t>
  </si>
  <si>
    <t>E-8-127236</t>
  </si>
  <si>
    <t>ANA VEGA</t>
  </si>
  <si>
    <t>3-727-2082</t>
  </si>
  <si>
    <t>MARINEL BORDELON</t>
  </si>
  <si>
    <t>8-895-1972</t>
  </si>
  <si>
    <t>GEORGINA VILLARREAL</t>
  </si>
  <si>
    <t>IRÉNE DAVID</t>
  </si>
  <si>
    <t>21DE97333</t>
  </si>
  <si>
    <t>LUIS QUINTERO</t>
  </si>
  <si>
    <t>ALICIA GROELL</t>
  </si>
  <si>
    <t>ARISTIDES GONZALEZ</t>
  </si>
  <si>
    <t>CAROLINA TRAPUNSKY</t>
  </si>
  <si>
    <t>E-8-102048</t>
  </si>
  <si>
    <t>MIRTA GARCIA</t>
  </si>
  <si>
    <t>WALTER MELMAN</t>
  </si>
  <si>
    <t>E-8-177611</t>
  </si>
  <si>
    <t>JOSE CHEN</t>
  </si>
  <si>
    <t>8-902-168</t>
  </si>
  <si>
    <t>********</t>
  </si>
  <si>
    <t>YARY ATTT</t>
  </si>
  <si>
    <t>RODRIGO OLAVARRIETA</t>
  </si>
  <si>
    <t>E-8-156795</t>
  </si>
  <si>
    <t>RODRIGO OLIVARRIETA</t>
  </si>
  <si>
    <t>ALEJANDRO DE LA HOZ</t>
  </si>
  <si>
    <t>PAF180088</t>
  </si>
  <si>
    <t>CAROLINA MARTINEZ</t>
  </si>
  <si>
    <t>8-852-680</t>
  </si>
  <si>
    <t>ARTURO MARTINEZ</t>
  </si>
  <si>
    <t>8-869-1119</t>
  </si>
  <si>
    <t>BOLIANG LI</t>
  </si>
  <si>
    <t>EJ4094791</t>
  </si>
  <si>
    <t>FELIPE SHONG</t>
  </si>
  <si>
    <t>RAFAEL ALVAREZ</t>
  </si>
  <si>
    <t>E-8-158422</t>
  </si>
  <si>
    <t>CHRISTEL RISTAN</t>
  </si>
  <si>
    <t>JAVIER MONGE</t>
  </si>
  <si>
    <t>E-8-146644</t>
  </si>
  <si>
    <t>EDWIN CUTIRE</t>
  </si>
  <si>
    <t>HECTOR MOTTA</t>
  </si>
  <si>
    <t>B00452809</t>
  </si>
  <si>
    <t>RUTH JURADO</t>
  </si>
  <si>
    <t>LUIS LANDERO</t>
  </si>
  <si>
    <t>8-779-617</t>
  </si>
  <si>
    <t>CHRISTIAN VERA</t>
  </si>
  <si>
    <t>3-725-722</t>
  </si>
  <si>
    <t>CRISTOPHE GERARD</t>
  </si>
  <si>
    <t>E-8-122685</t>
  </si>
  <si>
    <t>NEYLA SUÑE</t>
  </si>
  <si>
    <t>BANI RUSO</t>
  </si>
  <si>
    <t>8-854-693</t>
  </si>
  <si>
    <t>MINISTERO RELACIONES EXTERIORES</t>
  </si>
  <si>
    <t>GENESIS VERNAZA</t>
  </si>
  <si>
    <t>6-714-2092</t>
  </si>
  <si>
    <t>MINISTERIO RELAIONES EXTERIORES</t>
  </si>
  <si>
    <t>ALEJANDRO NARANJO</t>
  </si>
  <si>
    <t>8-744-983</t>
  </si>
  <si>
    <t>IBRAHIM MITRI</t>
  </si>
  <si>
    <t>N-19-2238</t>
  </si>
  <si>
    <t>DINAMARCA</t>
  </si>
  <si>
    <t>VICTOR REYES</t>
  </si>
  <si>
    <t>E251157</t>
  </si>
  <si>
    <t>HONDUREÑA</t>
  </si>
  <si>
    <t>SUECIA</t>
  </si>
  <si>
    <t>GABRIELA TOBIAS</t>
  </si>
  <si>
    <t>RICARDO PASSO</t>
  </si>
  <si>
    <t>1-28-428</t>
  </si>
  <si>
    <t>19/12/22</t>
  </si>
  <si>
    <t>PATRICIA PINILLA</t>
  </si>
  <si>
    <t>8-850-1699</t>
  </si>
  <si>
    <t>EDUARDO CARDENAS</t>
  </si>
  <si>
    <t>8-713-1929</t>
  </si>
  <si>
    <t>CARMEN AROSEMENA</t>
  </si>
  <si>
    <t>8-743-2341</t>
  </si>
  <si>
    <t>JOANNA VILLARREAL</t>
  </si>
  <si>
    <t>8-753-906</t>
  </si>
  <si>
    <t>MARIBEL GONZALEZ</t>
  </si>
  <si>
    <t>ROGELIO DOMINGUEZ</t>
  </si>
  <si>
    <t>8-829-948</t>
  </si>
  <si>
    <t>PALOMA MANTEROLA</t>
  </si>
  <si>
    <t>AAB501960</t>
  </si>
  <si>
    <t>ANA DELLA</t>
  </si>
  <si>
    <t>8-896-87</t>
  </si>
  <si>
    <t>STELLA MASSA</t>
  </si>
  <si>
    <t>8-778-1311</t>
  </si>
  <si>
    <t>JUAN NAVARRO</t>
  </si>
  <si>
    <t>8-720-1264</t>
  </si>
  <si>
    <t>ANGEL YANEZ</t>
  </si>
  <si>
    <t>E-8-186556</t>
  </si>
  <si>
    <t>ALBERTO RENDON</t>
  </si>
  <si>
    <t>E-8-143165</t>
  </si>
  <si>
    <t>GARY SANCHEZ</t>
  </si>
  <si>
    <t>2-728-1035</t>
  </si>
  <si>
    <t>DAVID VASUEZ</t>
  </si>
  <si>
    <t>8-815-292</t>
  </si>
  <si>
    <t>DAVID VASQUEZ Z.</t>
  </si>
  <si>
    <t>SARA CORREA</t>
  </si>
  <si>
    <t>8-865-2233</t>
  </si>
  <si>
    <t>REALIZADO POR:______________________________________</t>
  </si>
  <si>
    <t>9741-22</t>
  </si>
  <si>
    <t>9764-22</t>
  </si>
  <si>
    <t>9719-22</t>
  </si>
  <si>
    <t>9675-22</t>
  </si>
  <si>
    <t>9686-22</t>
  </si>
  <si>
    <t>9753-22</t>
  </si>
  <si>
    <t>010-2023</t>
  </si>
  <si>
    <t>402/edl</t>
  </si>
  <si>
    <t>88/edl</t>
  </si>
  <si>
    <t>8780/edl</t>
  </si>
  <si>
    <t>319/edl</t>
  </si>
  <si>
    <t>332/edl</t>
  </si>
  <si>
    <t>415/edl</t>
  </si>
  <si>
    <t>2977/edl</t>
  </si>
  <si>
    <t>2312/419-11</t>
  </si>
  <si>
    <t>TOTAL X SEMANA</t>
  </si>
  <si>
    <t>TOTAL MENSUAL ENERO</t>
  </si>
  <si>
    <t>TOTAL MENSUAL FEBRERO</t>
  </si>
  <si>
    <t>TOTAL MENSUAL MARZO</t>
  </si>
  <si>
    <t>TOTAL MENSUAL ABRIL</t>
  </si>
  <si>
    <t>TOTAL MENSUAL MAYO</t>
  </si>
  <si>
    <t>TOTAL MENSUAL JUNIO</t>
  </si>
  <si>
    <t>TOTAL MENSUAL JULIO</t>
  </si>
  <si>
    <t>TOTAL MENSUAL AGOSTO</t>
  </si>
  <si>
    <t>TOTAL MENSUAL SEPTIEMBRE</t>
  </si>
  <si>
    <t>TOTAL MENSUAL OCTUBRE</t>
  </si>
  <si>
    <t>TOTAL MENSUAL NOVIEMBRE</t>
  </si>
  <si>
    <t xml:space="preserve">TOTAL MENSUAL DICIEMBRE </t>
  </si>
  <si>
    <t>TOTAL POR  SEMANA</t>
  </si>
  <si>
    <t>TOTAL POR SEMANA</t>
  </si>
  <si>
    <t>INFORME DE VENTANILLA Y RECEPCIÓN SEMANAL DEP. LICENCIAS - OCTUBRE 2024</t>
  </si>
  <si>
    <t>X</t>
  </si>
  <si>
    <t>INFORME DE VENTANILLA Y RECEPCIÓN SEMANAL DEP. LICENCIAS  2025</t>
  </si>
  <si>
    <t>LICENCIAS ENTREGADAS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</si>
</sst>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b/>
      <sz val="8"/>
      <color rgb="FF365F91"/>
      <name val="Calibri"/>
      <family val="2"/>
      <scheme val="minor"/>
    </font>
    <font>
      <sz val="8"/>
      <color rgb="FF365F9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365F91"/>
      <name val="Calibri"/>
      <family val="2"/>
      <scheme val="minor"/>
    </font>
    <font>
      <sz val="11"/>
      <color rgb="FF365F9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365F91"/>
      <name val="Calibri"/>
      <family val="2"/>
      <scheme val="minor"/>
    </font>
    <font>
      <sz val="10"/>
      <color rgb="FF365F91"/>
      <name val="Calibri"/>
      <family val="2"/>
      <scheme val="minor"/>
    </font>
    <font>
      <b/>
      <sz val="9"/>
      <color rgb="FF365F91"/>
      <name val="Calibri"/>
      <family val="2"/>
      <scheme val="minor"/>
    </font>
    <font>
      <sz val="8"/>
      <color rgb="FF365F91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D3DFEE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D86A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2DE82"/>
        <bgColor indexed="64"/>
      </patternFill>
    </fill>
    <fill>
      <patternFill patternType="solid">
        <fgColor theme="3" tint="0.79998168889431442"/>
        <bgColor indexed="64"/>
      </patternFill>
    </fill>
  </fills>
  <borders count="167">
    <border>
      <left/>
      <right/>
      <top/>
      <bottom/>
      <diagonal/>
    </border>
    <border>
      <left style="medium">
        <color rgb="FF4F81BD"/>
      </left>
      <right/>
      <top style="medium">
        <color rgb="FF4F81BD"/>
      </top>
      <bottom/>
      <diagonal/>
    </border>
    <border>
      <left/>
      <right style="medium">
        <color rgb="FF4F81BD"/>
      </right>
      <top style="medium">
        <color rgb="FF4F81BD"/>
      </top>
      <bottom/>
      <diagonal/>
    </border>
    <border>
      <left/>
      <right/>
      <top style="medium">
        <color rgb="FF4F81BD"/>
      </top>
      <bottom/>
      <diagonal/>
    </border>
    <border>
      <left style="medium">
        <color rgb="FF4F81BD"/>
      </left>
      <right/>
      <top/>
      <bottom style="thick">
        <color rgb="FF4F81BD"/>
      </bottom>
      <diagonal/>
    </border>
    <border>
      <left/>
      <right style="medium">
        <color rgb="FF4F81BD"/>
      </right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 style="medium">
        <color rgb="FF4F81BD"/>
      </left>
      <right/>
      <top/>
      <bottom/>
      <diagonal/>
    </border>
    <border>
      <left/>
      <right style="medium">
        <color rgb="FF4F81BD"/>
      </right>
      <top/>
      <bottom/>
      <diagonal/>
    </border>
    <border>
      <left style="medium">
        <color rgb="FF4F81BD"/>
      </left>
      <right/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3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medium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/>
      <right/>
      <top style="thick">
        <color rgb="FF0000FF"/>
      </top>
      <bottom style="double">
        <color indexed="64"/>
      </bottom>
      <diagonal/>
    </border>
    <border>
      <left style="medium">
        <color theme="6" tint="-0.24994659260841701"/>
      </left>
      <right style="thin">
        <color theme="6" tint="-0.24994659260841701"/>
      </right>
      <top style="thick">
        <color rgb="FF0000FF"/>
      </top>
      <bottom style="double">
        <color indexed="64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rgb="FF0000FF"/>
      </top>
      <bottom style="double">
        <color indexed="64"/>
      </bottom>
      <diagonal/>
    </border>
    <border>
      <left style="thin">
        <color theme="6" tint="-0.24994659260841701"/>
      </left>
      <right style="medium">
        <color theme="6" tint="-0.24994659260841701"/>
      </right>
      <top style="thick">
        <color rgb="FF0000FF"/>
      </top>
      <bottom style="double">
        <color indexed="64"/>
      </bottom>
      <diagonal/>
    </border>
    <border>
      <left style="medium">
        <color theme="6" tint="-0.24994659260841701"/>
      </left>
      <right style="thin">
        <color theme="2" tint="-0.499984740745262"/>
      </right>
      <top style="thick">
        <color rgb="FF0000FF"/>
      </top>
      <bottom style="double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ck">
        <color rgb="FF0000FF"/>
      </top>
      <bottom style="double">
        <color indexed="64"/>
      </bottom>
      <diagonal/>
    </border>
    <border>
      <left style="thin">
        <color theme="2" tint="-0.499984740745262"/>
      </left>
      <right style="medium">
        <color theme="2" tint="-0.499984740745262"/>
      </right>
      <top style="thick">
        <color rgb="FF0000FF"/>
      </top>
      <bottom style="double">
        <color indexed="64"/>
      </bottom>
      <diagonal/>
    </border>
    <border>
      <left style="medium">
        <color rgb="FF0000FF"/>
      </left>
      <right style="thin">
        <color theme="9" tint="-0.24994659260841701"/>
      </right>
      <top style="thick">
        <color rgb="FF0000FF"/>
      </top>
      <bottom style="double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rgb="FF0000FF"/>
      </top>
      <bottom style="double">
        <color indexed="64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ck">
        <color rgb="FF0000FF"/>
      </top>
      <bottom style="double">
        <color indexed="64"/>
      </bottom>
      <diagonal/>
    </border>
    <border>
      <left style="medium">
        <color theme="9" tint="-0.24994659260841701"/>
      </left>
      <right style="thin">
        <color rgb="FFFF00FF"/>
      </right>
      <top style="thick">
        <color rgb="FF0000FF"/>
      </top>
      <bottom style="double">
        <color indexed="64"/>
      </bottom>
      <diagonal/>
    </border>
    <border>
      <left style="thin">
        <color rgb="FFFF00FF"/>
      </left>
      <right style="thin">
        <color rgb="FFFF00FF"/>
      </right>
      <top style="thick">
        <color rgb="FF0000FF"/>
      </top>
      <bottom style="double">
        <color indexed="64"/>
      </bottom>
      <diagonal/>
    </border>
    <border>
      <left style="thin">
        <color rgb="FFFF00FF"/>
      </left>
      <right style="thick">
        <color rgb="FF0000FF"/>
      </right>
      <top style="thick">
        <color rgb="FF0000FF"/>
      </top>
      <bottom style="double">
        <color indexed="64"/>
      </bottom>
      <diagonal/>
    </border>
    <border>
      <left style="thick">
        <color rgb="FF0000FF"/>
      </left>
      <right style="thin">
        <color theme="6" tint="-0.499984740745262"/>
      </right>
      <top style="thick">
        <color rgb="FF0000FF"/>
      </top>
      <bottom style="double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rgb="FF0000FF"/>
      </top>
      <bottom style="double">
        <color indexed="64"/>
      </bottom>
      <diagonal/>
    </border>
    <border>
      <left style="thin">
        <color theme="6" tint="-0.499984740745262"/>
      </left>
      <right style="medium">
        <color theme="9" tint="-0.24994659260841701"/>
      </right>
      <top style="thick">
        <color rgb="FF0000FF"/>
      </top>
      <bottom style="double">
        <color indexed="64"/>
      </bottom>
      <diagonal/>
    </border>
    <border>
      <left/>
      <right/>
      <top style="dotted">
        <color rgb="FF0000FF"/>
      </top>
      <bottom style="dotted">
        <color rgb="FF0000FF"/>
      </bottom>
      <diagonal/>
    </border>
    <border>
      <left style="medium">
        <color theme="6" tint="-0.24994659260841701"/>
      </left>
      <right style="thin">
        <color theme="6" tint="-0.24994659260841701"/>
      </right>
      <top style="dotted">
        <color rgb="FF0000FF"/>
      </top>
      <bottom style="dotted">
        <color rgb="FF0000FF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rgb="FF0000FF"/>
      </top>
      <bottom style="dotted">
        <color rgb="FF0000FF"/>
      </bottom>
      <diagonal/>
    </border>
    <border>
      <left style="thin">
        <color theme="6" tint="-0.24994659260841701"/>
      </left>
      <right style="medium">
        <color theme="6" tint="-0.24994659260841701"/>
      </right>
      <top style="dotted">
        <color rgb="FF0000FF"/>
      </top>
      <bottom style="dotted">
        <color rgb="FF0000FF"/>
      </bottom>
      <diagonal/>
    </border>
    <border>
      <left style="medium">
        <color theme="6" tint="-0.24994659260841701"/>
      </left>
      <right style="thin">
        <color theme="2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2" tint="-0.499984740745262"/>
      </left>
      <right style="thin">
        <color theme="2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2" tint="-0.499984740745262"/>
      </left>
      <right style="medium">
        <color theme="2" tint="-0.499984740745262"/>
      </right>
      <top style="dotted">
        <color rgb="FF0000FF"/>
      </top>
      <bottom style="dotted">
        <color rgb="FF0000FF"/>
      </bottom>
      <diagonal/>
    </border>
    <border>
      <left style="medium">
        <color rgb="FF0000FF"/>
      </left>
      <right style="thin">
        <color theme="9" tint="-0.24994659260841701"/>
      </right>
      <top style="dotted">
        <color rgb="FF0000FF"/>
      </top>
      <bottom style="dotted">
        <color rgb="FF0000FF"/>
      </bottom>
      <diagonal/>
    </border>
    <border>
      <left style="thin">
        <color theme="9" tint="-0.24994659260841701"/>
      </left>
      <right style="thin">
        <color theme="9" tint="-0.24994659260841701"/>
      </right>
      <top style="dotted">
        <color rgb="FF0000FF"/>
      </top>
      <bottom style="dotted">
        <color rgb="FF0000FF"/>
      </bottom>
      <diagonal/>
    </border>
    <border>
      <left style="thin">
        <color theme="9" tint="-0.24994659260841701"/>
      </left>
      <right style="medium">
        <color theme="9" tint="-0.24994659260841701"/>
      </right>
      <top style="dotted">
        <color rgb="FF0000FF"/>
      </top>
      <bottom style="dotted">
        <color rgb="FF0000FF"/>
      </bottom>
      <diagonal/>
    </border>
    <border>
      <left style="medium">
        <color theme="9" tint="-0.24994659260841701"/>
      </left>
      <right style="thin">
        <color rgb="FFFF00FF"/>
      </right>
      <top style="dotted">
        <color rgb="FF0000FF"/>
      </top>
      <bottom style="dotted">
        <color rgb="FF0000FF"/>
      </bottom>
      <diagonal/>
    </border>
    <border>
      <left style="thin">
        <color rgb="FFFF00FF"/>
      </left>
      <right style="thin">
        <color rgb="FFFF00FF"/>
      </right>
      <top style="dotted">
        <color rgb="FF0000FF"/>
      </top>
      <bottom style="dotted">
        <color rgb="FF0000FF"/>
      </bottom>
      <diagonal/>
    </border>
    <border>
      <left style="thin">
        <color rgb="FFFF00FF"/>
      </left>
      <right style="thick">
        <color rgb="FF0000FF"/>
      </right>
      <top style="dotted">
        <color rgb="FF0000FF"/>
      </top>
      <bottom style="dotted">
        <color rgb="FF0000FF"/>
      </bottom>
      <diagonal/>
    </border>
    <border>
      <left style="thick">
        <color rgb="FF0000FF"/>
      </left>
      <right style="thin">
        <color theme="6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6" tint="-0.499984740745262"/>
      </left>
      <right style="thin">
        <color theme="6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6" tint="-0.499984740745262"/>
      </left>
      <right style="medium">
        <color theme="9" tint="-0.24994659260841701"/>
      </right>
      <top style="dotted">
        <color rgb="FF0000FF"/>
      </top>
      <bottom style="dotted">
        <color rgb="FF0000FF"/>
      </bottom>
      <diagonal/>
    </border>
    <border>
      <left/>
      <right/>
      <top style="dotted">
        <color rgb="FF0000FF"/>
      </top>
      <bottom style="thick">
        <color rgb="FF0000FF"/>
      </bottom>
      <diagonal/>
    </border>
    <border>
      <left style="medium">
        <color theme="6" tint="-0.24994659260841701"/>
      </left>
      <right style="thin">
        <color theme="6" tint="-0.24994659260841701"/>
      </right>
      <top style="dotted">
        <color rgb="FF0000FF"/>
      </top>
      <bottom style="thick">
        <color rgb="FF0000FF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rgb="FF0000FF"/>
      </top>
      <bottom style="thick">
        <color rgb="FF0000FF"/>
      </bottom>
      <diagonal/>
    </border>
    <border>
      <left style="thin">
        <color theme="6" tint="-0.24994659260841701"/>
      </left>
      <right style="medium">
        <color theme="6" tint="-0.24994659260841701"/>
      </right>
      <top style="dotted">
        <color rgb="FF0000FF"/>
      </top>
      <bottom style="thick">
        <color rgb="FF0000FF"/>
      </bottom>
      <diagonal/>
    </border>
    <border>
      <left style="medium">
        <color theme="6" tint="-0.24994659260841701"/>
      </left>
      <right style="thin">
        <color theme="2" tint="-0.499984740745262"/>
      </right>
      <top style="dotted">
        <color rgb="FF0000FF"/>
      </top>
      <bottom style="thick">
        <color rgb="FF0000FF"/>
      </bottom>
      <diagonal/>
    </border>
    <border>
      <left style="thin">
        <color theme="2" tint="-0.499984740745262"/>
      </left>
      <right style="thin">
        <color theme="2" tint="-0.499984740745262"/>
      </right>
      <top style="dotted">
        <color rgb="FF0000FF"/>
      </top>
      <bottom style="thick">
        <color rgb="FF0000FF"/>
      </bottom>
      <diagonal/>
    </border>
    <border>
      <left style="thin">
        <color theme="2" tint="-0.499984740745262"/>
      </left>
      <right style="medium">
        <color theme="2" tint="-0.499984740745262"/>
      </right>
      <top style="dotted">
        <color rgb="FF0000FF"/>
      </top>
      <bottom style="thick">
        <color rgb="FF0000FF"/>
      </bottom>
      <diagonal/>
    </border>
    <border>
      <left style="medium">
        <color rgb="FF0000FF"/>
      </left>
      <right style="thin">
        <color theme="9" tint="-0.24994659260841701"/>
      </right>
      <top style="dotted">
        <color rgb="FF0000FF"/>
      </top>
      <bottom style="thick">
        <color rgb="FF0000FF"/>
      </bottom>
      <diagonal/>
    </border>
    <border>
      <left style="thin">
        <color theme="9" tint="-0.24994659260841701"/>
      </left>
      <right style="thin">
        <color theme="9" tint="-0.24994659260841701"/>
      </right>
      <top style="dotted">
        <color rgb="FF0000FF"/>
      </top>
      <bottom style="thick">
        <color rgb="FF0000FF"/>
      </bottom>
      <diagonal/>
    </border>
    <border>
      <left style="thin">
        <color theme="9" tint="-0.24994659260841701"/>
      </left>
      <right style="medium">
        <color theme="9" tint="-0.24994659260841701"/>
      </right>
      <top style="dotted">
        <color rgb="FF0000FF"/>
      </top>
      <bottom style="thick">
        <color rgb="FF0000FF"/>
      </bottom>
      <diagonal/>
    </border>
    <border>
      <left style="medium">
        <color theme="9" tint="-0.24994659260841701"/>
      </left>
      <right style="thin">
        <color rgb="FFFF00FF"/>
      </right>
      <top style="dotted">
        <color rgb="FF0000FF"/>
      </top>
      <bottom style="thick">
        <color rgb="FF0000FF"/>
      </bottom>
      <diagonal/>
    </border>
    <border>
      <left style="thin">
        <color rgb="FFFF00FF"/>
      </left>
      <right style="thin">
        <color rgb="FFFF00FF"/>
      </right>
      <top style="dotted">
        <color rgb="FF0000FF"/>
      </top>
      <bottom style="thick">
        <color rgb="FF0000FF"/>
      </bottom>
      <diagonal/>
    </border>
    <border>
      <left style="thin">
        <color rgb="FFFF00FF"/>
      </left>
      <right style="thick">
        <color rgb="FF0000FF"/>
      </right>
      <top style="dotted">
        <color rgb="FF0000FF"/>
      </top>
      <bottom style="thick">
        <color rgb="FF0000FF"/>
      </bottom>
      <diagonal/>
    </border>
    <border>
      <left style="thick">
        <color rgb="FF0000FF"/>
      </left>
      <right style="thin">
        <color theme="6" tint="-0.499984740745262"/>
      </right>
      <top style="dotted">
        <color rgb="FF0000FF"/>
      </top>
      <bottom style="thick">
        <color rgb="FF0000FF"/>
      </bottom>
      <diagonal/>
    </border>
    <border>
      <left style="thin">
        <color theme="6" tint="-0.499984740745262"/>
      </left>
      <right style="thin">
        <color theme="6" tint="-0.499984740745262"/>
      </right>
      <top style="dotted">
        <color rgb="FF0000FF"/>
      </top>
      <bottom style="thick">
        <color rgb="FF0000FF"/>
      </bottom>
      <diagonal/>
    </border>
    <border>
      <left style="thin">
        <color theme="6" tint="-0.499984740745262"/>
      </left>
      <right style="medium">
        <color theme="9" tint="-0.24994659260841701"/>
      </right>
      <top style="dotted">
        <color rgb="FF0000FF"/>
      </top>
      <bottom style="thick">
        <color rgb="FF0000FF"/>
      </bottom>
      <diagonal/>
    </border>
    <border>
      <left style="thick">
        <color rgb="FF0000FF"/>
      </left>
      <right/>
      <top style="thick">
        <color rgb="FF0000FF"/>
      </top>
      <bottom style="double">
        <color indexed="64"/>
      </bottom>
      <diagonal/>
    </border>
    <border>
      <left style="thick">
        <color rgb="FF0000FF"/>
      </left>
      <right/>
      <top style="dotted">
        <color rgb="FF0000FF"/>
      </top>
      <bottom style="dotted">
        <color rgb="FF0000FF"/>
      </bottom>
      <diagonal/>
    </border>
    <border>
      <left style="thick">
        <color rgb="FF0000FF"/>
      </left>
      <right/>
      <top style="dotted">
        <color rgb="FF0000FF"/>
      </top>
      <bottom style="thick">
        <color rgb="FF0000F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3"/>
      </right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3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 style="thick">
        <color rgb="FF0000FF"/>
      </right>
      <top style="dotted">
        <color rgb="FF0000FF"/>
      </top>
      <bottom style="dotted">
        <color rgb="FF0000FF"/>
      </bottom>
      <diagonal/>
    </border>
    <border>
      <left style="thick">
        <color rgb="FF0000FF"/>
      </left>
      <right style="thick">
        <color rgb="FF0000FF"/>
      </right>
      <top style="dotted">
        <color rgb="FF0000FF"/>
      </top>
      <bottom style="dotted">
        <color rgb="FF0000FF"/>
      </bottom>
      <diagonal/>
    </border>
    <border>
      <left style="thick">
        <color rgb="FF0000FF"/>
      </left>
      <right style="thick">
        <color rgb="FF0000FF"/>
      </right>
      <top/>
      <bottom style="dotted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n">
        <color theme="6" tint="-0.24994659260841701"/>
      </left>
      <right/>
      <top style="dotted">
        <color rgb="FF0000FF"/>
      </top>
      <bottom style="dotted">
        <color rgb="FF0000FF"/>
      </bottom>
      <diagonal/>
    </border>
    <border>
      <left/>
      <right style="thin">
        <color theme="6" tint="-0.24994659260841701"/>
      </right>
      <top style="dotted">
        <color rgb="FF0000FF"/>
      </top>
      <bottom style="dotted">
        <color rgb="FF0000FF"/>
      </bottom>
      <diagonal/>
    </border>
    <border>
      <left/>
      <right style="thin">
        <color theme="2" tint="-0.499984740745262"/>
      </right>
      <top style="dotted">
        <color rgb="FF0000FF"/>
      </top>
      <bottom style="dotted">
        <color rgb="FF0000FF"/>
      </bottom>
      <diagonal/>
    </border>
    <border>
      <left style="thin">
        <color theme="2" tint="-0.499984740745262"/>
      </left>
      <right/>
      <top style="dotted">
        <color rgb="FF0000FF"/>
      </top>
      <bottom style="dotted">
        <color rgb="FF0000FF"/>
      </bottom>
      <diagonal/>
    </border>
    <border>
      <left style="thin">
        <color theme="6" tint="-0.499984740745262"/>
      </left>
      <right style="thick">
        <color rgb="FF0000FF"/>
      </right>
      <top/>
      <bottom style="dotted">
        <color rgb="FF0000FF"/>
      </bottom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double">
        <color rgb="FF0000FF"/>
      </bottom>
      <diagonal/>
    </border>
    <border>
      <left style="thick">
        <color rgb="FF0000FF"/>
      </left>
      <right/>
      <top/>
      <bottom style="dotted">
        <color rgb="FF0000FF"/>
      </bottom>
      <diagonal/>
    </border>
    <border>
      <left/>
      <right/>
      <top/>
      <bottom style="dotted">
        <color rgb="FF0000FF"/>
      </bottom>
      <diagonal/>
    </border>
    <border>
      <left/>
      <right style="thin">
        <color theme="6" tint="-0.24994659260841701"/>
      </right>
      <top/>
      <bottom style="dotted">
        <color rgb="FF0000FF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 style="dotted">
        <color rgb="FF0000FF"/>
      </bottom>
      <diagonal/>
    </border>
    <border>
      <left style="thin">
        <color theme="6" tint="-0.24994659260841701"/>
      </left>
      <right/>
      <top/>
      <bottom style="dotted">
        <color rgb="FF0000FF"/>
      </bottom>
      <diagonal/>
    </border>
    <border>
      <left style="medium">
        <color theme="6" tint="-0.24994659260841701"/>
      </left>
      <right style="thin">
        <color theme="6" tint="-0.24994659260841701"/>
      </right>
      <top/>
      <bottom style="dotted">
        <color rgb="FF0000FF"/>
      </bottom>
      <diagonal/>
    </border>
    <border>
      <left/>
      <right style="thin">
        <color theme="2" tint="-0.499984740745262"/>
      </right>
      <top/>
      <bottom style="dotted">
        <color rgb="FF0000FF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dotted">
        <color rgb="FF0000FF"/>
      </bottom>
      <diagonal/>
    </border>
    <border>
      <left style="thin">
        <color theme="2" tint="-0.499984740745262"/>
      </left>
      <right/>
      <top/>
      <bottom style="dotted">
        <color rgb="FF0000FF"/>
      </bottom>
      <diagonal/>
    </border>
    <border>
      <left style="thick">
        <color rgb="FF0000FF"/>
      </left>
      <right style="thin">
        <color theme="6" tint="-0.499984740745262"/>
      </right>
      <top/>
      <bottom style="dotted">
        <color rgb="FF0000FF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dotted">
        <color rgb="FF0000FF"/>
      </bottom>
      <diagonal/>
    </border>
    <border>
      <left style="thick">
        <color rgb="FF0000FF"/>
      </left>
      <right/>
      <top style="thick">
        <color rgb="FF0000FF"/>
      </top>
      <bottom style="double">
        <color rgb="FF0000FF"/>
      </bottom>
      <diagonal/>
    </border>
    <border>
      <left/>
      <right/>
      <top style="thick">
        <color rgb="FF0000FF"/>
      </top>
      <bottom style="double">
        <color rgb="FF0000FF"/>
      </bottom>
      <diagonal/>
    </border>
    <border>
      <left/>
      <right style="thin">
        <color theme="6" tint="-0.24994659260841701"/>
      </right>
      <top style="thick">
        <color rgb="FF0000FF"/>
      </top>
      <bottom style="double">
        <color rgb="FF0000FF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rgb="FF0000FF"/>
      </top>
      <bottom style="double">
        <color rgb="FF0000FF"/>
      </bottom>
      <diagonal/>
    </border>
    <border>
      <left style="thin">
        <color theme="6" tint="-0.24994659260841701"/>
      </left>
      <right/>
      <top style="thick">
        <color rgb="FF0000FF"/>
      </top>
      <bottom style="double">
        <color rgb="FF0000FF"/>
      </bottom>
      <diagonal/>
    </border>
    <border>
      <left/>
      <right style="thin">
        <color theme="2" tint="-0.499984740745262"/>
      </right>
      <top style="thick">
        <color rgb="FF0000FF"/>
      </top>
      <bottom style="double">
        <color rgb="FF0000FF"/>
      </bottom>
      <diagonal/>
    </border>
    <border>
      <left style="thin">
        <color theme="2" tint="-0.499984740745262"/>
      </left>
      <right style="thin">
        <color theme="2" tint="-0.499984740745262"/>
      </right>
      <top style="thick">
        <color rgb="FF0000FF"/>
      </top>
      <bottom style="double">
        <color rgb="FF0000FF"/>
      </bottom>
      <diagonal/>
    </border>
    <border>
      <left style="thin">
        <color theme="2" tint="-0.499984740745262"/>
      </left>
      <right/>
      <top style="thick">
        <color rgb="FF0000FF"/>
      </top>
      <bottom style="double">
        <color rgb="FF0000FF"/>
      </bottom>
      <diagonal/>
    </border>
    <border>
      <left style="thick">
        <color rgb="FF0000FF"/>
      </left>
      <right style="thin">
        <color theme="6" tint="-0.499984740745262"/>
      </right>
      <top style="thick">
        <color rgb="FF0000FF"/>
      </top>
      <bottom style="double">
        <color rgb="FF0000FF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rgb="FF0000FF"/>
      </top>
      <bottom style="double">
        <color rgb="FF0000FF"/>
      </bottom>
      <diagonal/>
    </border>
    <border>
      <left style="thin">
        <color theme="6" tint="-0.499984740745262"/>
      </left>
      <right style="thick">
        <color rgb="FF0000FF"/>
      </right>
      <top style="thick">
        <color rgb="FF0000FF"/>
      </top>
      <bottom style="double">
        <color rgb="FF0000FF"/>
      </bottom>
      <diagonal/>
    </border>
    <border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>
      <left/>
      <right/>
      <top style="thick">
        <color rgb="FF0000FF"/>
      </top>
      <bottom style="thick">
        <color rgb="FF0000FF"/>
      </bottom>
      <diagonal/>
    </border>
    <border>
      <left style="medium">
        <color theme="6" tint="-0.24994659260841701"/>
      </left>
      <right style="thin">
        <color theme="6" tint="-0.24994659260841701"/>
      </right>
      <top style="thick">
        <color rgb="FF0000FF"/>
      </top>
      <bottom style="double">
        <color rgb="FF0000FF"/>
      </bottom>
      <diagonal/>
    </border>
    <border>
      <left style="thick">
        <color rgb="FF0000FF"/>
      </left>
      <right/>
      <top style="dotted">
        <color rgb="FF0000FF"/>
      </top>
      <bottom/>
      <diagonal/>
    </border>
    <border>
      <left/>
      <right/>
      <top style="dotted">
        <color rgb="FF0000FF"/>
      </top>
      <bottom/>
      <diagonal/>
    </border>
    <border>
      <left style="medium">
        <color theme="6" tint="-0.24994659260841701"/>
      </left>
      <right style="thin">
        <color theme="6" tint="-0.24994659260841701"/>
      </right>
      <top style="dotted">
        <color rgb="FF0000FF"/>
      </top>
      <bottom/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rgb="FF0000FF"/>
      </top>
      <bottom/>
      <diagonal/>
    </border>
    <border>
      <left style="thin">
        <color theme="6" tint="-0.24994659260841701"/>
      </left>
      <right/>
      <top style="dotted">
        <color rgb="FF0000FF"/>
      </top>
      <bottom/>
      <diagonal/>
    </border>
    <border>
      <left style="thick">
        <color rgb="FF0000FF"/>
      </left>
      <right style="thick">
        <color rgb="FF0000FF"/>
      </right>
      <top style="dotted">
        <color rgb="FF0000FF"/>
      </top>
      <bottom/>
      <diagonal/>
    </border>
    <border>
      <left/>
      <right style="thin">
        <color theme="6" tint="-0.24994659260841701"/>
      </right>
      <top style="dotted">
        <color rgb="FF0000FF"/>
      </top>
      <bottom/>
      <diagonal/>
    </border>
    <border>
      <left/>
      <right style="thin">
        <color theme="2" tint="-0.499984740745262"/>
      </right>
      <top style="dotted">
        <color rgb="FF0000FF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dotted">
        <color rgb="FF0000FF"/>
      </top>
      <bottom/>
      <diagonal/>
    </border>
    <border>
      <left style="thin">
        <color theme="2" tint="-0.499984740745262"/>
      </left>
      <right/>
      <top style="dotted">
        <color rgb="FF0000FF"/>
      </top>
      <bottom/>
      <diagonal/>
    </border>
    <border>
      <left style="thick">
        <color rgb="FF0000FF"/>
      </left>
      <right style="thin">
        <color theme="6" tint="-0.499984740745262"/>
      </right>
      <top style="dotted">
        <color rgb="FF0000FF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dotted">
        <color rgb="FF0000FF"/>
      </top>
      <bottom/>
      <diagonal/>
    </border>
    <border>
      <left style="thin">
        <color theme="6" tint="-0.499984740745262"/>
      </left>
      <right style="thick">
        <color rgb="FF0000FF"/>
      </right>
      <top style="dotted">
        <color rgb="FF0000FF"/>
      </top>
      <bottom/>
      <diagonal/>
    </border>
    <border>
      <left/>
      <right style="medium">
        <color theme="6" tint="-0.24994659260841701"/>
      </right>
      <top style="thick">
        <color rgb="FF0000FF"/>
      </top>
      <bottom style="thick">
        <color rgb="FF0000FF"/>
      </bottom>
      <diagonal/>
    </border>
    <border>
      <left style="medium">
        <color theme="6" tint="-0.24994659260841701"/>
      </left>
      <right style="thin">
        <color theme="6" tint="-0.24994659260841701"/>
      </right>
      <top style="thick">
        <color rgb="FF0000FF"/>
      </top>
      <bottom style="thick">
        <color rgb="FF0000FF"/>
      </bottom>
      <diagonal/>
    </border>
    <border>
      <left style="thin">
        <color theme="6" tint="-0.24994659260841701"/>
      </left>
      <right style="thin">
        <color theme="6" tint="-0.24994659260841701"/>
      </right>
      <top style="thick">
        <color rgb="FF0000FF"/>
      </top>
      <bottom style="thick">
        <color rgb="FF0000FF"/>
      </bottom>
      <diagonal/>
    </border>
    <border>
      <left style="thin">
        <color theme="6" tint="-0.24994659260841701"/>
      </left>
      <right/>
      <top style="thick">
        <color rgb="FF0000FF"/>
      </top>
      <bottom style="thick">
        <color rgb="FF0000FF"/>
      </bottom>
      <diagonal/>
    </border>
    <border>
      <left/>
      <right style="thin">
        <color theme="6" tint="-0.24994659260841701"/>
      </right>
      <top style="thick">
        <color rgb="FF0000FF"/>
      </top>
      <bottom style="thick">
        <color rgb="FF0000FF"/>
      </bottom>
      <diagonal/>
    </border>
    <border>
      <left/>
      <right style="thin">
        <color theme="2" tint="-0.499984740745262"/>
      </right>
      <top style="thick">
        <color rgb="FF0000FF"/>
      </top>
      <bottom style="thick">
        <color rgb="FF0000FF"/>
      </bottom>
      <diagonal/>
    </border>
    <border>
      <left style="thin">
        <color theme="2" tint="-0.499984740745262"/>
      </left>
      <right style="thin">
        <color theme="2" tint="-0.499984740745262"/>
      </right>
      <top style="thick">
        <color rgb="FF0000FF"/>
      </top>
      <bottom style="thick">
        <color rgb="FF0000FF"/>
      </bottom>
      <diagonal/>
    </border>
    <border>
      <left style="thin">
        <color theme="2" tint="-0.499984740745262"/>
      </left>
      <right/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n">
        <color theme="6" tint="-0.499984740745262"/>
      </right>
      <top style="thick">
        <color rgb="FF0000FF"/>
      </top>
      <bottom style="thick">
        <color rgb="FF0000FF"/>
      </bottom>
      <diagonal/>
    </border>
    <border>
      <left style="thin">
        <color theme="6" tint="-0.499984740745262"/>
      </left>
      <right style="thin">
        <color theme="6" tint="-0.499984740745262"/>
      </right>
      <top style="thick">
        <color rgb="FF0000FF"/>
      </top>
      <bottom style="thick">
        <color rgb="FF0000FF"/>
      </bottom>
      <diagonal/>
    </border>
    <border>
      <left style="thin">
        <color theme="6" tint="-0.499984740745262"/>
      </left>
      <right style="thick">
        <color rgb="FF0000FF"/>
      </right>
      <top style="thick">
        <color rgb="FF0000FF"/>
      </top>
      <bottom style="thick">
        <color rgb="FF0000FF"/>
      </bottom>
      <diagonal/>
    </border>
    <border>
      <left style="thick">
        <color rgb="FF0000FF"/>
      </left>
      <right style="thick">
        <color rgb="FF0000FF"/>
      </right>
      <top/>
      <bottom/>
      <diagonal/>
    </border>
    <border>
      <left style="medium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ck">
        <color rgb="FF0000FF"/>
      </bottom>
      <diagonal/>
    </border>
    <border>
      <left style="medium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dotted">
        <color theme="6" tint="-0.24994659260841701"/>
      </top>
      <bottom style="thick">
        <color rgb="FF0000FF"/>
      </bottom>
      <diagonal/>
    </border>
    <border>
      <left style="thin">
        <color theme="6" tint="-0.24994659260841701"/>
      </left>
      <right style="medium">
        <color rgb="FF0000FF"/>
      </right>
      <top style="dotted">
        <color theme="6" tint="-0.24994659260841701"/>
      </top>
      <bottom style="thick">
        <color rgb="FF0000FF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dotted">
        <color theme="6" tint="-0.24994659260841701"/>
      </bottom>
      <diagonal/>
    </border>
    <border>
      <left/>
      <right style="thin">
        <color theme="6" tint="-0.24994659260841701"/>
      </right>
      <top style="dotted">
        <color theme="6" tint="-0.24994659260841701"/>
      </top>
      <bottom style="thick">
        <color rgb="FF0000FF"/>
      </bottom>
      <diagonal/>
    </border>
    <border>
      <left style="thin">
        <color theme="6" tint="-0.24994659260841701"/>
      </left>
      <right style="medium">
        <color rgb="FF0000FF"/>
      </right>
      <top style="dotted">
        <color theme="6" tint="-0.24994659260841701"/>
      </top>
      <bottom style="dotted">
        <color theme="6" tint="-0.24994659260841701"/>
      </bottom>
      <diagonal/>
    </border>
    <border>
      <left style="medium">
        <color rgb="FF0000FF"/>
      </left>
      <right style="medium">
        <color rgb="FF0000FF"/>
      </right>
      <top style="dotted">
        <color theme="6" tint="-0.24994659260841701"/>
      </top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dotted">
        <color theme="6" tint="-0.24994659260841701"/>
      </bottom>
      <diagonal/>
    </border>
    <border>
      <left style="thin">
        <color theme="6" tint="-0.24994659260841701"/>
      </left>
      <right/>
      <top style="dotted">
        <color theme="6" tint="-0.24994659260841701"/>
      </top>
      <bottom style="thick">
        <color rgb="FF0000FF"/>
      </bottom>
      <diagonal/>
    </border>
    <border>
      <left style="thin">
        <color rgb="FF7DA22A"/>
      </left>
      <right style="thick">
        <color rgb="FF0000FF"/>
      </right>
      <top style="dotted">
        <color rgb="FF0000FF"/>
      </top>
      <bottom style="thick">
        <color rgb="FF0000FF"/>
      </bottom>
      <diagonal/>
    </border>
    <border>
      <left style="thin">
        <color rgb="FF7DA22A"/>
      </left>
      <right style="thin">
        <color rgb="FF7DA22A"/>
      </right>
      <top style="dotted">
        <color rgb="FF0000FF"/>
      </top>
      <bottom style="dotted">
        <color rgb="FF0000FF"/>
      </bottom>
      <diagonal/>
    </border>
    <border>
      <left style="thin">
        <color rgb="FF7DA22A"/>
      </left>
      <right style="thick">
        <color rgb="FF0000FF"/>
      </right>
      <top style="dotted">
        <color rgb="FF0000FF"/>
      </top>
      <bottom style="dotted">
        <color rgb="FF0000FF"/>
      </bottom>
      <diagonal/>
    </border>
    <border>
      <left style="thin">
        <color rgb="FF7DA22A"/>
      </left>
      <right style="thin">
        <color rgb="FF7DA22A"/>
      </right>
      <top style="dotted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63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5" fontId="2" fillId="4" borderId="18" xfId="0" applyNumberFormat="1" applyFont="1" applyFill="1" applyBorder="1" applyAlignment="1">
      <alignment horizontal="center" vertical="center" wrapText="1"/>
    </xf>
    <xf numFmtId="15" fontId="2" fillId="4" borderId="19" xfId="0" applyNumberFormat="1" applyFont="1" applyFill="1" applyBorder="1" applyAlignment="1">
      <alignment horizontal="center" vertical="center" wrapText="1"/>
    </xf>
    <xf numFmtId="15" fontId="2" fillId="4" borderId="19" xfId="0" applyNumberFormat="1" applyFont="1" applyFill="1" applyBorder="1" applyAlignment="1">
      <alignment horizontal="center" vertical="center"/>
    </xf>
    <xf numFmtId="15" fontId="2" fillId="4" borderId="20" xfId="0" applyNumberFormat="1" applyFont="1" applyFill="1" applyBorder="1" applyAlignment="1">
      <alignment horizontal="center" vertical="center" wrapText="1"/>
    </xf>
    <xf numFmtId="15" fontId="2" fillId="4" borderId="21" xfId="0" applyNumberFormat="1" applyFont="1" applyFill="1" applyBorder="1" applyAlignment="1">
      <alignment horizontal="center" vertical="center" wrapText="1"/>
    </xf>
    <xf numFmtId="15" fontId="2" fillId="4" borderId="21" xfId="0" applyNumberFormat="1" applyFont="1" applyFill="1" applyBorder="1" applyAlignment="1">
      <alignment horizontal="center" vertical="center"/>
    </xf>
    <xf numFmtId="49" fontId="1" fillId="4" borderId="15" xfId="0" applyNumberFormat="1" applyFont="1" applyFill="1" applyBorder="1" applyAlignment="1">
      <alignment horizontal="center" vertical="center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17" xfId="0" applyNumberFormat="1" applyFont="1" applyFill="1" applyBorder="1" applyAlignment="1">
      <alignment horizontal="center" vertical="center"/>
    </xf>
    <xf numFmtId="15" fontId="2" fillId="4" borderId="22" xfId="0" applyNumberFormat="1" applyFont="1" applyFill="1" applyBorder="1" applyAlignment="1">
      <alignment horizontal="center" vertical="center" wrapText="1"/>
    </xf>
    <xf numFmtId="15" fontId="2" fillId="4" borderId="23" xfId="0" applyNumberFormat="1" applyFont="1" applyFill="1" applyBorder="1" applyAlignment="1">
      <alignment horizontal="center" vertical="center" wrapText="1"/>
    </xf>
    <xf numFmtId="15" fontId="2" fillId="4" borderId="23" xfId="0" applyNumberFormat="1" applyFont="1" applyFill="1" applyBorder="1" applyAlignment="1">
      <alignment horizontal="center" vertical="center"/>
    </xf>
    <xf numFmtId="15" fontId="2" fillId="4" borderId="26" xfId="0" applyNumberFormat="1" applyFont="1" applyFill="1" applyBorder="1" applyAlignment="1">
      <alignment horizontal="center" vertical="center"/>
    </xf>
    <xf numFmtId="15" fontId="2" fillId="4" borderId="27" xfId="0" applyNumberFormat="1" applyFont="1" applyFill="1" applyBorder="1" applyAlignment="1">
      <alignment horizontal="center" vertical="center" wrapText="1"/>
    </xf>
    <xf numFmtId="15" fontId="2" fillId="4" borderId="27" xfId="0" applyNumberFormat="1" applyFont="1" applyFill="1" applyBorder="1" applyAlignment="1">
      <alignment horizontal="center" vertical="center"/>
    </xf>
    <xf numFmtId="15" fontId="2" fillId="4" borderId="26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49" fontId="1" fillId="4" borderId="24" xfId="0" applyNumberFormat="1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49" fontId="1" fillId="4" borderId="25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50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0" fillId="4" borderId="0" xfId="0" applyFont="1" applyFill="1"/>
    <xf numFmtId="15" fontId="0" fillId="4" borderId="0" xfId="0" applyNumberFormat="1" applyFont="1" applyFill="1"/>
    <xf numFmtId="0" fontId="0" fillId="0" borderId="0" xfId="0" applyFont="1"/>
    <xf numFmtId="0" fontId="5" fillId="3" borderId="4" xfId="0" applyFont="1" applyFill="1" applyBorder="1" applyAlignment="1">
      <alignment horizontal="center" vertical="top" wrapText="1"/>
    </xf>
    <xf numFmtId="15" fontId="5" fillId="3" borderId="5" xfId="0" applyNumberFormat="1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15" fontId="9" fillId="0" borderId="8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15" fontId="9" fillId="0" borderId="0" xfId="0" applyNumberFormat="1" applyFont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15" fontId="9" fillId="2" borderId="8" xfId="0" applyNumberFormat="1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15" fontId="9" fillId="2" borderId="0" xfId="0" applyNumberFormat="1" applyFont="1" applyFill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0" xfId="0" applyNumberFormat="1" applyFont="1" applyFill="1" applyAlignment="1">
      <alignment horizontal="center" vertical="top" wrapText="1"/>
    </xf>
    <xf numFmtId="0" fontId="0" fillId="0" borderId="0" xfId="0" applyFont="1" applyAlignment="1"/>
    <xf numFmtId="0" fontId="8" fillId="2" borderId="7" xfId="0" applyNumberFormat="1" applyFont="1" applyFill="1" applyBorder="1" applyAlignment="1">
      <alignment horizontal="center" vertical="top" wrapText="1"/>
    </xf>
    <xf numFmtId="14" fontId="9" fillId="2" borderId="0" xfId="0" applyNumberFormat="1" applyFont="1" applyFill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/>
    </xf>
    <xf numFmtId="15" fontId="9" fillId="2" borderId="8" xfId="0" applyNumberFormat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15" fontId="9" fillId="2" borderId="0" xfId="0" applyNumberFormat="1" applyFont="1" applyFill="1" applyAlignment="1">
      <alignment horizontal="center" vertical="top"/>
    </xf>
    <xf numFmtId="0" fontId="9" fillId="2" borderId="8" xfId="0" applyFont="1" applyFill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15" fontId="9" fillId="0" borderId="8" xfId="0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15" fontId="9" fillId="0" borderId="0" xfId="0" applyNumberFormat="1" applyFont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wrapText="1"/>
    </xf>
    <xf numFmtId="15" fontId="9" fillId="0" borderId="8" xfId="0" applyNumberFormat="1" applyFont="1" applyBorder="1" applyAlignment="1">
      <alignment horizontal="center" wrapText="1"/>
    </xf>
    <xf numFmtId="15" fontId="9" fillId="0" borderId="0" xfId="0" applyNumberFormat="1" applyFont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15" fontId="9" fillId="2" borderId="8" xfId="0" applyNumberFormat="1" applyFont="1" applyFill="1" applyBorder="1" applyAlignment="1">
      <alignment horizontal="center" wrapText="1"/>
    </xf>
    <xf numFmtId="15" fontId="9" fillId="2" borderId="0" xfId="0" applyNumberFormat="1" applyFont="1" applyFill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15" fontId="9" fillId="0" borderId="0" xfId="0" applyNumberFormat="1" applyFont="1" applyBorder="1" applyAlignment="1">
      <alignment horizontal="center" vertical="top" wrapText="1"/>
    </xf>
    <xf numFmtId="15" fontId="9" fillId="0" borderId="0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 vertical="top" wrapText="1"/>
    </xf>
    <xf numFmtId="15" fontId="9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top" wrapText="1"/>
    </xf>
    <xf numFmtId="15" fontId="9" fillId="2" borderId="0" xfId="0" applyNumberFormat="1" applyFont="1" applyFill="1" applyBorder="1" applyAlignment="1">
      <alignment horizontal="center" vertical="top" wrapText="1"/>
    </xf>
    <xf numFmtId="15" fontId="9" fillId="0" borderId="0" xfId="0" applyNumberFormat="1" applyFont="1" applyAlignment="1">
      <alignment horizontal="center" vertical="center" wrapText="1"/>
    </xf>
    <xf numFmtId="15" fontId="0" fillId="0" borderId="0" xfId="0" applyNumberFormat="1" applyFont="1"/>
    <xf numFmtId="0" fontId="9" fillId="0" borderId="0" xfId="0" applyNumberFormat="1" applyFont="1" applyAlignment="1">
      <alignment horizontal="center" vertical="top" wrapText="1"/>
    </xf>
    <xf numFmtId="0" fontId="5" fillId="3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9" fillId="2" borderId="0" xfId="0" applyFont="1" applyFill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15" fontId="9" fillId="2" borderId="0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82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top" wrapText="1"/>
    </xf>
    <xf numFmtId="0" fontId="0" fillId="11" borderId="35" xfId="0" applyFont="1" applyFill="1" applyBorder="1" applyAlignment="1">
      <alignment horizontal="center" vertical="center" wrapText="1"/>
    </xf>
    <xf numFmtId="0" fontId="0" fillId="11" borderId="36" xfId="0" applyFont="1" applyFill="1" applyBorder="1" applyAlignment="1">
      <alignment horizontal="center" vertical="center" wrapText="1"/>
    </xf>
    <xf numFmtId="0" fontId="0" fillId="11" borderId="37" xfId="0" applyFont="1" applyFill="1" applyBorder="1" applyAlignment="1">
      <alignment horizontal="center" vertical="center" wrapText="1"/>
    </xf>
    <xf numFmtId="0" fontId="0" fillId="12" borderId="35" xfId="0" applyFont="1" applyFill="1" applyBorder="1" applyAlignment="1">
      <alignment horizontal="center" vertical="center" wrapText="1"/>
    </xf>
    <xf numFmtId="0" fontId="0" fillId="12" borderId="36" xfId="0" applyFont="1" applyFill="1" applyBorder="1" applyAlignment="1">
      <alignment horizontal="center" vertical="center" wrapText="1"/>
    </xf>
    <xf numFmtId="0" fontId="0" fillId="12" borderId="37" xfId="0" applyFont="1" applyFill="1" applyBorder="1" applyAlignment="1">
      <alignment horizontal="center" vertical="center" wrapText="1"/>
    </xf>
    <xf numFmtId="0" fontId="0" fillId="13" borderId="38" xfId="0" applyFont="1" applyFill="1" applyBorder="1" applyAlignment="1">
      <alignment horizontal="center" vertical="center" wrapText="1"/>
    </xf>
    <xf numFmtId="0" fontId="0" fillId="13" borderId="39" xfId="0" applyFont="1" applyFill="1" applyBorder="1" applyAlignment="1">
      <alignment horizontal="center" vertical="center" wrapText="1"/>
    </xf>
    <xf numFmtId="0" fontId="0" fillId="13" borderId="40" xfId="0" applyFont="1" applyFill="1" applyBorder="1" applyAlignment="1">
      <alignment horizontal="center" vertical="center" wrapText="1"/>
    </xf>
    <xf numFmtId="0" fontId="0" fillId="19" borderId="41" xfId="0" applyFont="1" applyFill="1" applyBorder="1" applyAlignment="1">
      <alignment horizontal="center" vertical="center" wrapText="1"/>
    </xf>
    <xf numFmtId="0" fontId="0" fillId="19" borderId="42" xfId="0" applyFont="1" applyFill="1" applyBorder="1" applyAlignment="1">
      <alignment horizontal="center" vertical="center" wrapText="1"/>
    </xf>
    <xf numFmtId="0" fontId="0" fillId="19" borderId="43" xfId="0" applyFont="1" applyFill="1" applyBorder="1" applyAlignment="1">
      <alignment horizontal="center" vertical="center" wrapText="1"/>
    </xf>
    <xf numFmtId="0" fontId="0" fillId="16" borderId="47" xfId="0" applyFont="1" applyFill="1" applyBorder="1" applyAlignment="1">
      <alignment horizontal="center" vertical="center" wrapText="1"/>
    </xf>
    <xf numFmtId="0" fontId="0" fillId="16" borderId="48" xfId="0" applyFont="1" applyFill="1" applyBorder="1" applyAlignment="1">
      <alignment horizontal="center" vertical="center" wrapText="1"/>
    </xf>
    <xf numFmtId="0" fontId="0" fillId="16" borderId="49" xfId="0" applyFont="1" applyFill="1" applyBorder="1" applyAlignment="1">
      <alignment horizontal="center" vertical="center" wrapText="1"/>
    </xf>
    <xf numFmtId="0" fontId="0" fillId="14" borderId="41" xfId="0" applyFont="1" applyFill="1" applyBorder="1" applyAlignment="1">
      <alignment horizontal="center" vertical="center" wrapText="1"/>
    </xf>
    <xf numFmtId="0" fontId="0" fillId="14" borderId="42" xfId="0" applyFont="1" applyFill="1" applyBorder="1" applyAlignment="1">
      <alignment horizontal="center" vertical="center" wrapText="1"/>
    </xf>
    <xf numFmtId="0" fontId="0" fillId="14" borderId="43" xfId="0" applyFont="1" applyFill="1" applyBorder="1" applyAlignment="1">
      <alignment horizontal="center" vertical="center" wrapText="1"/>
    </xf>
    <xf numFmtId="0" fontId="0" fillId="15" borderId="44" xfId="0" applyFont="1" applyFill="1" applyBorder="1" applyAlignment="1">
      <alignment horizontal="center" vertical="center" wrapText="1"/>
    </xf>
    <xf numFmtId="0" fontId="0" fillId="15" borderId="45" xfId="0" applyFont="1" applyFill="1" applyBorder="1" applyAlignment="1">
      <alignment horizontal="center" vertical="center" wrapText="1"/>
    </xf>
    <xf numFmtId="0" fontId="0" fillId="15" borderId="46" xfId="0" applyFont="1" applyFill="1" applyBorder="1" applyAlignment="1">
      <alignment horizontal="center" vertical="center" wrapText="1"/>
    </xf>
    <xf numFmtId="16" fontId="0" fillId="0" borderId="83" xfId="0" applyNumberFormat="1" applyFont="1" applyBorder="1" applyAlignment="1">
      <alignment horizontal="center" vertical="center"/>
    </xf>
    <xf numFmtId="16" fontId="0" fillId="0" borderId="50" xfId="0" applyNumberFormat="1" applyFont="1" applyBorder="1" applyAlignment="1">
      <alignment horizontal="center" vertical="center"/>
    </xf>
    <xf numFmtId="0" fontId="0" fillId="11" borderId="51" xfId="0" applyFont="1" applyFill="1" applyBorder="1" applyAlignment="1">
      <alignment horizontal="center" wrapText="1"/>
    </xf>
    <xf numFmtId="0" fontId="0" fillId="11" borderId="52" xfId="0" applyFont="1" applyFill="1" applyBorder="1" applyAlignment="1">
      <alignment horizontal="center" wrapText="1"/>
    </xf>
    <xf numFmtId="0" fontId="0" fillId="11" borderId="53" xfId="0" applyFont="1" applyFill="1" applyBorder="1" applyAlignment="1">
      <alignment horizontal="center" wrapText="1"/>
    </xf>
    <xf numFmtId="0" fontId="0" fillId="12" borderId="51" xfId="0" applyFont="1" applyFill="1" applyBorder="1" applyAlignment="1">
      <alignment horizontal="center" wrapText="1"/>
    </xf>
    <xf numFmtId="0" fontId="0" fillId="12" borderId="52" xfId="0" applyFont="1" applyFill="1" applyBorder="1" applyAlignment="1">
      <alignment horizontal="center" wrapText="1"/>
    </xf>
    <xf numFmtId="0" fontId="0" fillId="12" borderId="53" xfId="0" applyFont="1" applyFill="1" applyBorder="1" applyAlignment="1">
      <alignment horizontal="center" wrapText="1"/>
    </xf>
    <xf numFmtId="0" fontId="0" fillId="13" borderId="54" xfId="0" applyFont="1" applyFill="1" applyBorder="1" applyAlignment="1">
      <alignment horizontal="center" wrapText="1"/>
    </xf>
    <xf numFmtId="0" fontId="0" fillId="13" borderId="55" xfId="0" applyFont="1" applyFill="1" applyBorder="1" applyAlignment="1">
      <alignment horizontal="center" wrapText="1"/>
    </xf>
    <xf numFmtId="0" fontId="0" fillId="13" borderId="56" xfId="0" applyFont="1" applyFill="1" applyBorder="1" applyAlignment="1">
      <alignment horizontal="center" wrapText="1"/>
    </xf>
    <xf numFmtId="0" fontId="0" fillId="19" borderId="57" xfId="0" applyFont="1" applyFill="1" applyBorder="1" applyAlignment="1">
      <alignment horizontal="center" wrapText="1"/>
    </xf>
    <xf numFmtId="0" fontId="0" fillId="19" borderId="58" xfId="0" applyFont="1" applyFill="1" applyBorder="1" applyAlignment="1">
      <alignment horizontal="center" wrapText="1"/>
    </xf>
    <xf numFmtId="0" fontId="0" fillId="19" borderId="59" xfId="0" applyFont="1" applyFill="1" applyBorder="1" applyAlignment="1">
      <alignment horizontal="center" wrapText="1"/>
    </xf>
    <xf numFmtId="0" fontId="0" fillId="16" borderId="63" xfId="0" applyFont="1" applyFill="1" applyBorder="1" applyAlignment="1">
      <alignment horizontal="center" wrapText="1"/>
    </xf>
    <xf numFmtId="0" fontId="0" fillId="16" borderId="64" xfId="0" applyFont="1" applyFill="1" applyBorder="1" applyAlignment="1">
      <alignment horizontal="center" wrapText="1"/>
    </xf>
    <xf numFmtId="0" fontId="0" fillId="16" borderId="65" xfId="0" applyFont="1" applyFill="1" applyBorder="1" applyAlignment="1">
      <alignment horizontal="center" wrapText="1"/>
    </xf>
    <xf numFmtId="0" fontId="0" fillId="14" borderId="57" xfId="0" applyFont="1" applyFill="1" applyBorder="1" applyAlignment="1">
      <alignment horizontal="center" wrapText="1"/>
    </xf>
    <xf numFmtId="0" fontId="0" fillId="14" borderId="58" xfId="0" applyFont="1" applyFill="1" applyBorder="1" applyAlignment="1">
      <alignment horizontal="center" wrapText="1"/>
    </xf>
    <xf numFmtId="0" fontId="0" fillId="14" borderId="59" xfId="0" applyFont="1" applyFill="1" applyBorder="1" applyAlignment="1">
      <alignment horizontal="center" wrapText="1"/>
    </xf>
    <xf numFmtId="0" fontId="0" fillId="15" borderId="60" xfId="0" applyFont="1" applyFill="1" applyBorder="1" applyAlignment="1">
      <alignment horizontal="center" wrapText="1"/>
    </xf>
    <xf numFmtId="0" fontId="0" fillId="15" borderId="61" xfId="0" applyFont="1" applyFill="1" applyBorder="1" applyAlignment="1">
      <alignment horizontal="center" wrapText="1"/>
    </xf>
    <xf numFmtId="0" fontId="0" fillId="15" borderId="62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6" fillId="13" borderId="54" xfId="0" applyFont="1" applyFill="1" applyBorder="1" applyAlignment="1">
      <alignment horizontal="center" wrapText="1"/>
    </xf>
    <xf numFmtId="0" fontId="6" fillId="13" borderId="55" xfId="0" applyFont="1" applyFill="1" applyBorder="1" applyAlignment="1">
      <alignment horizontal="center" wrapText="1"/>
    </xf>
    <xf numFmtId="0" fontId="6" fillId="13" borderId="56" xfId="0" applyFont="1" applyFill="1" applyBorder="1" applyAlignment="1">
      <alignment horizontal="center" wrapText="1"/>
    </xf>
    <xf numFmtId="0" fontId="6" fillId="18" borderId="54" xfId="0" applyFont="1" applyFill="1" applyBorder="1" applyAlignment="1">
      <alignment horizontal="center" wrapText="1"/>
    </xf>
    <xf numFmtId="0" fontId="6" fillId="17" borderId="54" xfId="0" applyFont="1" applyFill="1" applyBorder="1" applyAlignment="1">
      <alignment horizontal="center" wrapText="1"/>
    </xf>
    <xf numFmtId="0" fontId="6" fillId="16" borderId="54" xfId="0" applyFont="1" applyFill="1" applyBorder="1" applyAlignment="1">
      <alignment horizontal="center" wrapText="1"/>
    </xf>
    <xf numFmtId="16" fontId="0" fillId="0" borderId="84" xfId="0" applyNumberFormat="1" applyFont="1" applyBorder="1" applyAlignment="1">
      <alignment horizontal="center" vertical="center"/>
    </xf>
    <xf numFmtId="16" fontId="0" fillId="0" borderId="66" xfId="0" applyNumberFormat="1" applyFont="1" applyBorder="1" applyAlignment="1">
      <alignment horizontal="center" vertical="center"/>
    </xf>
    <xf numFmtId="0" fontId="0" fillId="11" borderId="67" xfId="0" applyFont="1" applyFill="1" applyBorder="1" applyAlignment="1">
      <alignment horizontal="center" wrapText="1"/>
    </xf>
    <xf numFmtId="0" fontId="0" fillId="11" borderId="68" xfId="0" applyFont="1" applyFill="1" applyBorder="1" applyAlignment="1">
      <alignment horizontal="center" wrapText="1"/>
    </xf>
    <xf numFmtId="0" fontId="0" fillId="11" borderId="69" xfId="0" applyFont="1" applyFill="1" applyBorder="1" applyAlignment="1">
      <alignment horizontal="center" wrapText="1"/>
    </xf>
    <xf numFmtId="0" fontId="0" fillId="12" borderId="67" xfId="0" applyFont="1" applyFill="1" applyBorder="1" applyAlignment="1">
      <alignment horizontal="center" wrapText="1"/>
    </xf>
    <xf numFmtId="0" fontId="0" fillId="12" borderId="68" xfId="0" applyFont="1" applyFill="1" applyBorder="1" applyAlignment="1">
      <alignment horizontal="center" wrapText="1"/>
    </xf>
    <xf numFmtId="0" fontId="0" fillId="12" borderId="69" xfId="0" applyFont="1" applyFill="1" applyBorder="1" applyAlignment="1">
      <alignment horizontal="center" wrapText="1"/>
    </xf>
    <xf numFmtId="0" fontId="0" fillId="13" borderId="70" xfId="0" applyFont="1" applyFill="1" applyBorder="1" applyAlignment="1">
      <alignment horizontal="center" wrapText="1"/>
    </xf>
    <xf numFmtId="0" fontId="0" fillId="13" borderId="71" xfId="0" applyFont="1" applyFill="1" applyBorder="1" applyAlignment="1">
      <alignment horizontal="center" wrapText="1"/>
    </xf>
    <xf numFmtId="0" fontId="0" fillId="13" borderId="72" xfId="0" applyFont="1" applyFill="1" applyBorder="1" applyAlignment="1">
      <alignment horizontal="center" wrapText="1"/>
    </xf>
    <xf numFmtId="0" fontId="0" fillId="19" borderId="73" xfId="0" applyFont="1" applyFill="1" applyBorder="1" applyAlignment="1">
      <alignment horizontal="center" wrapText="1"/>
    </xf>
    <xf numFmtId="0" fontId="0" fillId="19" borderId="74" xfId="0" applyFont="1" applyFill="1" applyBorder="1" applyAlignment="1">
      <alignment horizontal="center" wrapText="1"/>
    </xf>
    <xf numFmtId="0" fontId="0" fillId="19" borderId="75" xfId="0" applyFont="1" applyFill="1" applyBorder="1" applyAlignment="1">
      <alignment horizontal="center" wrapText="1"/>
    </xf>
    <xf numFmtId="0" fontId="0" fillId="16" borderId="79" xfId="0" applyFont="1" applyFill="1" applyBorder="1" applyAlignment="1">
      <alignment horizontal="center" wrapText="1"/>
    </xf>
    <xf numFmtId="0" fontId="0" fillId="16" borderId="80" xfId="0" applyFont="1" applyFill="1" applyBorder="1" applyAlignment="1">
      <alignment horizontal="center" wrapText="1"/>
    </xf>
    <xf numFmtId="0" fontId="0" fillId="16" borderId="81" xfId="0" applyFont="1" applyFill="1" applyBorder="1" applyAlignment="1">
      <alignment horizontal="center" wrapText="1"/>
    </xf>
    <xf numFmtId="0" fontId="0" fillId="14" borderId="73" xfId="0" applyFont="1" applyFill="1" applyBorder="1" applyAlignment="1">
      <alignment horizontal="center" wrapText="1"/>
    </xf>
    <xf numFmtId="0" fontId="0" fillId="14" borderId="74" xfId="0" applyFont="1" applyFill="1" applyBorder="1" applyAlignment="1">
      <alignment horizontal="center" wrapText="1"/>
    </xf>
    <xf numFmtId="0" fontId="0" fillId="14" borderId="75" xfId="0" applyFont="1" applyFill="1" applyBorder="1" applyAlignment="1">
      <alignment horizontal="center" wrapText="1"/>
    </xf>
    <xf numFmtId="0" fontId="0" fillId="15" borderId="76" xfId="0" applyFont="1" applyFill="1" applyBorder="1" applyAlignment="1">
      <alignment horizontal="center" wrapText="1"/>
    </xf>
    <xf numFmtId="0" fontId="0" fillId="15" borderId="77" xfId="0" applyFont="1" applyFill="1" applyBorder="1" applyAlignment="1">
      <alignment horizontal="center" wrapText="1"/>
    </xf>
    <xf numFmtId="0" fontId="0" fillId="15" borderId="78" xfId="0" applyFont="1" applyFill="1" applyBorder="1" applyAlignment="1">
      <alignment horizontal="center" wrapText="1"/>
    </xf>
    <xf numFmtId="15" fontId="13" fillId="2" borderId="8" xfId="0" applyNumberFormat="1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3" fillId="2" borderId="8" xfId="0" applyFont="1" applyFill="1" applyBorder="1" applyAlignment="1">
      <alignment horizontal="center" vertical="top" wrapText="1"/>
    </xf>
    <xf numFmtId="15" fontId="13" fillId="2" borderId="0" xfId="0" applyNumberFormat="1" applyFont="1" applyFill="1" applyAlignment="1">
      <alignment horizontal="center" vertical="top" wrapText="1"/>
    </xf>
    <xf numFmtId="15" fontId="13" fillId="0" borderId="8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15" fontId="13" fillId="0" borderId="0" xfId="0" applyNumberFormat="1" applyFont="1" applyAlignment="1">
      <alignment horizontal="center" vertical="top" wrapText="1"/>
    </xf>
    <xf numFmtId="0" fontId="12" fillId="2" borderId="7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15" fontId="13" fillId="0" borderId="0" xfId="0" applyNumberFormat="1" applyFont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15" fontId="13" fillId="2" borderId="8" xfId="0" applyNumberFormat="1" applyFont="1" applyFill="1" applyBorder="1" applyAlignment="1">
      <alignment horizontal="center" wrapText="1"/>
    </xf>
    <xf numFmtId="15" fontId="13" fillId="2" borderId="0" xfId="0" applyNumberFormat="1" applyFont="1" applyFill="1" applyAlignment="1">
      <alignment horizontal="center" wrapText="1"/>
    </xf>
    <xf numFmtId="15" fontId="13" fillId="0" borderId="8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15" fontId="13" fillId="0" borderId="0" xfId="0" applyNumberFormat="1" applyFont="1" applyBorder="1" applyAlignment="1">
      <alignment horizontal="center" vertical="top" wrapText="1"/>
    </xf>
    <xf numFmtId="15" fontId="2" fillId="4" borderId="19" xfId="0" applyNumberFormat="1" applyFont="1" applyFill="1" applyBorder="1" applyAlignment="1">
      <alignment horizontal="center" vertical="center" wrapText="1"/>
    </xf>
    <xf numFmtId="15" fontId="2" fillId="4" borderId="21" xfId="0" applyNumberFormat="1" applyFont="1" applyFill="1" applyBorder="1" applyAlignment="1">
      <alignment horizontal="center" vertical="center" wrapText="1"/>
    </xf>
    <xf numFmtId="49" fontId="1" fillId="4" borderId="16" xfId="0" applyNumberFormat="1" applyFont="1" applyFill="1" applyBorder="1" applyAlignment="1">
      <alignment horizontal="center" vertical="center"/>
    </xf>
    <xf numFmtId="49" fontId="1" fillId="4" borderId="25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15" fontId="2" fillId="4" borderId="27" xfId="0" applyNumberFormat="1" applyFont="1" applyFill="1" applyBorder="1" applyAlignment="1">
      <alignment horizontal="center" vertical="center" wrapText="1"/>
    </xf>
    <xf numFmtId="15" fontId="2" fillId="4" borderId="2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4" fillId="2" borderId="7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14" fontId="12" fillId="0" borderId="7" xfId="0" applyNumberFormat="1" applyFont="1" applyBorder="1" applyAlignment="1">
      <alignment horizontal="center" vertical="top" wrapText="1"/>
    </xf>
    <xf numFmtId="0" fontId="13" fillId="2" borderId="8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13" fillId="2" borderId="10" xfId="0" applyFont="1" applyFill="1" applyBorder="1" applyAlignment="1">
      <alignment horizontal="center" vertical="top" wrapText="1"/>
    </xf>
    <xf numFmtId="15" fontId="13" fillId="2" borderId="11" xfId="0" applyNumberFormat="1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15" fontId="13" fillId="0" borderId="0" xfId="0" applyNumberFormat="1" applyFont="1" applyAlignment="1">
      <alignment vertical="top" wrapText="1"/>
    </xf>
    <xf numFmtId="0" fontId="13" fillId="2" borderId="0" xfId="0" applyFont="1" applyFill="1" applyBorder="1" applyAlignment="1">
      <alignment horizontal="center" wrapText="1"/>
    </xf>
    <xf numFmtId="15" fontId="13" fillId="2" borderId="0" xfId="0" applyNumberFormat="1" applyFont="1" applyFill="1" applyBorder="1" applyAlignment="1">
      <alignment horizontal="center" vertical="top" wrapText="1"/>
    </xf>
    <xf numFmtId="15" fontId="13" fillId="2" borderId="0" xfId="0" applyNumberFormat="1" applyFont="1" applyFill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top" wrapText="1"/>
    </xf>
    <xf numFmtId="15" fontId="13" fillId="2" borderId="10" xfId="0" applyNumberFormat="1" applyFont="1" applyFill="1" applyBorder="1" applyAlignment="1">
      <alignment horizontal="center" vertical="top" wrapText="1"/>
    </xf>
    <xf numFmtId="0" fontId="13" fillId="2" borderId="11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center" wrapText="1"/>
    </xf>
    <xf numFmtId="15" fontId="2" fillId="4" borderId="25" xfId="0" applyNumberFormat="1" applyFont="1" applyFill="1" applyBorder="1" applyAlignment="1">
      <alignment horizontal="center" vertical="center" wrapText="1"/>
    </xf>
    <xf numFmtId="15" fontId="2" fillId="4" borderId="85" xfId="0" applyNumberFormat="1" applyFont="1" applyFill="1" applyBorder="1" applyAlignment="1">
      <alignment horizontal="center" vertical="center" wrapText="1"/>
    </xf>
    <xf numFmtId="15" fontId="2" fillId="4" borderId="86" xfId="0" applyNumberFormat="1" applyFont="1" applyFill="1" applyBorder="1" applyAlignment="1">
      <alignment horizontal="center" vertical="center" wrapText="1"/>
    </xf>
    <xf numFmtId="15" fontId="2" fillId="4" borderId="87" xfId="0" applyNumberFormat="1" applyFont="1" applyFill="1" applyBorder="1" applyAlignment="1">
      <alignment horizontal="center" vertical="center" wrapText="1"/>
    </xf>
    <xf numFmtId="49" fontId="1" fillId="4" borderId="88" xfId="0" applyNumberFormat="1" applyFont="1" applyFill="1" applyBorder="1" applyAlignment="1">
      <alignment horizontal="center" vertical="center"/>
    </xf>
    <xf numFmtId="0" fontId="2" fillId="4" borderId="87" xfId="0" applyFont="1" applyFill="1" applyBorder="1" applyAlignment="1">
      <alignment horizontal="center" vertical="center" wrapText="1"/>
    </xf>
    <xf numFmtId="0" fontId="2" fillId="4" borderId="89" xfId="0" applyFont="1" applyFill="1" applyBorder="1" applyAlignment="1">
      <alignment horizontal="center" vertical="center" wrapText="1"/>
    </xf>
    <xf numFmtId="15" fontId="2" fillId="4" borderId="89" xfId="0" applyNumberFormat="1" applyFont="1" applyFill="1" applyBorder="1" applyAlignment="1">
      <alignment horizontal="center" vertical="center" wrapText="1"/>
    </xf>
    <xf numFmtId="15" fontId="2" fillId="4" borderId="90" xfId="0" applyNumberFormat="1" applyFont="1" applyFill="1" applyBorder="1" applyAlignment="1">
      <alignment horizontal="center" vertical="center" wrapText="1"/>
    </xf>
    <xf numFmtId="0" fontId="0" fillId="21" borderId="55" xfId="0" applyFont="1" applyFill="1" applyBorder="1" applyAlignment="1">
      <alignment horizontal="center" wrapText="1"/>
    </xf>
    <xf numFmtId="0" fontId="0" fillId="17" borderId="55" xfId="0" applyFont="1" applyFill="1" applyBorder="1" applyAlignment="1">
      <alignment horizontal="center" wrapText="1"/>
    </xf>
    <xf numFmtId="0" fontId="0" fillId="12" borderId="52" xfId="0" applyFill="1" applyBorder="1" applyAlignment="1">
      <alignment horizontal="center" wrapText="1"/>
    </xf>
    <xf numFmtId="15" fontId="15" fillId="4" borderId="19" xfId="0" applyNumberFormat="1" applyFont="1" applyFill="1" applyBorder="1" applyAlignment="1">
      <alignment horizontal="center" vertical="center" wrapText="1"/>
    </xf>
    <xf numFmtId="15" fontId="15" fillId="4" borderId="21" xfId="0" applyNumberFormat="1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5" xfId="0" applyFont="1" applyFill="1" applyBorder="1" applyAlignment="1">
      <alignment horizontal="center" vertical="center" wrapText="1"/>
    </xf>
    <xf numFmtId="15" fontId="15" fillId="4" borderId="25" xfId="0" applyNumberFormat="1" applyFont="1" applyFill="1" applyBorder="1" applyAlignment="1">
      <alignment horizontal="center" vertical="center" wrapText="1"/>
    </xf>
    <xf numFmtId="15" fontId="15" fillId="4" borderId="85" xfId="0" applyNumberFormat="1" applyFont="1" applyFill="1" applyBorder="1" applyAlignment="1">
      <alignment horizontal="center" vertical="center" wrapText="1"/>
    </xf>
    <xf numFmtId="49" fontId="15" fillId="4" borderId="21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top" wrapText="1"/>
    </xf>
    <xf numFmtId="49" fontId="2" fillId="4" borderId="2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5" fontId="12" fillId="0" borderId="8" xfId="0" applyNumberFormat="1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15" fontId="12" fillId="0" borderId="0" xfId="0" applyNumberFormat="1" applyFont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5" fontId="5" fillId="3" borderId="8" xfId="0" applyNumberFormat="1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center" wrapText="1"/>
    </xf>
    <xf numFmtId="49" fontId="0" fillId="4" borderId="0" xfId="0" applyNumberFormat="1" applyFont="1" applyFill="1"/>
    <xf numFmtId="49" fontId="5" fillId="3" borderId="2" xfId="0" applyNumberFormat="1" applyFont="1" applyFill="1" applyBorder="1" applyAlignment="1">
      <alignment horizontal="center" vertical="top" wrapText="1"/>
    </xf>
    <xf numFmtId="49" fontId="5" fillId="3" borderId="8" xfId="0" applyNumberFormat="1" applyFont="1" applyFill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3" fillId="2" borderId="8" xfId="0" applyNumberFormat="1" applyFont="1" applyFill="1" applyBorder="1" applyAlignment="1">
      <alignment horizontal="center" vertical="top" wrapText="1"/>
    </xf>
    <xf numFmtId="49" fontId="13" fillId="0" borderId="8" xfId="0" applyNumberFormat="1" applyFont="1" applyBorder="1" applyAlignment="1">
      <alignment horizontal="center" vertical="top" wrapText="1"/>
    </xf>
    <xf numFmtId="49" fontId="0" fillId="0" borderId="0" xfId="0" applyNumberFormat="1"/>
    <xf numFmtId="49" fontId="13" fillId="4" borderId="8" xfId="0" applyNumberFormat="1" applyFont="1" applyFill="1" applyBorder="1" applyAlignment="1">
      <alignment horizontal="center" vertical="top" wrapText="1"/>
    </xf>
    <xf numFmtId="49" fontId="13" fillId="17" borderId="8" xfId="0" applyNumberFormat="1" applyFont="1" applyFill="1" applyBorder="1" applyAlignment="1">
      <alignment horizontal="center" vertical="top" wrapText="1"/>
    </xf>
    <xf numFmtId="49" fontId="12" fillId="17" borderId="8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" fontId="17" fillId="0" borderId="83" xfId="0" applyNumberFormat="1" applyFont="1" applyBorder="1" applyAlignment="1">
      <alignment horizontal="center" vertical="center"/>
    </xf>
    <xf numFmtId="16" fontId="17" fillId="0" borderId="50" xfId="0" applyNumberFormat="1" applyFont="1" applyBorder="1" applyAlignment="1">
      <alignment horizontal="center" vertical="center"/>
    </xf>
    <xf numFmtId="0" fontId="18" fillId="0" borderId="50" xfId="0" applyFont="1" applyBorder="1" applyAlignment="1">
      <alignment horizontal="center"/>
    </xf>
    <xf numFmtId="0" fontId="17" fillId="11" borderId="51" xfId="0" applyFont="1" applyFill="1" applyBorder="1" applyAlignment="1">
      <alignment horizontal="center" wrapText="1"/>
    </xf>
    <xf numFmtId="0" fontId="17" fillId="11" borderId="52" xfId="0" applyFont="1" applyFill="1" applyBorder="1" applyAlignment="1">
      <alignment horizontal="center" wrapText="1"/>
    </xf>
    <xf numFmtId="0" fontId="17" fillId="13" borderId="55" xfId="0" applyFont="1" applyFill="1" applyBorder="1" applyAlignment="1">
      <alignment horizontal="center" wrapText="1"/>
    </xf>
    <xf numFmtId="0" fontId="17" fillId="16" borderId="63" xfId="0" applyFont="1" applyFill="1" applyBorder="1" applyAlignment="1">
      <alignment horizontal="center" wrapText="1"/>
    </xf>
    <xf numFmtId="0" fontId="17" fillId="16" borderId="64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17" fillId="12" borderId="52" xfId="0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wrapText="1"/>
    </xf>
    <xf numFmtId="0" fontId="17" fillId="16" borderId="91" xfId="0" applyFont="1" applyFill="1" applyBorder="1" applyAlignment="1">
      <alignment horizontal="center" wrapText="1"/>
    </xf>
    <xf numFmtId="0" fontId="17" fillId="11" borderId="95" xfId="0" applyFont="1" applyFill="1" applyBorder="1" applyAlignment="1">
      <alignment horizontal="center" wrapText="1"/>
    </xf>
    <xf numFmtId="0" fontId="17" fillId="12" borderId="95" xfId="0" applyFont="1" applyFill="1" applyBorder="1" applyAlignment="1">
      <alignment horizontal="center" wrapText="1"/>
    </xf>
    <xf numFmtId="0" fontId="17" fillId="12" borderId="96" xfId="0" applyFont="1" applyFill="1" applyBorder="1" applyAlignment="1">
      <alignment horizontal="center" wrapText="1"/>
    </xf>
    <xf numFmtId="0" fontId="17" fillId="13" borderId="97" xfId="0" applyFont="1" applyFill="1" applyBorder="1" applyAlignment="1">
      <alignment horizontal="center" wrapText="1"/>
    </xf>
    <xf numFmtId="0" fontId="19" fillId="13" borderId="97" xfId="0" applyFont="1" applyFill="1" applyBorder="1" applyAlignment="1">
      <alignment horizontal="center" wrapText="1"/>
    </xf>
    <xf numFmtId="0" fontId="17" fillId="13" borderId="98" xfId="0" applyFont="1" applyFill="1" applyBorder="1" applyAlignment="1">
      <alignment horizontal="center" wrapText="1"/>
    </xf>
    <xf numFmtId="0" fontId="17" fillId="16" borderId="99" xfId="0" applyFont="1" applyFill="1" applyBorder="1" applyAlignment="1">
      <alignment horizontal="center" wrapText="1"/>
    </xf>
    <xf numFmtId="16" fontId="17" fillId="0" borderId="101" xfId="0" applyNumberFormat="1" applyFont="1" applyBorder="1" applyAlignment="1">
      <alignment horizontal="center" vertical="center"/>
    </xf>
    <xf numFmtId="16" fontId="17" fillId="0" borderId="102" xfId="0" applyNumberFormat="1" applyFont="1" applyBorder="1" applyAlignment="1">
      <alignment horizontal="center" vertical="center"/>
    </xf>
    <xf numFmtId="0" fontId="17" fillId="11" borderId="104" xfId="0" applyFont="1" applyFill="1" applyBorder="1" applyAlignment="1">
      <alignment horizontal="center" wrapText="1"/>
    </xf>
    <xf numFmtId="0" fontId="17" fillId="11" borderId="105" xfId="0" applyFont="1" applyFill="1" applyBorder="1" applyAlignment="1">
      <alignment horizontal="center" wrapText="1"/>
    </xf>
    <xf numFmtId="0" fontId="17" fillId="12" borderId="103" xfId="0" applyFont="1" applyFill="1" applyBorder="1" applyAlignment="1">
      <alignment horizontal="center" wrapText="1"/>
    </xf>
    <xf numFmtId="0" fontId="17" fillId="13" borderId="107" xfId="0" applyFont="1" applyFill="1" applyBorder="1" applyAlignment="1">
      <alignment horizontal="center" wrapText="1"/>
    </xf>
    <xf numFmtId="0" fontId="17" fillId="13" borderId="108" xfId="0" applyFont="1" applyFill="1" applyBorder="1" applyAlignment="1">
      <alignment horizontal="center" wrapText="1"/>
    </xf>
    <xf numFmtId="0" fontId="17" fillId="13" borderId="109" xfId="0" applyFont="1" applyFill="1" applyBorder="1" applyAlignment="1">
      <alignment horizontal="center" wrapText="1"/>
    </xf>
    <xf numFmtId="0" fontId="17" fillId="16" borderId="110" xfId="0" applyFont="1" applyFill="1" applyBorder="1" applyAlignment="1">
      <alignment horizontal="center" wrapText="1"/>
    </xf>
    <xf numFmtId="0" fontId="17" fillId="16" borderId="111" xfId="0" applyFont="1" applyFill="1" applyBorder="1" applyAlignment="1">
      <alignment horizontal="center" wrapText="1"/>
    </xf>
    <xf numFmtId="0" fontId="3" fillId="0" borderId="112" xfId="0" applyFont="1" applyBorder="1" applyAlignment="1">
      <alignment horizontal="center" vertical="center"/>
    </xf>
    <xf numFmtId="0" fontId="3" fillId="0" borderId="113" xfId="0" applyFont="1" applyBorder="1" applyAlignment="1">
      <alignment horizontal="center" vertical="center"/>
    </xf>
    <xf numFmtId="0" fontId="3" fillId="11" borderId="115" xfId="0" applyFont="1" applyFill="1" applyBorder="1" applyAlignment="1">
      <alignment horizontal="center" vertical="center" wrapText="1"/>
    </xf>
    <xf numFmtId="0" fontId="3" fillId="11" borderId="116" xfId="0" applyFont="1" applyFill="1" applyBorder="1" applyAlignment="1">
      <alignment horizontal="center" vertical="center" wrapText="1"/>
    </xf>
    <xf numFmtId="0" fontId="3" fillId="12" borderId="114" xfId="0" applyFont="1" applyFill="1" applyBorder="1" applyAlignment="1">
      <alignment horizontal="center" vertical="center" wrapText="1"/>
    </xf>
    <xf numFmtId="0" fontId="3" fillId="12" borderId="115" xfId="0" applyFont="1" applyFill="1" applyBorder="1" applyAlignment="1">
      <alignment horizontal="center" vertical="center" wrapText="1"/>
    </xf>
    <xf numFmtId="0" fontId="3" fillId="12" borderId="116" xfId="0" applyFont="1" applyFill="1" applyBorder="1" applyAlignment="1">
      <alignment horizontal="center" vertical="center" wrapText="1"/>
    </xf>
    <xf numFmtId="0" fontId="3" fillId="13" borderId="117" xfId="0" applyFont="1" applyFill="1" applyBorder="1" applyAlignment="1">
      <alignment horizontal="center" vertical="center" wrapText="1"/>
    </xf>
    <xf numFmtId="0" fontId="3" fillId="13" borderId="118" xfId="0" applyFont="1" applyFill="1" applyBorder="1" applyAlignment="1">
      <alignment horizontal="center" vertical="center" wrapText="1"/>
    </xf>
    <xf numFmtId="0" fontId="3" fillId="13" borderId="119" xfId="0" applyFont="1" applyFill="1" applyBorder="1" applyAlignment="1">
      <alignment horizontal="center" vertical="center" wrapText="1"/>
    </xf>
    <xf numFmtId="0" fontId="3" fillId="16" borderId="120" xfId="0" applyFont="1" applyFill="1" applyBorder="1" applyAlignment="1">
      <alignment horizontal="center" vertical="center" wrapText="1"/>
    </xf>
    <xf numFmtId="0" fontId="3" fillId="16" borderId="121" xfId="0" applyFont="1" applyFill="1" applyBorder="1" applyAlignment="1">
      <alignment horizontal="center" vertical="center" wrapText="1"/>
    </xf>
    <xf numFmtId="0" fontId="3" fillId="16" borderId="122" xfId="0" applyFont="1" applyFill="1" applyBorder="1" applyAlignment="1">
      <alignment horizontal="center" vertical="center" wrapText="1"/>
    </xf>
    <xf numFmtId="0" fontId="19" fillId="11" borderId="92" xfId="0" applyFont="1" applyFill="1" applyBorder="1" applyAlignment="1">
      <alignment horizontal="center" wrapText="1"/>
    </xf>
    <xf numFmtId="0" fontId="19" fillId="12" borderId="92" xfId="0" applyFont="1" applyFill="1" applyBorder="1" applyAlignment="1">
      <alignment horizontal="center" wrapText="1"/>
    </xf>
    <xf numFmtId="0" fontId="19" fillId="13" borderId="92" xfId="0" applyFont="1" applyFill="1" applyBorder="1" applyAlignment="1">
      <alignment horizontal="center" wrapText="1"/>
    </xf>
    <xf numFmtId="0" fontId="19" fillId="16" borderId="92" xfId="0" applyFont="1" applyFill="1" applyBorder="1" applyAlignment="1">
      <alignment horizontal="center" wrapText="1"/>
    </xf>
    <xf numFmtId="0" fontId="3" fillId="11" borderId="100" xfId="0" applyFont="1" applyFill="1" applyBorder="1" applyAlignment="1">
      <alignment horizontal="center" wrapText="1"/>
    </xf>
    <xf numFmtId="0" fontId="3" fillId="12" borderId="100" xfId="0" applyFont="1" applyFill="1" applyBorder="1" applyAlignment="1">
      <alignment horizontal="center" wrapText="1"/>
    </xf>
    <xf numFmtId="0" fontId="3" fillId="13" borderId="100" xfId="0" applyFont="1" applyFill="1" applyBorder="1" applyAlignment="1">
      <alignment horizontal="center" wrapText="1"/>
    </xf>
    <xf numFmtId="0" fontId="3" fillId="16" borderId="100" xfId="0" applyFont="1" applyFill="1" applyBorder="1" applyAlignment="1">
      <alignment horizontal="center" wrapText="1"/>
    </xf>
    <xf numFmtId="0" fontId="19" fillId="13" borderId="98" xfId="0" applyFont="1" applyFill="1" applyBorder="1" applyAlignment="1">
      <alignment horizontal="center" wrapText="1"/>
    </xf>
    <xf numFmtId="0" fontId="18" fillId="0" borderId="102" xfId="0" applyFont="1" applyBorder="1" applyAlignment="1">
      <alignment horizontal="center"/>
    </xf>
    <xf numFmtId="0" fontId="17" fillId="11" borderId="106" xfId="0" applyFont="1" applyFill="1" applyBorder="1" applyAlignment="1">
      <alignment horizontal="center" wrapText="1"/>
    </xf>
    <xf numFmtId="0" fontId="16" fillId="0" borderId="113" xfId="0" applyFont="1" applyBorder="1" applyAlignment="1">
      <alignment horizontal="center" vertical="center" wrapText="1"/>
    </xf>
    <xf numFmtId="16" fontId="17" fillId="0" borderId="126" xfId="0" applyNumberFormat="1" applyFont="1" applyBorder="1" applyAlignment="1">
      <alignment horizontal="center" vertical="center"/>
    </xf>
    <xf numFmtId="16" fontId="17" fillId="0" borderId="127" xfId="0" applyNumberFormat="1" applyFont="1" applyBorder="1" applyAlignment="1">
      <alignment horizontal="center" vertical="center"/>
    </xf>
    <xf numFmtId="0" fontId="18" fillId="0" borderId="127" xfId="0" applyFont="1" applyBorder="1" applyAlignment="1">
      <alignment horizontal="center"/>
    </xf>
    <xf numFmtId="0" fontId="17" fillId="11" borderId="128" xfId="0" applyFont="1" applyFill="1" applyBorder="1" applyAlignment="1">
      <alignment horizontal="center" wrapText="1"/>
    </xf>
    <xf numFmtId="0" fontId="17" fillId="11" borderId="129" xfId="0" applyFont="1" applyFill="1" applyBorder="1" applyAlignment="1">
      <alignment horizontal="center" wrapText="1"/>
    </xf>
    <xf numFmtId="0" fontId="17" fillId="11" borderId="130" xfId="0" applyFont="1" applyFill="1" applyBorder="1" applyAlignment="1">
      <alignment horizontal="center" wrapText="1"/>
    </xf>
    <xf numFmtId="0" fontId="17" fillId="12" borderId="132" xfId="0" applyFont="1" applyFill="1" applyBorder="1" applyAlignment="1">
      <alignment horizontal="center" wrapText="1"/>
    </xf>
    <xf numFmtId="0" fontId="17" fillId="12" borderId="129" xfId="0" applyFont="1" applyFill="1" applyBorder="1" applyAlignment="1">
      <alignment horizontal="center" wrapText="1"/>
    </xf>
    <xf numFmtId="0" fontId="17" fillId="12" borderId="130" xfId="0" applyFont="1" applyFill="1" applyBorder="1" applyAlignment="1">
      <alignment horizontal="center" wrapText="1"/>
    </xf>
    <xf numFmtId="0" fontId="17" fillId="13" borderId="133" xfId="0" applyFont="1" applyFill="1" applyBorder="1" applyAlignment="1">
      <alignment horizontal="center" wrapText="1"/>
    </xf>
    <xf numFmtId="0" fontId="17" fillId="13" borderId="134" xfId="0" applyFont="1" applyFill="1" applyBorder="1" applyAlignment="1">
      <alignment horizontal="center" wrapText="1"/>
    </xf>
    <xf numFmtId="0" fontId="17" fillId="13" borderId="135" xfId="0" applyFont="1" applyFill="1" applyBorder="1" applyAlignment="1">
      <alignment horizontal="center" wrapText="1"/>
    </xf>
    <xf numFmtId="0" fontId="17" fillId="16" borderId="136" xfId="0" applyFont="1" applyFill="1" applyBorder="1" applyAlignment="1">
      <alignment horizontal="center" wrapText="1"/>
    </xf>
    <xf numFmtId="0" fontId="17" fillId="16" borderId="137" xfId="0" applyFont="1" applyFill="1" applyBorder="1" applyAlignment="1">
      <alignment horizontal="center" wrapText="1"/>
    </xf>
    <xf numFmtId="0" fontId="17" fillId="16" borderId="138" xfId="0" applyFont="1" applyFill="1" applyBorder="1" applyAlignment="1">
      <alignment horizontal="center" wrapText="1"/>
    </xf>
    <xf numFmtId="0" fontId="17" fillId="12" borderId="104" xfId="0" applyFont="1" applyFill="1" applyBorder="1" applyAlignment="1">
      <alignment horizontal="center" wrapText="1"/>
    </xf>
    <xf numFmtId="0" fontId="17" fillId="12" borderId="105" xfId="0" applyFont="1" applyFill="1" applyBorder="1" applyAlignment="1">
      <alignment horizontal="center" wrapText="1"/>
    </xf>
    <xf numFmtId="0" fontId="19" fillId="13" borderId="133" xfId="0" applyFont="1" applyFill="1" applyBorder="1" applyAlignment="1">
      <alignment horizontal="center" wrapText="1"/>
    </xf>
    <xf numFmtId="0" fontId="19" fillId="13" borderId="134" xfId="0" applyFont="1" applyFill="1" applyBorder="1" applyAlignment="1">
      <alignment horizontal="center" wrapText="1"/>
    </xf>
    <xf numFmtId="0" fontId="19" fillId="13" borderId="144" xfId="0" applyFont="1" applyFill="1" applyBorder="1" applyAlignment="1">
      <alignment horizontal="center" wrapText="1"/>
    </xf>
    <xf numFmtId="0" fontId="19" fillId="13" borderId="145" xfId="0" applyFont="1" applyFill="1" applyBorder="1" applyAlignment="1">
      <alignment horizontal="center" wrapText="1"/>
    </xf>
    <xf numFmtId="0" fontId="19" fillId="13" borderId="107" xfId="0" applyFont="1" applyFill="1" applyBorder="1" applyAlignment="1">
      <alignment horizontal="center" wrapText="1"/>
    </xf>
    <xf numFmtId="0" fontId="17" fillId="17" borderId="134" xfId="0" applyFont="1" applyFill="1" applyBorder="1" applyAlignment="1">
      <alignment horizontal="center" wrapText="1"/>
    </xf>
    <xf numFmtId="0" fontId="17" fillId="17" borderId="135" xfId="0" applyFont="1" applyFill="1" applyBorder="1" applyAlignment="1">
      <alignment horizontal="center" wrapText="1"/>
    </xf>
    <xf numFmtId="0" fontId="17" fillId="17" borderId="108" xfId="0" applyFont="1" applyFill="1" applyBorder="1" applyAlignment="1">
      <alignment horizontal="center" wrapText="1"/>
    </xf>
    <xf numFmtId="0" fontId="19" fillId="11" borderId="140" xfId="0" applyFont="1" applyFill="1" applyBorder="1" applyAlignment="1">
      <alignment horizontal="center" wrapText="1"/>
    </xf>
    <xf numFmtId="0" fontId="19" fillId="11" borderId="141" xfId="0" applyFont="1" applyFill="1" applyBorder="1" applyAlignment="1">
      <alignment horizontal="center" wrapText="1"/>
    </xf>
    <xf numFmtId="0" fontId="19" fillId="11" borderId="142" xfId="0" applyFont="1" applyFill="1" applyBorder="1" applyAlignment="1">
      <alignment horizontal="center" wrapText="1"/>
    </xf>
    <xf numFmtId="0" fontId="19" fillId="11" borderId="94" xfId="0" applyFont="1" applyFill="1" applyBorder="1" applyAlignment="1">
      <alignment horizontal="center" wrapText="1"/>
    </xf>
    <xf numFmtId="0" fontId="19" fillId="12" borderId="143" xfId="0" applyFont="1" applyFill="1" applyBorder="1" applyAlignment="1">
      <alignment horizontal="center" wrapText="1"/>
    </xf>
    <xf numFmtId="0" fontId="19" fillId="12" borderId="141" xfId="0" applyFont="1" applyFill="1" applyBorder="1" applyAlignment="1">
      <alignment horizontal="center" wrapText="1"/>
    </xf>
    <xf numFmtId="0" fontId="19" fillId="12" borderId="142" xfId="0" applyFont="1" applyFill="1" applyBorder="1" applyAlignment="1">
      <alignment horizontal="center" wrapText="1"/>
    </xf>
    <xf numFmtId="0" fontId="19" fillId="12" borderId="94" xfId="0" applyFont="1" applyFill="1" applyBorder="1" applyAlignment="1">
      <alignment horizontal="center" wrapText="1"/>
    </xf>
    <xf numFmtId="0" fontId="19" fillId="13" borderId="146" xfId="0" applyFont="1" applyFill="1" applyBorder="1" applyAlignment="1">
      <alignment horizontal="center" wrapText="1"/>
    </xf>
    <xf numFmtId="0" fontId="19" fillId="13" borderId="94" xfId="0" applyFont="1" applyFill="1" applyBorder="1" applyAlignment="1">
      <alignment horizontal="center" wrapText="1"/>
    </xf>
    <xf numFmtId="0" fontId="19" fillId="16" borderId="147" xfId="0" applyFont="1" applyFill="1" applyBorder="1" applyAlignment="1">
      <alignment horizontal="center" wrapText="1"/>
    </xf>
    <xf numFmtId="0" fontId="19" fillId="16" borderId="148" xfId="0" applyFont="1" applyFill="1" applyBorder="1" applyAlignment="1">
      <alignment horizontal="center" wrapText="1"/>
    </xf>
    <xf numFmtId="0" fontId="19" fillId="16" borderId="149" xfId="0" applyFont="1" applyFill="1" applyBorder="1" applyAlignment="1">
      <alignment horizontal="center" wrapText="1"/>
    </xf>
    <xf numFmtId="0" fontId="19" fillId="16" borderId="94" xfId="0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17" borderId="145" xfId="0" applyFont="1" applyFill="1" applyBorder="1" applyAlignment="1">
      <alignment horizontal="center" wrapText="1"/>
    </xf>
    <xf numFmtId="0" fontId="19" fillId="17" borderId="124" xfId="0" applyFont="1" applyFill="1" applyBorder="1" applyAlignment="1">
      <alignment horizontal="center" wrapText="1"/>
    </xf>
    <xf numFmtId="0" fontId="19" fillId="17" borderId="94" xfId="0" applyFont="1" applyFill="1" applyBorder="1" applyAlignment="1">
      <alignment horizontal="center" wrapText="1"/>
    </xf>
    <xf numFmtId="0" fontId="19" fillId="11" borderId="131" xfId="0" applyFont="1" applyFill="1" applyBorder="1" applyAlignment="1">
      <alignment horizontal="center" wrapText="1"/>
    </xf>
    <xf numFmtId="0" fontId="19" fillId="11" borderId="93" xfId="0" applyFont="1" applyFill="1" applyBorder="1" applyAlignment="1">
      <alignment horizontal="center" wrapText="1"/>
    </xf>
    <xf numFmtId="0" fontId="19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9" fillId="12" borderId="131" xfId="0" applyFont="1" applyFill="1" applyBorder="1" applyAlignment="1">
      <alignment horizontal="center" wrapText="1"/>
    </xf>
    <xf numFmtId="0" fontId="19" fillId="12" borderId="93" xfId="0" applyFont="1" applyFill="1" applyBorder="1" applyAlignment="1">
      <alignment horizontal="center" wrapText="1"/>
    </xf>
    <xf numFmtId="0" fontId="19" fillId="13" borderId="131" xfId="0" applyFont="1" applyFill="1" applyBorder="1" applyAlignment="1">
      <alignment horizontal="center" wrapText="1"/>
    </xf>
    <xf numFmtId="0" fontId="19" fillId="13" borderId="93" xfId="0" applyFont="1" applyFill="1" applyBorder="1" applyAlignment="1">
      <alignment horizontal="center" wrapText="1"/>
    </xf>
    <xf numFmtId="0" fontId="19" fillId="16" borderId="131" xfId="0" applyFont="1" applyFill="1" applyBorder="1" applyAlignment="1">
      <alignment horizontal="center" wrapText="1"/>
    </xf>
    <xf numFmtId="0" fontId="19" fillId="16" borderId="93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0" fontId="3" fillId="11" borderId="125" xfId="0" applyFont="1" applyFill="1" applyBorder="1" applyAlignment="1">
      <alignment horizontal="center" vertical="center" wrapText="1"/>
    </xf>
    <xf numFmtId="16" fontId="19" fillId="0" borderId="123" xfId="0" applyNumberFormat="1" applyFont="1" applyBorder="1" applyAlignment="1">
      <alignment horizontal="center" vertical="center"/>
    </xf>
    <xf numFmtId="16" fontId="19" fillId="0" borderId="124" xfId="0" applyNumberFormat="1" applyFont="1" applyBorder="1" applyAlignment="1">
      <alignment horizontal="center" vertical="center"/>
    </xf>
    <xf numFmtId="16" fontId="19" fillId="0" borderId="139" xfId="0" applyNumberFormat="1" applyFont="1" applyBorder="1" applyAlignment="1">
      <alignment horizontal="center" vertical="center"/>
    </xf>
    <xf numFmtId="0" fontId="17" fillId="17" borderId="97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9" fillId="11" borderId="150" xfId="0" applyFont="1" applyFill="1" applyBorder="1" applyAlignment="1">
      <alignment horizontal="center" wrapText="1"/>
    </xf>
    <xf numFmtId="0" fontId="19" fillId="12" borderId="150" xfId="0" applyFont="1" applyFill="1" applyBorder="1" applyAlignment="1">
      <alignment horizontal="center" wrapText="1"/>
    </xf>
    <xf numFmtId="0" fontId="19" fillId="13" borderId="150" xfId="0" applyFont="1" applyFill="1" applyBorder="1" applyAlignment="1">
      <alignment horizontal="center" wrapText="1"/>
    </xf>
    <xf numFmtId="0" fontId="19" fillId="16" borderId="150" xfId="0" applyFont="1" applyFill="1" applyBorder="1" applyAlignment="1">
      <alignment horizontal="center" wrapText="1"/>
    </xf>
    <xf numFmtId="0" fontId="17" fillId="11" borderId="152" xfId="0" applyFont="1" applyFill="1" applyBorder="1" applyAlignment="1">
      <alignment horizontal="center" wrapText="1"/>
    </xf>
    <xf numFmtId="0" fontId="17" fillId="11" borderId="153" xfId="0" applyFont="1" applyFill="1" applyBorder="1" applyAlignment="1">
      <alignment horizontal="center" wrapText="1"/>
    </xf>
    <xf numFmtId="0" fontId="17" fillId="12" borderId="153" xfId="0" applyFont="1" applyFill="1" applyBorder="1" applyAlignment="1">
      <alignment horizontal="center" wrapText="1"/>
    </xf>
    <xf numFmtId="0" fontId="17" fillId="13" borderId="153" xfId="0" applyFont="1" applyFill="1" applyBorder="1" applyAlignment="1">
      <alignment horizontal="center" wrapText="1"/>
    </xf>
    <xf numFmtId="0" fontId="17" fillId="16" borderId="153" xfId="0" applyFont="1" applyFill="1" applyBorder="1" applyAlignment="1">
      <alignment horizontal="center" wrapText="1"/>
    </xf>
    <xf numFmtId="0" fontId="19" fillId="11" borderId="151" xfId="0" applyFont="1" applyFill="1" applyBorder="1" applyAlignment="1">
      <alignment horizontal="center" wrapText="1"/>
    </xf>
    <xf numFmtId="0" fontId="19" fillId="11" borderId="154" xfId="0" applyFont="1" applyFill="1" applyBorder="1" applyAlignment="1">
      <alignment horizontal="center" wrapText="1"/>
    </xf>
    <xf numFmtId="0" fontId="19" fillId="12" borderId="154" xfId="0" applyFont="1" applyFill="1" applyBorder="1" applyAlignment="1">
      <alignment horizontal="center" wrapText="1"/>
    </xf>
    <xf numFmtId="0" fontId="19" fillId="13" borderId="154" xfId="0" applyFont="1" applyFill="1" applyBorder="1" applyAlignment="1">
      <alignment horizontal="center" wrapText="1"/>
    </xf>
    <xf numFmtId="0" fontId="19" fillId="16" borderId="154" xfId="0" applyFont="1" applyFill="1" applyBorder="1" applyAlignment="1">
      <alignment horizontal="center" wrapText="1"/>
    </xf>
    <xf numFmtId="0" fontId="17" fillId="11" borderId="158" xfId="0" applyFont="1" applyFill="1" applyBorder="1" applyAlignment="1">
      <alignment horizontal="center" wrapText="1"/>
    </xf>
    <xf numFmtId="0" fontId="19" fillId="11" borderId="155" xfId="0" applyFont="1" applyFill="1" applyBorder="1" applyAlignment="1">
      <alignment horizontal="center" wrapText="1"/>
    </xf>
    <xf numFmtId="0" fontId="17" fillId="12" borderId="156" xfId="0" applyFont="1" applyFill="1" applyBorder="1" applyAlignment="1">
      <alignment horizontal="center" wrapText="1"/>
    </xf>
    <xf numFmtId="0" fontId="19" fillId="12" borderId="157" xfId="0" applyFont="1" applyFill="1" applyBorder="1" applyAlignment="1">
      <alignment horizontal="center" wrapText="1"/>
    </xf>
    <xf numFmtId="0" fontId="19" fillId="11" borderId="160" xfId="0" applyFont="1" applyFill="1" applyBorder="1" applyAlignment="1">
      <alignment horizontal="center" wrapText="1"/>
    </xf>
    <xf numFmtId="0" fontId="19" fillId="11" borderId="159" xfId="0" applyFont="1" applyFill="1" applyBorder="1" applyAlignment="1">
      <alignment horizontal="center" wrapText="1"/>
    </xf>
    <xf numFmtId="0" fontId="17" fillId="12" borderId="161" xfId="0" applyFont="1" applyFill="1" applyBorder="1" applyAlignment="1">
      <alignment horizontal="center" wrapText="1"/>
    </xf>
    <xf numFmtId="0" fontId="19" fillId="12" borderId="162" xfId="0" applyFont="1" applyFill="1" applyBorder="1" applyAlignment="1">
      <alignment horizontal="center" wrapText="1"/>
    </xf>
    <xf numFmtId="0" fontId="17" fillId="13" borderId="156" xfId="0" applyFont="1" applyFill="1" applyBorder="1" applyAlignment="1">
      <alignment horizontal="center" wrapText="1"/>
    </xf>
    <xf numFmtId="0" fontId="19" fillId="13" borderId="157" xfId="0" applyFont="1" applyFill="1" applyBorder="1" applyAlignment="1">
      <alignment horizontal="center" wrapText="1"/>
    </xf>
    <xf numFmtId="0" fontId="19" fillId="12" borderId="160" xfId="0" applyFont="1" applyFill="1" applyBorder="1" applyAlignment="1">
      <alignment horizontal="center" wrapText="1"/>
    </xf>
    <xf numFmtId="0" fontId="19" fillId="12" borderId="159" xfId="0" applyFont="1" applyFill="1" applyBorder="1" applyAlignment="1">
      <alignment horizontal="center" wrapText="1"/>
    </xf>
    <xf numFmtId="0" fontId="17" fillId="13" borderId="161" xfId="0" applyFont="1" applyFill="1" applyBorder="1" applyAlignment="1">
      <alignment horizontal="center" wrapText="1"/>
    </xf>
    <xf numFmtId="0" fontId="19" fillId="13" borderId="162" xfId="0" applyFont="1" applyFill="1" applyBorder="1" applyAlignment="1">
      <alignment horizontal="center" wrapText="1"/>
    </xf>
    <xf numFmtId="0" fontId="17" fillId="16" borderId="156" xfId="0" applyFont="1" applyFill="1" applyBorder="1" applyAlignment="1">
      <alignment horizontal="center" wrapText="1"/>
    </xf>
    <xf numFmtId="0" fontId="19" fillId="16" borderId="157" xfId="0" applyFont="1" applyFill="1" applyBorder="1" applyAlignment="1">
      <alignment horizontal="center" wrapText="1"/>
    </xf>
    <xf numFmtId="0" fontId="19" fillId="13" borderId="160" xfId="0" applyFont="1" applyFill="1" applyBorder="1" applyAlignment="1">
      <alignment horizontal="center" wrapText="1"/>
    </xf>
    <xf numFmtId="0" fontId="19" fillId="13" borderId="159" xfId="0" applyFont="1" applyFill="1" applyBorder="1" applyAlignment="1">
      <alignment horizontal="center" wrapText="1"/>
    </xf>
    <xf numFmtId="0" fontId="17" fillId="16" borderId="161" xfId="0" applyFont="1" applyFill="1" applyBorder="1" applyAlignment="1">
      <alignment horizontal="center" wrapText="1"/>
    </xf>
    <xf numFmtId="0" fontId="19" fillId="16" borderId="162" xfId="0" applyFont="1" applyFill="1" applyBorder="1" applyAlignment="1">
      <alignment horizontal="center" wrapText="1"/>
    </xf>
    <xf numFmtId="0" fontId="19" fillId="16" borderId="160" xfId="0" applyFont="1" applyFill="1" applyBorder="1" applyAlignment="1">
      <alignment horizontal="center" wrapText="1"/>
    </xf>
    <xf numFmtId="0" fontId="19" fillId="16" borderId="159" xfId="0" applyFont="1" applyFill="1" applyBorder="1" applyAlignment="1">
      <alignment horizontal="center" wrapText="1"/>
    </xf>
    <xf numFmtId="0" fontId="18" fillId="0" borderId="164" xfId="0" applyFont="1" applyBorder="1" applyAlignment="1">
      <alignment horizontal="center"/>
    </xf>
    <xf numFmtId="0" fontId="17" fillId="11" borderId="164" xfId="0" applyFont="1" applyFill="1" applyBorder="1" applyAlignment="1">
      <alignment horizontal="center" wrapText="1"/>
    </xf>
    <xf numFmtId="0" fontId="19" fillId="11" borderId="164" xfId="0" applyFont="1" applyFill="1" applyBorder="1" applyAlignment="1">
      <alignment horizontal="center" wrapText="1"/>
    </xf>
    <xf numFmtId="0" fontId="17" fillId="12" borderId="164" xfId="0" applyFont="1" applyFill="1" applyBorder="1" applyAlignment="1">
      <alignment horizontal="center" wrapText="1"/>
    </xf>
    <xf numFmtId="0" fontId="19" fillId="12" borderId="164" xfId="0" applyFont="1" applyFill="1" applyBorder="1" applyAlignment="1">
      <alignment horizontal="center" wrapText="1"/>
    </xf>
    <xf numFmtId="0" fontId="17" fillId="13" borderId="164" xfId="0" applyFont="1" applyFill="1" applyBorder="1" applyAlignment="1">
      <alignment horizontal="center" wrapText="1"/>
    </xf>
    <xf numFmtId="0" fontId="19" fillId="13" borderId="164" xfId="0" applyFont="1" applyFill="1" applyBorder="1" applyAlignment="1">
      <alignment horizontal="center" wrapText="1"/>
    </xf>
    <xf numFmtId="0" fontId="17" fillId="16" borderId="164" xfId="0" applyFont="1" applyFill="1" applyBorder="1" applyAlignment="1">
      <alignment horizontal="center" wrapText="1"/>
    </xf>
    <xf numFmtId="0" fontId="19" fillId="16" borderId="165" xfId="0" applyFont="1" applyFill="1" applyBorder="1" applyAlignment="1">
      <alignment horizontal="center" wrapText="1"/>
    </xf>
    <xf numFmtId="0" fontId="18" fillId="0" borderId="166" xfId="0" applyFont="1" applyBorder="1" applyAlignment="1">
      <alignment horizontal="center"/>
    </xf>
    <xf numFmtId="0" fontId="17" fillId="11" borderId="166" xfId="0" applyFont="1" applyFill="1" applyBorder="1" applyAlignment="1">
      <alignment horizontal="center" wrapText="1"/>
    </xf>
    <xf numFmtId="0" fontId="19" fillId="11" borderId="166" xfId="0" applyFont="1" applyFill="1" applyBorder="1" applyAlignment="1">
      <alignment horizontal="center" wrapText="1"/>
    </xf>
    <xf numFmtId="0" fontId="17" fillId="12" borderId="166" xfId="0" applyFont="1" applyFill="1" applyBorder="1" applyAlignment="1">
      <alignment horizontal="center" wrapText="1"/>
    </xf>
    <xf numFmtId="0" fontId="19" fillId="12" borderId="166" xfId="0" applyFont="1" applyFill="1" applyBorder="1" applyAlignment="1">
      <alignment horizontal="center" wrapText="1"/>
    </xf>
    <xf numFmtId="0" fontId="17" fillId="13" borderId="166" xfId="0" applyFont="1" applyFill="1" applyBorder="1" applyAlignment="1">
      <alignment horizontal="center" wrapText="1"/>
    </xf>
    <xf numFmtId="0" fontId="19" fillId="13" borderId="166" xfId="0" applyFont="1" applyFill="1" applyBorder="1" applyAlignment="1">
      <alignment horizontal="center" wrapText="1"/>
    </xf>
    <xf numFmtId="0" fontId="17" fillId="16" borderId="166" xfId="0" applyFont="1" applyFill="1" applyBorder="1" applyAlignment="1">
      <alignment horizontal="center" wrapText="1"/>
    </xf>
    <xf numFmtId="0" fontId="19" fillId="16" borderId="163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2" fillId="0" borderId="112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1" fillId="0" borderId="113" xfId="0" applyFont="1" applyBorder="1" applyAlignment="1">
      <alignment horizontal="center" vertical="center" wrapText="1"/>
    </xf>
    <xf numFmtId="0" fontId="22" fillId="11" borderId="125" xfId="0" applyFont="1" applyFill="1" applyBorder="1" applyAlignment="1">
      <alignment horizontal="center" vertical="center" wrapText="1"/>
    </xf>
    <xf numFmtId="0" fontId="22" fillId="11" borderId="115" xfId="0" applyFont="1" applyFill="1" applyBorder="1" applyAlignment="1">
      <alignment horizontal="center" vertical="center" wrapText="1"/>
    </xf>
    <xf numFmtId="0" fontId="22" fillId="11" borderId="116" xfId="0" applyFont="1" applyFill="1" applyBorder="1" applyAlignment="1">
      <alignment horizontal="center" vertical="center" wrapText="1"/>
    </xf>
    <xf numFmtId="0" fontId="22" fillId="11" borderId="100" xfId="0" applyFont="1" applyFill="1" applyBorder="1" applyAlignment="1">
      <alignment horizontal="center" wrapText="1"/>
    </xf>
    <xf numFmtId="0" fontId="22" fillId="12" borderId="114" xfId="0" applyFont="1" applyFill="1" applyBorder="1" applyAlignment="1">
      <alignment horizontal="center" vertical="center" wrapText="1"/>
    </xf>
    <xf numFmtId="0" fontId="22" fillId="12" borderId="115" xfId="0" applyFont="1" applyFill="1" applyBorder="1" applyAlignment="1">
      <alignment horizontal="center" vertical="center" wrapText="1"/>
    </xf>
    <xf numFmtId="0" fontId="22" fillId="12" borderId="116" xfId="0" applyFont="1" applyFill="1" applyBorder="1" applyAlignment="1">
      <alignment horizontal="center" vertical="center" wrapText="1"/>
    </xf>
    <xf numFmtId="0" fontId="22" fillId="12" borderId="100" xfId="0" applyFont="1" applyFill="1" applyBorder="1" applyAlignment="1">
      <alignment horizontal="center" wrapText="1"/>
    </xf>
    <xf numFmtId="0" fontId="22" fillId="13" borderId="117" xfId="0" applyFont="1" applyFill="1" applyBorder="1" applyAlignment="1">
      <alignment horizontal="center" vertical="center" wrapText="1"/>
    </xf>
    <xf numFmtId="0" fontId="22" fillId="13" borderId="118" xfId="0" applyFont="1" applyFill="1" applyBorder="1" applyAlignment="1">
      <alignment horizontal="center" vertical="center" wrapText="1"/>
    </xf>
    <xf numFmtId="0" fontId="22" fillId="13" borderId="119" xfId="0" applyFont="1" applyFill="1" applyBorder="1" applyAlignment="1">
      <alignment horizontal="center" vertical="center" wrapText="1"/>
    </xf>
    <xf numFmtId="0" fontId="22" fillId="13" borderId="100" xfId="0" applyFont="1" applyFill="1" applyBorder="1" applyAlignment="1">
      <alignment horizontal="center" wrapText="1"/>
    </xf>
    <xf numFmtId="0" fontId="22" fillId="16" borderId="120" xfId="0" applyFont="1" applyFill="1" applyBorder="1" applyAlignment="1">
      <alignment horizontal="center" vertical="center" wrapText="1"/>
    </xf>
    <xf numFmtId="0" fontId="22" fillId="16" borderId="121" xfId="0" applyFont="1" applyFill="1" applyBorder="1" applyAlignment="1">
      <alignment horizontal="center" vertical="center" wrapText="1"/>
    </xf>
    <xf numFmtId="0" fontId="22" fillId="16" borderId="122" xfId="0" applyFont="1" applyFill="1" applyBorder="1" applyAlignment="1">
      <alignment horizontal="center" vertical="center" wrapText="1"/>
    </xf>
    <xf numFmtId="0" fontId="22" fillId="16" borderId="100" xfId="0" applyFont="1" applyFill="1" applyBorder="1" applyAlignment="1">
      <alignment horizontal="center" wrapText="1"/>
    </xf>
    <xf numFmtId="16" fontId="20" fillId="0" borderId="101" xfId="0" applyNumberFormat="1" applyFont="1" applyBorder="1" applyAlignment="1">
      <alignment horizontal="center" vertical="center"/>
    </xf>
    <xf numFmtId="16" fontId="20" fillId="0" borderId="102" xfId="0" applyNumberFormat="1" applyFont="1" applyBorder="1" applyAlignment="1">
      <alignment horizontal="center" vertical="center"/>
    </xf>
    <xf numFmtId="0" fontId="21" fillId="0" borderId="102" xfId="0" applyFont="1" applyBorder="1" applyAlignment="1">
      <alignment horizontal="center"/>
    </xf>
    <xf numFmtId="0" fontId="20" fillId="11" borderId="106" xfId="0" applyFont="1" applyFill="1" applyBorder="1" applyAlignment="1">
      <alignment horizontal="center" wrapText="1"/>
    </xf>
    <xf numFmtId="0" fontId="20" fillId="11" borderId="104" xfId="0" applyFont="1" applyFill="1" applyBorder="1" applyAlignment="1">
      <alignment horizontal="center" wrapText="1"/>
    </xf>
    <xf numFmtId="0" fontId="20" fillId="11" borderId="105" xfId="0" applyFont="1" applyFill="1" applyBorder="1" applyAlignment="1">
      <alignment horizontal="center" wrapText="1"/>
    </xf>
    <xf numFmtId="0" fontId="22" fillId="11" borderId="93" xfId="0" applyFont="1" applyFill="1" applyBorder="1" applyAlignment="1">
      <alignment horizontal="center" wrapText="1"/>
    </xf>
    <xf numFmtId="0" fontId="20" fillId="12" borderId="103" xfId="0" applyFont="1" applyFill="1" applyBorder="1" applyAlignment="1">
      <alignment horizontal="center" wrapText="1"/>
    </xf>
    <xf numFmtId="0" fontId="20" fillId="12" borderId="104" xfId="0" applyFont="1" applyFill="1" applyBorder="1" applyAlignment="1">
      <alignment horizontal="center" wrapText="1"/>
    </xf>
    <xf numFmtId="0" fontId="20" fillId="12" borderId="105" xfId="0" applyFont="1" applyFill="1" applyBorder="1" applyAlignment="1">
      <alignment horizontal="center" wrapText="1"/>
    </xf>
    <xf numFmtId="0" fontId="22" fillId="12" borderId="93" xfId="0" applyFont="1" applyFill="1" applyBorder="1" applyAlignment="1">
      <alignment horizontal="center" wrapText="1"/>
    </xf>
    <xf numFmtId="0" fontId="20" fillId="13" borderId="107" xfId="0" applyFont="1" applyFill="1" applyBorder="1" applyAlignment="1">
      <alignment horizontal="center" wrapText="1"/>
    </xf>
    <xf numFmtId="0" fontId="20" fillId="13" borderId="108" xfId="0" applyFont="1" applyFill="1" applyBorder="1" applyAlignment="1">
      <alignment horizontal="center" wrapText="1"/>
    </xf>
    <xf numFmtId="0" fontId="20" fillId="13" borderId="109" xfId="0" applyFont="1" applyFill="1" applyBorder="1" applyAlignment="1">
      <alignment horizontal="center" wrapText="1"/>
    </xf>
    <xf numFmtId="0" fontId="22" fillId="13" borderId="93" xfId="0" applyFont="1" applyFill="1" applyBorder="1" applyAlignment="1">
      <alignment horizontal="center" wrapText="1"/>
    </xf>
    <xf numFmtId="0" fontId="20" fillId="16" borderId="110" xfId="0" applyFont="1" applyFill="1" applyBorder="1" applyAlignment="1">
      <alignment horizontal="center" wrapText="1"/>
    </xf>
    <xf numFmtId="0" fontId="20" fillId="16" borderId="111" xfId="0" applyFont="1" applyFill="1" applyBorder="1" applyAlignment="1">
      <alignment horizontal="center" wrapText="1"/>
    </xf>
    <xf numFmtId="0" fontId="20" fillId="16" borderId="99" xfId="0" applyFont="1" applyFill="1" applyBorder="1" applyAlignment="1">
      <alignment horizontal="center" wrapText="1"/>
    </xf>
    <xf numFmtId="0" fontId="22" fillId="16" borderId="93" xfId="0" applyFont="1" applyFill="1" applyBorder="1" applyAlignment="1">
      <alignment horizontal="center" wrapText="1"/>
    </xf>
    <xf numFmtId="16" fontId="20" fillId="0" borderId="83" xfId="0" applyNumberFormat="1" applyFont="1" applyBorder="1" applyAlignment="1">
      <alignment horizontal="center" vertical="center"/>
    </xf>
    <xf numFmtId="16" fontId="20" fillId="0" borderId="50" xfId="0" applyNumberFormat="1" applyFont="1" applyBorder="1" applyAlignment="1">
      <alignment horizontal="center" vertical="center"/>
    </xf>
    <xf numFmtId="0" fontId="21" fillId="0" borderId="50" xfId="0" applyFont="1" applyBorder="1" applyAlignment="1">
      <alignment horizontal="center"/>
    </xf>
    <xf numFmtId="0" fontId="20" fillId="11" borderId="51" xfId="0" applyFont="1" applyFill="1" applyBorder="1" applyAlignment="1">
      <alignment horizontal="center" wrapText="1"/>
    </xf>
    <xf numFmtId="0" fontId="20" fillId="11" borderId="52" xfId="0" applyFont="1" applyFill="1" applyBorder="1" applyAlignment="1">
      <alignment horizontal="center" wrapText="1"/>
    </xf>
    <xf numFmtId="0" fontId="20" fillId="11" borderId="95" xfId="0" applyFont="1" applyFill="1" applyBorder="1" applyAlignment="1">
      <alignment horizontal="center" wrapText="1"/>
    </xf>
    <xf numFmtId="0" fontId="20" fillId="12" borderId="96" xfId="0" applyFont="1" applyFill="1" applyBorder="1" applyAlignment="1">
      <alignment horizontal="center" wrapText="1"/>
    </xf>
    <xf numFmtId="0" fontId="20" fillId="12" borderId="52" xfId="0" applyFont="1" applyFill="1" applyBorder="1" applyAlignment="1">
      <alignment horizontal="center" wrapText="1"/>
    </xf>
    <xf numFmtId="0" fontId="20" fillId="12" borderId="95" xfId="0" applyFont="1" applyFill="1" applyBorder="1" applyAlignment="1">
      <alignment horizontal="center" wrapText="1"/>
    </xf>
    <xf numFmtId="0" fontId="20" fillId="13" borderId="97" xfId="0" applyFont="1" applyFill="1" applyBorder="1" applyAlignment="1">
      <alignment horizontal="center" wrapText="1"/>
    </xf>
    <xf numFmtId="0" fontId="20" fillId="13" borderId="55" xfId="0" applyFont="1" applyFill="1" applyBorder="1" applyAlignment="1">
      <alignment horizontal="center" wrapText="1"/>
    </xf>
    <xf numFmtId="0" fontId="20" fillId="13" borderId="98" xfId="0" applyFont="1" applyFill="1" applyBorder="1" applyAlignment="1">
      <alignment horizontal="center" wrapText="1"/>
    </xf>
    <xf numFmtId="0" fontId="20" fillId="16" borderId="63" xfId="0" applyFont="1" applyFill="1" applyBorder="1" applyAlignment="1">
      <alignment horizontal="center" wrapText="1"/>
    </xf>
    <xf numFmtId="0" fontId="20" fillId="16" borderId="64" xfId="0" applyFont="1" applyFill="1" applyBorder="1" applyAlignment="1">
      <alignment horizontal="center" wrapText="1"/>
    </xf>
    <xf numFmtId="0" fontId="20" fillId="16" borderId="91" xfId="0" applyFont="1" applyFill="1" applyBorder="1" applyAlignment="1">
      <alignment horizontal="center" wrapText="1"/>
    </xf>
    <xf numFmtId="16" fontId="20" fillId="0" borderId="126" xfId="0" applyNumberFormat="1" applyFont="1" applyBorder="1" applyAlignment="1">
      <alignment horizontal="center" vertical="center"/>
    </xf>
    <xf numFmtId="16" fontId="20" fillId="0" borderId="127" xfId="0" applyNumberFormat="1" applyFont="1" applyBorder="1" applyAlignment="1">
      <alignment horizontal="center" vertical="center"/>
    </xf>
    <xf numFmtId="0" fontId="21" fillId="0" borderId="127" xfId="0" applyFont="1" applyBorder="1" applyAlignment="1">
      <alignment horizontal="center"/>
    </xf>
    <xf numFmtId="0" fontId="20" fillId="11" borderId="128" xfId="0" applyFont="1" applyFill="1" applyBorder="1" applyAlignment="1">
      <alignment horizontal="center" wrapText="1"/>
    </xf>
    <xf numFmtId="0" fontId="20" fillId="11" borderId="129" xfId="0" applyFont="1" applyFill="1" applyBorder="1" applyAlignment="1">
      <alignment horizontal="center" wrapText="1"/>
    </xf>
    <xf numFmtId="0" fontId="20" fillId="11" borderId="130" xfId="0" applyFont="1" applyFill="1" applyBorder="1" applyAlignment="1">
      <alignment horizontal="center" wrapText="1"/>
    </xf>
    <xf numFmtId="0" fontId="20" fillId="12" borderId="132" xfId="0" applyFont="1" applyFill="1" applyBorder="1" applyAlignment="1">
      <alignment horizontal="center" wrapText="1"/>
    </xf>
    <xf numFmtId="0" fontId="20" fillId="12" borderId="129" xfId="0" applyFont="1" applyFill="1" applyBorder="1" applyAlignment="1">
      <alignment horizontal="center" wrapText="1"/>
    </xf>
    <xf numFmtId="0" fontId="20" fillId="17" borderId="134" xfId="0" applyFont="1" applyFill="1" applyBorder="1" applyAlignment="1">
      <alignment horizontal="center" wrapText="1"/>
    </xf>
    <xf numFmtId="0" fontId="20" fillId="17" borderId="135" xfId="0" applyFont="1" applyFill="1" applyBorder="1" applyAlignment="1">
      <alignment horizontal="center" wrapText="1"/>
    </xf>
    <xf numFmtId="0" fontId="20" fillId="13" borderId="133" xfId="0" applyFont="1" applyFill="1" applyBorder="1" applyAlignment="1">
      <alignment horizontal="center" wrapText="1"/>
    </xf>
    <xf numFmtId="0" fontId="20" fillId="13" borderId="134" xfId="0" applyFont="1" applyFill="1" applyBorder="1" applyAlignment="1">
      <alignment horizontal="center" wrapText="1"/>
    </xf>
    <xf numFmtId="0" fontId="20" fillId="13" borderId="135" xfId="0" applyFont="1" applyFill="1" applyBorder="1" applyAlignment="1">
      <alignment horizontal="center" wrapText="1"/>
    </xf>
    <xf numFmtId="0" fontId="20" fillId="16" borderId="136" xfId="0" applyFont="1" applyFill="1" applyBorder="1" applyAlignment="1">
      <alignment horizontal="center" wrapText="1"/>
    </xf>
    <xf numFmtId="0" fontId="20" fillId="16" borderId="137" xfId="0" applyFont="1" applyFill="1" applyBorder="1" applyAlignment="1">
      <alignment horizontal="center" wrapText="1"/>
    </xf>
    <xf numFmtId="0" fontId="20" fillId="16" borderId="138" xfId="0" applyFont="1" applyFill="1" applyBorder="1" applyAlignment="1">
      <alignment horizontal="center" wrapText="1"/>
    </xf>
    <xf numFmtId="0" fontId="22" fillId="11" borderId="140" xfId="0" applyFont="1" applyFill="1" applyBorder="1" applyAlignment="1">
      <alignment horizontal="center" wrapText="1"/>
    </xf>
    <xf numFmtId="0" fontId="22" fillId="11" borderId="141" xfId="0" applyFont="1" applyFill="1" applyBorder="1" applyAlignment="1">
      <alignment horizontal="center" wrapText="1"/>
    </xf>
    <xf numFmtId="0" fontId="22" fillId="11" borderId="142" xfId="0" applyFont="1" applyFill="1" applyBorder="1" applyAlignment="1">
      <alignment horizontal="center" wrapText="1"/>
    </xf>
    <xf numFmtId="0" fontId="22" fillId="11" borderId="94" xfId="0" applyFont="1" applyFill="1" applyBorder="1" applyAlignment="1">
      <alignment horizontal="center" wrapText="1"/>
    </xf>
    <xf numFmtId="0" fontId="22" fillId="12" borderId="143" xfId="0" applyFont="1" applyFill="1" applyBorder="1" applyAlignment="1">
      <alignment horizontal="center" wrapText="1"/>
    </xf>
    <xf numFmtId="0" fontId="22" fillId="12" borderId="141" xfId="0" applyFont="1" applyFill="1" applyBorder="1" applyAlignment="1">
      <alignment horizontal="center" wrapText="1"/>
    </xf>
    <xf numFmtId="0" fontId="22" fillId="17" borderId="145" xfId="0" applyFont="1" applyFill="1" applyBorder="1" applyAlignment="1">
      <alignment horizontal="center" wrapText="1"/>
    </xf>
    <xf numFmtId="0" fontId="22" fillId="17" borderId="124" xfId="0" applyFont="1" applyFill="1" applyBorder="1" applyAlignment="1">
      <alignment horizontal="center" wrapText="1"/>
    </xf>
    <xf numFmtId="0" fontId="22" fillId="17" borderId="94" xfId="0" applyFont="1" applyFill="1" applyBorder="1" applyAlignment="1">
      <alignment horizontal="center" wrapText="1"/>
    </xf>
    <xf numFmtId="0" fontId="22" fillId="13" borderId="144" xfId="0" applyFont="1" applyFill="1" applyBorder="1" applyAlignment="1">
      <alignment horizontal="center" wrapText="1"/>
    </xf>
    <xf numFmtId="0" fontId="22" fillId="13" borderId="145" xfId="0" applyFont="1" applyFill="1" applyBorder="1" applyAlignment="1">
      <alignment horizontal="center" wrapText="1"/>
    </xf>
    <xf numFmtId="0" fontId="22" fillId="13" borderId="146" xfId="0" applyFont="1" applyFill="1" applyBorder="1" applyAlignment="1">
      <alignment horizontal="center" wrapText="1"/>
    </xf>
    <xf numFmtId="0" fontId="22" fillId="13" borderId="94" xfId="0" applyFont="1" applyFill="1" applyBorder="1" applyAlignment="1">
      <alignment horizontal="center" wrapText="1"/>
    </xf>
    <xf numFmtId="0" fontId="22" fillId="16" borderId="147" xfId="0" applyFont="1" applyFill="1" applyBorder="1" applyAlignment="1">
      <alignment horizontal="center" wrapText="1"/>
    </xf>
    <xf numFmtId="0" fontId="22" fillId="16" borderId="148" xfId="0" applyFont="1" applyFill="1" applyBorder="1" applyAlignment="1">
      <alignment horizontal="center" wrapText="1"/>
    </xf>
    <xf numFmtId="0" fontId="22" fillId="16" borderId="149" xfId="0" applyFont="1" applyFill="1" applyBorder="1" applyAlignment="1">
      <alignment horizontal="center" wrapText="1"/>
    </xf>
    <xf numFmtId="0" fontId="22" fillId="16" borderId="94" xfId="0" applyFont="1" applyFill="1" applyBorder="1" applyAlignment="1">
      <alignment horizontal="center" wrapText="1"/>
    </xf>
    <xf numFmtId="0" fontId="17" fillId="13" borderId="52" xfId="0" applyFont="1" applyFill="1" applyBorder="1" applyAlignment="1">
      <alignment horizontal="center" wrapText="1"/>
    </xf>
    <xf numFmtId="0" fontId="17" fillId="22" borderId="105" xfId="0" applyFont="1" applyFill="1" applyBorder="1" applyAlignment="1">
      <alignment horizontal="center" wrapText="1"/>
    </xf>
    <xf numFmtId="0" fontId="0" fillId="8" borderId="28" xfId="0" applyFont="1" applyFill="1" applyBorder="1" applyAlignment="1">
      <alignment horizontal="center" wrapText="1"/>
    </xf>
    <xf numFmtId="0" fontId="0" fillId="8" borderId="29" xfId="0" applyFont="1" applyFill="1" applyBorder="1" applyAlignment="1">
      <alignment horizontal="center" wrapText="1"/>
    </xf>
    <xf numFmtId="0" fontId="0" fillId="8" borderId="30" xfId="0" applyFont="1" applyFill="1" applyBorder="1" applyAlignment="1">
      <alignment horizontal="center" wrapText="1"/>
    </xf>
    <xf numFmtId="0" fontId="0" fillId="8" borderId="31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8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10" borderId="31" xfId="0" applyFont="1" applyFill="1" applyBorder="1" applyAlignment="1">
      <alignment horizontal="center" vertical="center" wrapText="1"/>
    </xf>
    <xf numFmtId="0" fontId="0" fillId="10" borderId="32" xfId="0" applyFont="1" applyFill="1" applyBorder="1" applyAlignment="1">
      <alignment horizontal="center" vertical="center" wrapText="1"/>
    </xf>
    <xf numFmtId="0" fontId="0" fillId="10" borderId="33" xfId="0" applyFont="1" applyFill="1" applyBorder="1" applyAlignment="1">
      <alignment horizontal="center" vertical="center" wrapText="1"/>
    </xf>
    <xf numFmtId="0" fontId="0" fillId="5" borderId="28" xfId="0" applyFont="1" applyFill="1" applyBorder="1" applyAlignment="1">
      <alignment horizontal="center" wrapText="1"/>
    </xf>
    <xf numFmtId="0" fontId="0" fillId="5" borderId="29" xfId="0" applyFont="1" applyFill="1" applyBorder="1" applyAlignment="1">
      <alignment horizontal="center" wrapText="1"/>
    </xf>
    <xf numFmtId="0" fontId="0" fillId="5" borderId="30" xfId="0" applyFont="1" applyFill="1" applyBorder="1" applyAlignment="1">
      <alignment horizontal="center" wrapText="1"/>
    </xf>
    <xf numFmtId="0" fontId="0" fillId="6" borderId="28" xfId="0" applyFont="1" applyFill="1" applyBorder="1" applyAlignment="1">
      <alignment horizontal="center" wrapText="1"/>
    </xf>
    <xf numFmtId="0" fontId="0" fillId="6" borderId="29" xfId="0" applyFont="1" applyFill="1" applyBorder="1" applyAlignment="1">
      <alignment horizontal="center" wrapText="1"/>
    </xf>
    <xf numFmtId="0" fontId="0" fillId="6" borderId="30" xfId="0" applyFont="1" applyFill="1" applyBorder="1" applyAlignment="1">
      <alignment horizontal="center" wrapText="1"/>
    </xf>
    <xf numFmtId="0" fontId="0" fillId="7" borderId="28" xfId="0" applyFont="1" applyFill="1" applyBorder="1" applyAlignment="1">
      <alignment horizontal="center" wrapText="1"/>
    </xf>
    <xf numFmtId="0" fontId="0" fillId="7" borderId="29" xfId="0" applyFont="1" applyFill="1" applyBorder="1" applyAlignment="1">
      <alignment horizontal="center" wrapText="1"/>
    </xf>
    <xf numFmtId="0" fontId="0" fillId="7" borderId="30" xfId="0" applyFont="1" applyFill="1" applyBorder="1" applyAlignment="1">
      <alignment horizontal="center" wrapText="1"/>
    </xf>
    <xf numFmtId="0" fontId="0" fillId="20" borderId="28" xfId="0" applyFont="1" applyFill="1" applyBorder="1" applyAlignment="1">
      <alignment horizontal="center" wrapText="1"/>
    </xf>
    <xf numFmtId="0" fontId="0" fillId="20" borderId="29" xfId="0" applyFont="1" applyFill="1" applyBorder="1" applyAlignment="1">
      <alignment horizontal="center" wrapText="1"/>
    </xf>
    <xf numFmtId="0" fontId="0" fillId="20" borderId="30" xfId="0" applyFont="1" applyFill="1" applyBorder="1" applyAlignment="1">
      <alignment horizontal="center" wrapText="1"/>
    </xf>
    <xf numFmtId="0" fontId="0" fillId="9" borderId="28" xfId="0" applyFont="1" applyFill="1" applyBorder="1" applyAlignment="1">
      <alignment horizontal="center" wrapText="1"/>
    </xf>
    <xf numFmtId="0" fontId="0" fillId="9" borderId="29" xfId="0" applyFont="1" applyFill="1" applyBorder="1" applyAlignment="1">
      <alignment horizontal="center" wrapText="1"/>
    </xf>
    <xf numFmtId="0" fontId="0" fillId="9" borderId="30" xfId="0" applyFont="1" applyFill="1" applyBorder="1" applyAlignment="1">
      <alignment horizontal="center" wrapText="1"/>
    </xf>
    <xf numFmtId="0" fontId="0" fillId="10" borderId="28" xfId="0" applyFont="1" applyFill="1" applyBorder="1" applyAlignment="1">
      <alignment horizontal="center" wrapText="1"/>
    </xf>
    <xf numFmtId="0" fontId="0" fillId="10" borderId="29" xfId="0" applyFont="1" applyFill="1" applyBorder="1" applyAlignment="1">
      <alignment horizontal="center" wrapText="1"/>
    </xf>
    <xf numFmtId="0" fontId="0" fillId="10" borderId="30" xfId="0" applyFont="1" applyFill="1" applyBorder="1" applyAlignment="1">
      <alignment horizontal="center" wrapText="1"/>
    </xf>
    <xf numFmtId="0" fontId="0" fillId="5" borderId="31" xfId="0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0" fillId="5" borderId="33" xfId="0" applyFont="1" applyFill="1" applyBorder="1" applyAlignment="1">
      <alignment horizontal="center" vertical="center" wrapText="1"/>
    </xf>
    <xf numFmtId="0" fontId="0" fillId="6" borderId="31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6" borderId="33" xfId="0" applyFont="1" applyFill="1" applyBorder="1" applyAlignment="1">
      <alignment horizontal="center" vertical="center" wrapText="1"/>
    </xf>
    <xf numFmtId="0" fontId="0" fillId="7" borderId="31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7" borderId="33" xfId="0" applyFont="1" applyFill="1" applyBorder="1" applyAlignment="1">
      <alignment horizontal="center" vertical="center" wrapText="1"/>
    </xf>
    <xf numFmtId="0" fontId="0" fillId="20" borderId="31" xfId="0" applyFont="1" applyFill="1" applyBorder="1" applyAlignment="1">
      <alignment horizontal="center" vertical="center" wrapText="1"/>
    </xf>
    <xf numFmtId="0" fontId="0" fillId="20" borderId="32" xfId="0" applyFont="1" applyFill="1" applyBorder="1" applyAlignment="1">
      <alignment horizontal="center" vertical="center" wrapText="1"/>
    </xf>
    <xf numFmtId="0" fontId="0" fillId="20" borderId="33" xfId="0" applyFont="1" applyFill="1" applyBorder="1" applyAlignment="1">
      <alignment horizontal="center" vertical="center" wrapText="1"/>
    </xf>
    <xf numFmtId="0" fontId="0" fillId="9" borderId="31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0" fillId="9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" fontId="19" fillId="0" borderId="123" xfId="0" applyNumberFormat="1" applyFont="1" applyBorder="1" applyAlignment="1">
      <alignment horizontal="center" vertical="center"/>
    </xf>
    <xf numFmtId="16" fontId="19" fillId="0" borderId="124" xfId="0" applyNumberFormat="1" applyFont="1" applyBorder="1" applyAlignment="1">
      <alignment horizontal="center" vertical="center"/>
    </xf>
    <xf numFmtId="16" fontId="19" fillId="0" borderId="139" xfId="0" applyNumberFormat="1" applyFont="1" applyBorder="1" applyAlignment="1">
      <alignment horizontal="center" vertical="center"/>
    </xf>
    <xf numFmtId="0" fontId="4" fillId="5" borderId="28" xfId="0" applyFont="1" applyFill="1" applyBorder="1" applyAlignment="1">
      <alignment horizontal="center" wrapText="1"/>
    </xf>
    <xf numFmtId="0" fontId="4" fillId="5" borderId="29" xfId="0" applyFont="1" applyFill="1" applyBorder="1" applyAlignment="1">
      <alignment horizontal="center" wrapText="1"/>
    </xf>
    <xf numFmtId="0" fontId="4" fillId="5" borderId="30" xfId="0" applyFont="1" applyFill="1" applyBorder="1" applyAlignment="1">
      <alignment horizont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wrapText="1"/>
    </xf>
    <xf numFmtId="0" fontId="4" fillId="6" borderId="29" xfId="0" applyFont="1" applyFill="1" applyBorder="1" applyAlignment="1">
      <alignment horizontal="center" wrapText="1"/>
    </xf>
    <xf numFmtId="0" fontId="4" fillId="6" borderId="30" xfId="0" applyFont="1" applyFill="1" applyBorder="1" applyAlignment="1">
      <alignment horizont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7" borderId="28" xfId="0" applyFont="1" applyFill="1" applyBorder="1" applyAlignment="1">
      <alignment horizontal="center" wrapText="1"/>
    </xf>
    <xf numFmtId="0" fontId="4" fillId="7" borderId="29" xfId="0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wrapText="1"/>
    </xf>
    <xf numFmtId="0" fontId="4" fillId="10" borderId="29" xfId="0" applyFont="1" applyFill="1" applyBorder="1" applyAlignment="1">
      <alignment horizontal="center" wrapText="1"/>
    </xf>
    <xf numFmtId="0" fontId="4" fillId="10" borderId="30" xfId="0" applyFont="1" applyFill="1" applyBorder="1" applyAlignment="1">
      <alignment horizontal="center" wrapText="1"/>
    </xf>
    <xf numFmtId="0" fontId="4" fillId="10" borderId="31" xfId="0" applyFont="1" applyFill="1" applyBorder="1" applyAlignment="1">
      <alignment horizontal="center" vertical="center" wrapText="1"/>
    </xf>
    <xf numFmtId="0" fontId="4" fillId="10" borderId="32" xfId="0" applyFont="1" applyFill="1" applyBorder="1" applyAlignment="1">
      <alignment horizontal="center" vertical="center" wrapText="1"/>
    </xf>
    <xf numFmtId="0" fontId="4" fillId="10" borderId="33" xfId="0" applyFont="1" applyFill="1" applyBorder="1" applyAlignment="1">
      <alignment horizontal="center" vertical="center" wrapText="1"/>
    </xf>
    <xf numFmtId="16" fontId="22" fillId="0" borderId="123" xfId="0" applyNumberFormat="1" applyFont="1" applyBorder="1" applyAlignment="1">
      <alignment horizontal="center" vertical="center"/>
    </xf>
    <xf numFmtId="16" fontId="22" fillId="0" borderId="124" xfId="0" applyNumberFormat="1" applyFont="1" applyBorder="1" applyAlignment="1">
      <alignment horizontal="center" vertical="center"/>
    </xf>
    <xf numFmtId="16" fontId="22" fillId="0" borderId="139" xfId="0" applyNumberFormat="1" applyFont="1" applyBorder="1" applyAlignment="1">
      <alignment horizontal="center" vertical="center"/>
    </xf>
    <xf numFmtId="0" fontId="20" fillId="6" borderId="28" xfId="0" applyFont="1" applyFill="1" applyBorder="1" applyAlignment="1">
      <alignment horizontal="center" wrapText="1"/>
    </xf>
    <xf numFmtId="0" fontId="20" fillId="6" borderId="29" xfId="0" applyFont="1" applyFill="1" applyBorder="1" applyAlignment="1">
      <alignment horizontal="center" wrapText="1"/>
    </xf>
    <xf numFmtId="0" fontId="20" fillId="6" borderId="30" xfId="0" applyFont="1" applyFill="1" applyBorder="1" applyAlignment="1">
      <alignment horizontal="center" wrapText="1"/>
    </xf>
    <xf numFmtId="0" fontId="20" fillId="7" borderId="28" xfId="0" applyFont="1" applyFill="1" applyBorder="1" applyAlignment="1">
      <alignment horizontal="center" wrapText="1"/>
    </xf>
    <xf numFmtId="0" fontId="20" fillId="7" borderId="29" xfId="0" applyFont="1" applyFill="1" applyBorder="1" applyAlignment="1">
      <alignment horizontal="center" wrapText="1"/>
    </xf>
    <xf numFmtId="0" fontId="20" fillId="7" borderId="30" xfId="0" applyFont="1" applyFill="1" applyBorder="1" applyAlignment="1">
      <alignment horizontal="center" wrapText="1"/>
    </xf>
    <xf numFmtId="0" fontId="20" fillId="10" borderId="28" xfId="0" applyFont="1" applyFill="1" applyBorder="1" applyAlignment="1">
      <alignment horizontal="center" wrapText="1"/>
    </xf>
    <xf numFmtId="0" fontId="20" fillId="10" borderId="29" xfId="0" applyFont="1" applyFill="1" applyBorder="1" applyAlignment="1">
      <alignment horizontal="center" wrapText="1"/>
    </xf>
    <xf numFmtId="0" fontId="20" fillId="10" borderId="30" xfId="0" applyFont="1" applyFill="1" applyBorder="1" applyAlignment="1">
      <alignment horizontal="center" wrapText="1"/>
    </xf>
    <xf numFmtId="0" fontId="20" fillId="5" borderId="31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0" fillId="6" borderId="31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20" fillId="7" borderId="32" xfId="0" applyFont="1" applyFill="1" applyBorder="1" applyAlignment="1">
      <alignment horizontal="center" vertical="center" wrapText="1"/>
    </xf>
    <xf numFmtId="0" fontId="20" fillId="7" borderId="33" xfId="0" applyFont="1" applyFill="1" applyBorder="1" applyAlignment="1">
      <alignment horizontal="center" vertical="center" wrapText="1"/>
    </xf>
    <xf numFmtId="0" fontId="20" fillId="10" borderId="31" xfId="0" applyFont="1" applyFill="1" applyBorder="1" applyAlignment="1">
      <alignment horizontal="center" vertical="center" wrapText="1"/>
    </xf>
    <xf numFmtId="0" fontId="20" fillId="10" borderId="32" xfId="0" applyFont="1" applyFill="1" applyBorder="1" applyAlignment="1">
      <alignment horizontal="center" vertical="center" wrapText="1"/>
    </xf>
    <xf numFmtId="0" fontId="20" fillId="10" borderId="33" xfId="0" applyFont="1" applyFill="1" applyBorder="1" applyAlignment="1">
      <alignment horizontal="center" vertical="center" wrapText="1"/>
    </xf>
    <xf numFmtId="0" fontId="20" fillId="5" borderId="28" xfId="0" applyFont="1" applyFill="1" applyBorder="1" applyAlignment="1">
      <alignment horizontal="center" wrapText="1"/>
    </xf>
    <xf numFmtId="0" fontId="20" fillId="5" borderId="29" xfId="0" applyFont="1" applyFill="1" applyBorder="1" applyAlignment="1">
      <alignment horizontal="center" wrapText="1"/>
    </xf>
    <xf numFmtId="0" fontId="20" fillId="5" borderId="30" xfId="0" applyFont="1" applyFill="1" applyBorder="1" applyAlignment="1">
      <alignment horizontal="center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20" formatCode="dd\-mmm\-yy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20" formatCode="dd\-mmm\-yy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20" formatCode="dd\-mmm\-yy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thin">
          <color indexed="64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theme="3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20" formatCode="dd\-mmm\-yy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theme="3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20" formatCode="dd\-mmm\-yy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theme="3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20" formatCode="dd\-mmm\-yy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theme="3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65F91"/>
        <name val="Calibri"/>
        <scheme val="minor"/>
      </font>
      <numFmt numFmtId="20" formatCode="dd\-mmm\-yy"/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mergeCell="0" readingOrder="0"/>
      <border diagonalUp="0" diagonalDown="0">
        <left style="medium">
          <color indexed="64"/>
        </left>
        <right style="medium">
          <color theme="3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indent="0" relativeIndent="255" justifyLastLine="0" shrinkToFit="0" mergeCell="0" readingOrder="0"/>
      <border diagonalUp="0" diagonalDown="0" outline="0">
        <left style="thin">
          <color theme="0" tint="-0.14999847407452621"/>
        </left>
        <right style="thin">
          <color theme="0" tint="-0.14999847407452621"/>
        </right>
        <top/>
        <bottom/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FFFFCC"/>
      <color rgb="FFFFFF99"/>
      <color rgb="FF7DA22A"/>
      <color rgb="FF0000FF"/>
      <color rgb="FFB6D86A"/>
      <color rgb="FFC2DE8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6</xdr:col>
      <xdr:colOff>571500</xdr:colOff>
      <xdr:row>0</xdr:row>
      <xdr:rowOff>1114426</xdr:rowOff>
    </xdr:to>
    <xdr:grpSp>
      <xdr:nvGrpSpPr>
        <xdr:cNvPr id="1025" name="Group 2"/>
        <xdr:cNvGrpSpPr>
          <a:grpSpLocks/>
        </xdr:cNvGrpSpPr>
      </xdr:nvGrpSpPr>
      <xdr:grpSpPr bwMode="auto">
        <a:xfrm>
          <a:off x="104775" y="142876"/>
          <a:ext cx="5705475" cy="971550"/>
          <a:chOff x="981" y="885"/>
          <a:chExt cx="10037" cy="1612"/>
        </a:xfrm>
      </xdr:grpSpPr>
      <xdr:sp macro="" textlink="">
        <xdr:nvSpPr>
          <xdr:cNvPr id="1026" name="Rectangle 3"/>
          <xdr:cNvSpPr>
            <a:spLocks/>
          </xdr:cNvSpPr>
        </xdr:nvSpPr>
        <xdr:spPr bwMode="auto">
          <a:xfrm>
            <a:off x="1118" y="1683"/>
            <a:ext cx="9900" cy="179"/>
          </a:xfrm>
          <a:prstGeom prst="rect">
            <a:avLst/>
          </a:prstGeom>
          <a:gradFill rotWithShape="1">
            <a:gsLst>
              <a:gs pos="0">
                <a:srgbClr val="454545"/>
              </a:gs>
              <a:gs pos="100000">
                <a:srgbClr val="969696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7" name="Line 4"/>
          <xdr:cNvSpPr>
            <a:spLocks/>
          </xdr:cNvSpPr>
        </xdr:nvSpPr>
        <xdr:spPr bwMode="auto">
          <a:xfrm>
            <a:off x="1118" y="1655"/>
            <a:ext cx="990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</xdr:spPr>
      </xdr:sp>
      <xdr:pic>
        <xdr:nvPicPr>
          <xdr:cNvPr id="1028" name="Picture 5" descr="logo ATTT"/>
          <xdr:cNvPicPr>
            <a:picLocks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981" y="885"/>
            <a:ext cx="1840" cy="1612"/>
          </a:xfrm>
          <a:prstGeom prst="rect">
            <a:avLst/>
          </a:prstGeom>
          <a:noFill/>
          <a:ln w="9525" algn="in">
            <a:miter lim="800000"/>
            <a:headEnd/>
            <a:tailEnd/>
          </a:ln>
          <a:effectLst/>
        </xdr:spPr>
      </xdr:pic>
      <xdr:sp macro="" textlink="">
        <xdr:nvSpPr>
          <xdr:cNvPr id="1033" name="WordArt 10"/>
          <xdr:cNvSpPr txBox="1">
            <a:spLocks noChangeArrowheads="1"/>
          </xdr:cNvSpPr>
        </xdr:nvSpPr>
        <xdr:spPr bwMode="auto">
          <a:xfrm>
            <a:off x="7015" y="1081"/>
            <a:ext cx="3984" cy="4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1">
              <a:defRPr sz="1000"/>
            </a:pPr>
            <a:r>
              <a:rPr lang="es-PA" sz="1400" b="1" i="1" strike="noStrike">
                <a:solidFill>
                  <a:srgbClr val="000000"/>
                </a:solidFill>
                <a:latin typeface="Calibri"/>
                <a:cs typeface="Calibri"/>
              </a:rPr>
              <a:t>Departamento de Licencia</a:t>
            </a:r>
          </a:p>
          <a:p>
            <a:pPr algn="l" rtl="1">
              <a:defRPr sz="1000"/>
            </a:pPr>
            <a:endParaRPr lang="es-PA" sz="1400" b="1" i="1" strike="noStrike">
              <a:solidFill>
                <a:srgbClr val="000000"/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</xdr:col>
      <xdr:colOff>390525</xdr:colOff>
      <xdr:row>0</xdr:row>
      <xdr:rowOff>752476</xdr:rowOff>
    </xdr:from>
    <xdr:to>
      <xdr:col>5</xdr:col>
      <xdr:colOff>66674</xdr:colOff>
      <xdr:row>0</xdr:row>
      <xdr:rowOff>942975</xdr:rowOff>
    </xdr:to>
    <xdr:sp macro="" textlink="">
      <xdr:nvSpPr>
        <xdr:cNvPr id="12" name="11 Rectángulo"/>
        <xdr:cNvSpPr/>
      </xdr:nvSpPr>
      <xdr:spPr>
        <a:xfrm>
          <a:off x="1152525" y="752476"/>
          <a:ext cx="2724149" cy="19049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/>
          <a:r>
            <a:rPr lang="es-PA" sz="1400" b="1">
              <a:solidFill>
                <a:schemeClr val="accent1">
                  <a:lumMod val="50000"/>
                </a:schemeClr>
              </a:solidFill>
            </a:rPr>
            <a:t>Informe</a:t>
          </a:r>
          <a:r>
            <a:rPr lang="es-PA" sz="1400" b="1" baseline="0">
              <a:solidFill>
                <a:schemeClr val="accent1">
                  <a:lumMod val="50000"/>
                </a:schemeClr>
              </a:solidFill>
            </a:rPr>
            <a:t> de R</a:t>
          </a:r>
          <a:r>
            <a:rPr lang="es-PA" sz="1400" b="1">
              <a:solidFill>
                <a:schemeClr val="accent1">
                  <a:lumMod val="50000"/>
                </a:schemeClr>
              </a:solidFill>
            </a:rPr>
            <a:t>espuestas a Oficios</a:t>
          </a:r>
        </a:p>
      </xdr:txBody>
    </xdr:sp>
    <xdr:clientData/>
  </xdr:twoCellAnchor>
  <xdr:twoCellAnchor>
    <xdr:from>
      <xdr:col>0</xdr:col>
      <xdr:colOff>104775</xdr:colOff>
      <xdr:row>0</xdr:row>
      <xdr:rowOff>142876</xdr:rowOff>
    </xdr:from>
    <xdr:to>
      <xdr:col>6</xdr:col>
      <xdr:colOff>571500</xdr:colOff>
      <xdr:row>0</xdr:row>
      <xdr:rowOff>1114426</xdr:rowOff>
    </xdr:to>
    <xdr:grpSp>
      <xdr:nvGrpSpPr>
        <xdr:cNvPr id="8" name="Group 2"/>
        <xdr:cNvGrpSpPr>
          <a:grpSpLocks/>
        </xdr:cNvGrpSpPr>
      </xdr:nvGrpSpPr>
      <xdr:grpSpPr bwMode="auto">
        <a:xfrm>
          <a:off x="104775" y="142876"/>
          <a:ext cx="5705475" cy="971550"/>
          <a:chOff x="981" y="885"/>
          <a:chExt cx="10037" cy="1612"/>
        </a:xfrm>
      </xdr:grpSpPr>
      <xdr:sp macro="" textlink="">
        <xdr:nvSpPr>
          <xdr:cNvPr id="9" name="Rectangle 3"/>
          <xdr:cNvSpPr>
            <a:spLocks/>
          </xdr:cNvSpPr>
        </xdr:nvSpPr>
        <xdr:spPr bwMode="auto">
          <a:xfrm>
            <a:off x="1118" y="1683"/>
            <a:ext cx="9900" cy="179"/>
          </a:xfrm>
          <a:prstGeom prst="rect">
            <a:avLst/>
          </a:prstGeom>
          <a:gradFill rotWithShape="1">
            <a:gsLst>
              <a:gs pos="0">
                <a:srgbClr val="454545"/>
              </a:gs>
              <a:gs pos="100000">
                <a:srgbClr val="969696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" name="Line 4"/>
          <xdr:cNvSpPr>
            <a:spLocks/>
          </xdr:cNvSpPr>
        </xdr:nvSpPr>
        <xdr:spPr bwMode="auto">
          <a:xfrm>
            <a:off x="1118" y="1655"/>
            <a:ext cx="990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</xdr:spPr>
      </xdr:sp>
      <xdr:pic>
        <xdr:nvPicPr>
          <xdr:cNvPr id="11" name="Picture 5" descr="logo ATTT"/>
          <xdr:cNvPicPr>
            <a:picLocks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981" y="885"/>
            <a:ext cx="1840" cy="1612"/>
          </a:xfrm>
          <a:prstGeom prst="rect">
            <a:avLst/>
          </a:prstGeom>
          <a:noFill/>
          <a:ln w="9525" algn="in">
            <a:miter lim="800000"/>
            <a:headEnd/>
            <a:tailEnd/>
          </a:ln>
          <a:effectLst/>
        </xdr:spPr>
      </xdr:pic>
      <xdr:sp macro="" textlink="">
        <xdr:nvSpPr>
          <xdr:cNvPr id="13" name="WordArt 10"/>
          <xdr:cNvSpPr txBox="1">
            <a:spLocks noChangeArrowheads="1"/>
          </xdr:cNvSpPr>
        </xdr:nvSpPr>
        <xdr:spPr bwMode="auto">
          <a:xfrm>
            <a:off x="7015" y="1081"/>
            <a:ext cx="3984" cy="4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1">
              <a:defRPr sz="1000"/>
            </a:pPr>
            <a:r>
              <a:rPr lang="es-PA" sz="1400" b="1" i="1" strike="noStrike">
                <a:solidFill>
                  <a:srgbClr val="000000"/>
                </a:solidFill>
                <a:latin typeface="Calibri"/>
                <a:cs typeface="Calibri"/>
              </a:rPr>
              <a:t>Departamento de Licencia</a:t>
            </a:r>
          </a:p>
          <a:p>
            <a:pPr algn="l" rtl="1">
              <a:defRPr sz="1000"/>
            </a:pPr>
            <a:endParaRPr lang="es-PA" sz="1400" b="1" i="1" strike="noStrike">
              <a:solidFill>
                <a:srgbClr val="000000"/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</xdr:col>
      <xdr:colOff>390525</xdr:colOff>
      <xdr:row>0</xdr:row>
      <xdr:rowOff>752476</xdr:rowOff>
    </xdr:from>
    <xdr:to>
      <xdr:col>5</xdr:col>
      <xdr:colOff>66674</xdr:colOff>
      <xdr:row>0</xdr:row>
      <xdr:rowOff>942975</xdr:rowOff>
    </xdr:to>
    <xdr:sp macro="" textlink="">
      <xdr:nvSpPr>
        <xdr:cNvPr id="14" name="13 Rectángulo"/>
        <xdr:cNvSpPr/>
      </xdr:nvSpPr>
      <xdr:spPr>
        <a:xfrm>
          <a:off x="1573213" y="752476"/>
          <a:ext cx="2843211" cy="19049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/>
          <a:r>
            <a:rPr lang="es-PA" sz="1400" b="1">
              <a:solidFill>
                <a:schemeClr val="accent1">
                  <a:lumMod val="50000"/>
                </a:schemeClr>
              </a:solidFill>
            </a:rPr>
            <a:t>Informe</a:t>
          </a:r>
          <a:r>
            <a:rPr lang="es-PA" sz="1400" b="1" baseline="0">
              <a:solidFill>
                <a:schemeClr val="accent1">
                  <a:lumMod val="50000"/>
                </a:schemeClr>
              </a:solidFill>
            </a:rPr>
            <a:t> de R</a:t>
          </a:r>
          <a:r>
            <a:rPr lang="es-PA" sz="1400" b="1">
              <a:solidFill>
                <a:schemeClr val="accent1">
                  <a:lumMod val="50000"/>
                </a:schemeClr>
              </a:solidFill>
            </a:rPr>
            <a:t>espuestas a Oficios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104775</xdr:rowOff>
    </xdr:from>
    <xdr:to>
      <xdr:col>2</xdr:col>
      <xdr:colOff>53068</xdr:colOff>
      <xdr:row>4</xdr:row>
      <xdr:rowOff>172500</xdr:rowOff>
    </xdr:to>
    <xdr:pic>
      <xdr:nvPicPr>
        <xdr:cNvPr id="2" name="Picture 5" descr="logo ATTT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104775"/>
          <a:ext cx="862693" cy="1020225"/>
        </a:xfrm>
        <a:prstGeom prst="rect">
          <a:avLst/>
        </a:prstGeom>
        <a:noFill/>
        <a:ln w="9525" algn="in"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57150</xdr:colOff>
      <xdr:row>2</xdr:row>
      <xdr:rowOff>114300</xdr:rowOff>
    </xdr:from>
    <xdr:to>
      <xdr:col>9</xdr:col>
      <xdr:colOff>747820</xdr:colOff>
      <xdr:row>3</xdr:row>
      <xdr:rowOff>30440</xdr:rowOff>
    </xdr:to>
    <xdr:sp macro="" textlink="">
      <xdr:nvSpPr>
        <xdr:cNvPr id="3" name="Rectangle 3"/>
        <xdr:cNvSpPr>
          <a:spLocks/>
        </xdr:cNvSpPr>
      </xdr:nvSpPr>
      <xdr:spPr bwMode="auto">
        <a:xfrm>
          <a:off x="1581150" y="495300"/>
          <a:ext cx="6024670" cy="106640"/>
        </a:xfrm>
        <a:prstGeom prst="rect">
          <a:avLst/>
        </a:prstGeom>
        <a:gradFill rotWithShape="1">
          <a:gsLst>
            <a:gs pos="0">
              <a:srgbClr val="454545"/>
            </a:gs>
            <a:gs pos="100000">
              <a:srgbClr val="969696"/>
            </a:gs>
          </a:gsLst>
          <a:lin ang="0" scaled="1"/>
        </a:gradFill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323850</xdr:colOff>
      <xdr:row>1</xdr:row>
      <xdr:rowOff>57150</xdr:rowOff>
    </xdr:from>
    <xdr:to>
      <xdr:col>10</xdr:col>
      <xdr:colOff>413658</xdr:colOff>
      <xdr:row>2</xdr:row>
      <xdr:rowOff>92782</xdr:rowOff>
    </xdr:to>
    <xdr:sp macro="" textlink="">
      <xdr:nvSpPr>
        <xdr:cNvPr id="4" name="WordArt 10"/>
        <xdr:cNvSpPr txBox="1">
          <a:spLocks noChangeArrowheads="1"/>
        </xdr:cNvSpPr>
      </xdr:nvSpPr>
      <xdr:spPr bwMode="auto">
        <a:xfrm>
          <a:off x="5657850" y="247650"/>
          <a:ext cx="2375808" cy="226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PA" sz="1400" b="1" i="1" strike="noStrike">
              <a:solidFill>
                <a:srgbClr val="000000"/>
              </a:solidFill>
              <a:latin typeface="Calibri"/>
              <a:cs typeface="Calibri"/>
            </a:rPr>
            <a:t>Departamento de Licencia</a:t>
          </a:r>
        </a:p>
        <a:p>
          <a:pPr algn="l" rtl="1">
            <a:defRPr sz="1000"/>
          </a:pPr>
          <a:endParaRPr lang="es-PA" sz="1400" b="1" i="1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600075</xdr:colOff>
      <xdr:row>3</xdr:row>
      <xdr:rowOff>76200</xdr:rowOff>
    </xdr:from>
    <xdr:to>
      <xdr:col>8</xdr:col>
      <xdr:colOff>204148</xdr:colOff>
      <xdr:row>5</xdr:row>
      <xdr:rowOff>54437</xdr:rowOff>
    </xdr:to>
    <xdr:sp macro="" textlink="">
      <xdr:nvSpPr>
        <xdr:cNvPr id="5" name="4 Rectángulo"/>
        <xdr:cNvSpPr/>
      </xdr:nvSpPr>
      <xdr:spPr>
        <a:xfrm>
          <a:off x="2830513" y="647700"/>
          <a:ext cx="3596635" cy="549737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PA" sz="1400" b="1">
              <a:solidFill>
                <a:schemeClr val="accent1">
                  <a:lumMod val="50000"/>
                </a:schemeClr>
              </a:solidFill>
            </a:rPr>
            <a:t>Informe</a:t>
          </a:r>
          <a:r>
            <a:rPr lang="es-PA" sz="1400" b="1" baseline="0">
              <a:solidFill>
                <a:schemeClr val="accent1">
                  <a:lumMod val="50000"/>
                </a:schemeClr>
              </a:solidFill>
            </a:rPr>
            <a:t> de Certificaciones de Licencias</a:t>
          </a:r>
          <a:endParaRPr lang="es-PA" sz="1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142876</xdr:rowOff>
    </xdr:from>
    <xdr:to>
      <xdr:col>6</xdr:col>
      <xdr:colOff>571500</xdr:colOff>
      <xdr:row>1</xdr:row>
      <xdr:rowOff>1</xdr:rowOff>
    </xdr:to>
    <xdr:grpSp>
      <xdr:nvGrpSpPr>
        <xdr:cNvPr id="2" name="Group 2"/>
        <xdr:cNvGrpSpPr>
          <a:grpSpLocks/>
        </xdr:cNvGrpSpPr>
      </xdr:nvGrpSpPr>
      <xdr:grpSpPr bwMode="auto">
        <a:xfrm>
          <a:off x="104775" y="142876"/>
          <a:ext cx="5696489" cy="989342"/>
          <a:chOff x="981" y="885"/>
          <a:chExt cx="10037" cy="1612"/>
        </a:xfrm>
      </xdr:grpSpPr>
      <xdr:sp macro="" textlink="">
        <xdr:nvSpPr>
          <xdr:cNvPr id="3" name="Rectangle 3"/>
          <xdr:cNvSpPr>
            <a:spLocks/>
          </xdr:cNvSpPr>
        </xdr:nvSpPr>
        <xdr:spPr bwMode="auto">
          <a:xfrm>
            <a:off x="1118" y="1683"/>
            <a:ext cx="9900" cy="179"/>
          </a:xfrm>
          <a:prstGeom prst="rect">
            <a:avLst/>
          </a:prstGeom>
          <a:gradFill rotWithShape="1">
            <a:gsLst>
              <a:gs pos="0">
                <a:srgbClr val="454545"/>
              </a:gs>
              <a:gs pos="100000">
                <a:srgbClr val="969696"/>
              </a:gs>
            </a:gsLst>
            <a:lin ang="0" scaled="1"/>
          </a:gra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Line 4"/>
          <xdr:cNvSpPr>
            <a:spLocks/>
          </xdr:cNvSpPr>
        </xdr:nvSpPr>
        <xdr:spPr bwMode="auto">
          <a:xfrm>
            <a:off x="1118" y="1655"/>
            <a:ext cx="9900" cy="0"/>
          </a:xfrm>
          <a:prstGeom prst="line">
            <a:avLst/>
          </a:prstGeom>
          <a:noFill/>
          <a:ln w="9525">
            <a:solidFill>
              <a:srgbClr val="808080"/>
            </a:solidFill>
            <a:round/>
            <a:headEnd/>
            <a:tailEnd/>
          </a:ln>
        </xdr:spPr>
      </xdr:sp>
      <xdr:pic>
        <xdr:nvPicPr>
          <xdr:cNvPr id="5" name="Picture 5" descr="logo ATTT"/>
          <xdr:cNvPicPr>
            <a:picLocks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981" y="885"/>
            <a:ext cx="1840" cy="1612"/>
          </a:xfrm>
          <a:prstGeom prst="rect">
            <a:avLst/>
          </a:prstGeom>
          <a:noFill/>
          <a:ln w="9525" algn="in">
            <a:miter lim="800000"/>
            <a:headEnd/>
            <a:tailEnd/>
          </a:ln>
          <a:effectLst/>
        </xdr:spPr>
      </xdr:pic>
      <xdr:sp macro="" textlink="">
        <xdr:nvSpPr>
          <xdr:cNvPr id="6" name="WordArt 10"/>
          <xdr:cNvSpPr txBox="1">
            <a:spLocks noChangeArrowheads="1"/>
          </xdr:cNvSpPr>
        </xdr:nvSpPr>
        <xdr:spPr bwMode="auto">
          <a:xfrm>
            <a:off x="7015" y="1081"/>
            <a:ext cx="3984" cy="4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1">
              <a:defRPr sz="1000"/>
            </a:pPr>
            <a:r>
              <a:rPr lang="es-PA" sz="1400" b="1" i="1" strike="noStrike">
                <a:solidFill>
                  <a:srgbClr val="000000"/>
                </a:solidFill>
                <a:latin typeface="Calibri"/>
                <a:cs typeface="Calibri"/>
              </a:rPr>
              <a:t>Departamento de Licencia</a:t>
            </a:r>
          </a:p>
          <a:p>
            <a:pPr algn="l" rtl="1">
              <a:defRPr sz="1000"/>
            </a:pPr>
            <a:endParaRPr lang="es-PA" sz="1400" b="1" i="1" strike="noStrike">
              <a:solidFill>
                <a:srgbClr val="000000"/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</xdr:col>
      <xdr:colOff>390525</xdr:colOff>
      <xdr:row>0</xdr:row>
      <xdr:rowOff>752476</xdr:rowOff>
    </xdr:from>
    <xdr:to>
      <xdr:col>5</xdr:col>
      <xdr:colOff>66674</xdr:colOff>
      <xdr:row>0</xdr:row>
      <xdr:rowOff>942975</xdr:rowOff>
    </xdr:to>
    <xdr:sp macro="" textlink="">
      <xdr:nvSpPr>
        <xdr:cNvPr id="7" name="6 Rectángulo"/>
        <xdr:cNvSpPr/>
      </xdr:nvSpPr>
      <xdr:spPr>
        <a:xfrm>
          <a:off x="1571625" y="752476"/>
          <a:ext cx="2838449" cy="190499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r"/>
          <a:r>
            <a:rPr lang="es-PA" sz="1400" b="1">
              <a:solidFill>
                <a:schemeClr val="accent1">
                  <a:lumMod val="50000"/>
                </a:schemeClr>
              </a:solidFill>
            </a:rPr>
            <a:t>Informe</a:t>
          </a:r>
          <a:r>
            <a:rPr lang="es-PA" sz="1400" b="1" baseline="0">
              <a:solidFill>
                <a:schemeClr val="accent1">
                  <a:lumMod val="50000"/>
                </a:schemeClr>
              </a:solidFill>
            </a:rPr>
            <a:t> de R</a:t>
          </a:r>
          <a:r>
            <a:rPr lang="es-PA" sz="1400" b="1">
              <a:solidFill>
                <a:schemeClr val="accent1">
                  <a:lumMod val="50000"/>
                </a:schemeClr>
              </a:solidFill>
            </a:rPr>
            <a:t>espuestas a Oficios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a13" displayName="Tabla13" ref="A7:K607" totalsRowShown="0" headerRowDxfId="13" dataDxfId="11" headerRowBorderDxfId="12">
  <autoFilter ref="A7:K607"/>
  <tableColumns count="11">
    <tableColumn id="1" name="FECHA DE SOLICITUD" dataDxfId="10"/>
    <tableColumn id="2" name="FECHA DE EMISION" dataDxfId="9"/>
    <tableColumn id="3" name="FECHA DE FIRMA EN SECRETARIA" dataDxfId="8"/>
    <tableColumn id="4" name="CERT. N°" dataDxfId="7"/>
    <tableColumn id="5" name="AÑO" dataDxfId="6"/>
    <tableColumn id="6" name="NOMBRE" dataDxfId="5"/>
    <tableColumn id="7" name="ID" dataDxfId="4"/>
    <tableColumn id="8" name="NACIONALIDAD" dataDxfId="3"/>
    <tableColumn id="9" name="PAIS DE DESTINO" dataDxfId="2"/>
    <tableColumn id="10" name="RETIRADO POR" dataDxfId="1"/>
    <tableColumn id="11" name="FECHA DE RETIR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57"/>
  <sheetViews>
    <sheetView zoomScale="120" zoomScaleNormal="120" workbookViewId="0">
      <pane ySplit="3" topLeftCell="A204" activePane="bottomLeft" state="frozen"/>
      <selection pane="bottomLeft" activeCell="C216" sqref="C216"/>
    </sheetView>
  </sheetViews>
  <sheetFormatPr baseColWidth="10" defaultColWidth="11.44140625" defaultRowHeight="15.05"/>
  <cols>
    <col min="1" max="1" width="17.6640625" style="37" customWidth="1"/>
    <col min="2" max="2" width="11.5546875" style="80" customWidth="1"/>
    <col min="3" max="3" width="11.88671875" style="37" customWidth="1"/>
    <col min="4" max="4" width="10.44140625" style="80" bestFit="1" customWidth="1"/>
    <col min="5" max="5" width="13.5546875" style="37" customWidth="1"/>
    <col min="6" max="6" width="13.33203125" style="37" customWidth="1"/>
    <col min="7" max="16384" width="11.44140625" style="37"/>
  </cols>
  <sheetData>
    <row r="1" spans="1:7" ht="89.2" customHeight="1" thickBot="1">
      <c r="A1" s="35"/>
      <c r="B1" s="36"/>
      <c r="C1" s="35"/>
      <c r="D1" s="36"/>
      <c r="E1" s="35"/>
      <c r="F1" s="35"/>
      <c r="G1" s="35"/>
    </row>
    <row r="2" spans="1:7" ht="15.05" customHeight="1">
      <c r="A2" s="233" t="s">
        <v>0</v>
      </c>
      <c r="B2" s="234"/>
      <c r="C2" s="233" t="s">
        <v>1</v>
      </c>
      <c r="D2" s="234"/>
      <c r="E2" s="235" t="s">
        <v>2</v>
      </c>
      <c r="F2" s="236"/>
      <c r="G2" s="234" t="s">
        <v>3</v>
      </c>
    </row>
    <row r="3" spans="1:7" ht="15.75" thickBot="1">
      <c r="A3" s="38" t="s">
        <v>4</v>
      </c>
      <c r="B3" s="39" t="s">
        <v>5</v>
      </c>
      <c r="C3" s="40" t="s">
        <v>6</v>
      </c>
      <c r="D3" s="39" t="s">
        <v>7</v>
      </c>
      <c r="E3" s="82" t="s">
        <v>8</v>
      </c>
      <c r="F3" s="82" t="s">
        <v>9</v>
      </c>
      <c r="G3" s="41" t="s">
        <v>4</v>
      </c>
    </row>
    <row r="4" spans="1:7" ht="15.75" thickTop="1">
      <c r="A4" s="42">
        <v>2063</v>
      </c>
      <c r="B4" s="43">
        <v>44497</v>
      </c>
      <c r="C4" s="44">
        <v>4230</v>
      </c>
      <c r="D4" s="43">
        <v>44511</v>
      </c>
      <c r="E4" s="45"/>
      <c r="F4" s="45">
        <v>44585</v>
      </c>
      <c r="G4" s="46">
        <v>20</v>
      </c>
    </row>
    <row r="5" spans="1:7">
      <c r="A5" s="47">
        <v>3169</v>
      </c>
      <c r="B5" s="48">
        <v>44490</v>
      </c>
      <c r="C5" s="49">
        <v>4860</v>
      </c>
      <c r="D5" s="48">
        <v>44509</v>
      </c>
      <c r="E5" s="50"/>
      <c r="F5" s="50">
        <v>44585</v>
      </c>
      <c r="G5" s="51">
        <v>21</v>
      </c>
    </row>
    <row r="6" spans="1:7">
      <c r="A6" s="42">
        <v>3081</v>
      </c>
      <c r="B6" s="43">
        <v>44482</v>
      </c>
      <c r="C6" s="44">
        <v>4861</v>
      </c>
      <c r="D6" s="43">
        <v>44509</v>
      </c>
      <c r="E6" s="45"/>
      <c r="F6" s="45">
        <v>44585</v>
      </c>
      <c r="G6" s="46">
        <v>22</v>
      </c>
    </row>
    <row r="7" spans="1:7">
      <c r="A7" s="47">
        <v>3199</v>
      </c>
      <c r="B7" s="48">
        <v>44495</v>
      </c>
      <c r="C7" s="49">
        <v>4862</v>
      </c>
      <c r="D7" s="48">
        <v>44509</v>
      </c>
      <c r="E7" s="50"/>
      <c r="F7" s="50">
        <v>44585</v>
      </c>
      <c r="G7" s="51">
        <v>23</v>
      </c>
    </row>
    <row r="8" spans="1:7">
      <c r="A8" s="42">
        <v>3253</v>
      </c>
      <c r="B8" s="43">
        <v>44498</v>
      </c>
      <c r="C8" s="44">
        <v>4864</v>
      </c>
      <c r="D8" s="43">
        <v>44509</v>
      </c>
      <c r="E8" s="45"/>
      <c r="F8" s="45">
        <v>44585</v>
      </c>
      <c r="G8" s="46">
        <v>24</v>
      </c>
    </row>
    <row r="9" spans="1:7">
      <c r="A9" s="47">
        <v>3533</v>
      </c>
      <c r="B9" s="48">
        <v>44530</v>
      </c>
      <c r="C9" s="49"/>
      <c r="D9" s="48"/>
      <c r="E9" s="50"/>
      <c r="F9" s="50">
        <v>44585</v>
      </c>
      <c r="G9" s="51">
        <v>25</v>
      </c>
    </row>
    <row r="10" spans="1:7">
      <c r="A10" s="42">
        <v>2538</v>
      </c>
      <c r="B10" s="43">
        <v>44446</v>
      </c>
      <c r="C10" s="44">
        <v>4871</v>
      </c>
      <c r="D10" s="43">
        <v>44509</v>
      </c>
      <c r="E10" s="45"/>
      <c r="F10" s="45">
        <v>44585</v>
      </c>
      <c r="G10" s="46">
        <v>26</v>
      </c>
    </row>
    <row r="11" spans="1:7">
      <c r="A11" s="47">
        <v>3721</v>
      </c>
      <c r="B11" s="48">
        <v>44531</v>
      </c>
      <c r="C11" s="49"/>
      <c r="D11" s="48"/>
      <c r="E11" s="50">
        <v>44718</v>
      </c>
      <c r="F11" s="50">
        <v>44585</v>
      </c>
      <c r="G11" s="51">
        <v>27</v>
      </c>
    </row>
    <row r="12" spans="1:7">
      <c r="A12" s="42">
        <v>4099</v>
      </c>
      <c r="B12" s="43">
        <v>44546</v>
      </c>
      <c r="C12" s="44">
        <v>5454</v>
      </c>
      <c r="D12" s="43">
        <v>44553</v>
      </c>
      <c r="E12" s="45"/>
      <c r="F12" s="45">
        <v>44585</v>
      </c>
      <c r="G12" s="46">
        <v>28</v>
      </c>
    </row>
    <row r="13" spans="1:7">
      <c r="A13" s="47">
        <v>9913</v>
      </c>
      <c r="B13" s="48">
        <v>44522</v>
      </c>
      <c r="C13" s="49">
        <v>5225</v>
      </c>
      <c r="D13" s="48">
        <v>44533</v>
      </c>
      <c r="E13" s="50"/>
      <c r="F13" s="50">
        <v>44585</v>
      </c>
      <c r="G13" s="51">
        <v>29</v>
      </c>
    </row>
    <row r="14" spans="1:7">
      <c r="A14" s="42">
        <v>2898</v>
      </c>
      <c r="B14" s="43">
        <v>44560</v>
      </c>
      <c r="C14" s="44">
        <v>80</v>
      </c>
      <c r="D14" s="43">
        <v>44568</v>
      </c>
      <c r="E14" s="45">
        <v>44574</v>
      </c>
      <c r="F14" s="45">
        <v>44585</v>
      </c>
      <c r="G14" s="46">
        <v>31</v>
      </c>
    </row>
    <row r="15" spans="1:7">
      <c r="A15" s="47">
        <v>61</v>
      </c>
      <c r="B15" s="48">
        <v>44567</v>
      </c>
      <c r="C15" s="49">
        <v>140</v>
      </c>
      <c r="D15" s="48">
        <v>44574</v>
      </c>
      <c r="E15" s="50">
        <v>44579</v>
      </c>
      <c r="F15" s="50">
        <v>44585</v>
      </c>
      <c r="G15" s="51">
        <v>32</v>
      </c>
    </row>
    <row r="16" spans="1:7">
      <c r="A16" s="42">
        <v>20087</v>
      </c>
      <c r="B16" s="43">
        <v>44110</v>
      </c>
      <c r="C16" s="44">
        <v>5478</v>
      </c>
      <c r="D16" s="43">
        <v>44557</v>
      </c>
      <c r="E16" s="45">
        <v>44579</v>
      </c>
      <c r="F16" s="45">
        <v>44585</v>
      </c>
      <c r="G16" s="46">
        <v>33</v>
      </c>
    </row>
    <row r="17" spans="1:7">
      <c r="A17" s="47">
        <v>132</v>
      </c>
      <c r="B17" s="48">
        <v>44535</v>
      </c>
      <c r="C17" s="49">
        <v>195</v>
      </c>
      <c r="D17" s="48">
        <v>44579</v>
      </c>
      <c r="E17" s="50"/>
      <c r="F17" s="50">
        <v>44585</v>
      </c>
      <c r="G17" s="51">
        <v>34</v>
      </c>
    </row>
    <row r="18" spans="1:7">
      <c r="A18" s="42">
        <v>106</v>
      </c>
      <c r="B18" s="43">
        <v>44573</v>
      </c>
      <c r="C18" s="44">
        <v>210</v>
      </c>
      <c r="D18" s="43">
        <v>44579</v>
      </c>
      <c r="E18" s="45"/>
      <c r="F18" s="45">
        <v>44585</v>
      </c>
      <c r="G18" s="46">
        <v>35</v>
      </c>
    </row>
    <row r="19" spans="1:7">
      <c r="A19" s="47">
        <v>84</v>
      </c>
      <c r="B19" s="48">
        <v>44572</v>
      </c>
      <c r="C19" s="49">
        <v>212</v>
      </c>
      <c r="D19" s="48" t="s">
        <v>1013</v>
      </c>
      <c r="E19" s="50"/>
      <c r="F19" s="50">
        <v>44585</v>
      </c>
      <c r="G19" s="51">
        <v>36</v>
      </c>
    </row>
    <row r="20" spans="1:7">
      <c r="A20" s="42">
        <v>7</v>
      </c>
      <c r="B20" s="43">
        <v>44566</v>
      </c>
      <c r="C20" s="44"/>
      <c r="D20" s="43"/>
      <c r="E20" s="45"/>
      <c r="F20" s="45">
        <v>44585</v>
      </c>
      <c r="G20" s="46">
        <v>37</v>
      </c>
    </row>
    <row r="21" spans="1:7">
      <c r="A21" s="47">
        <v>844</v>
      </c>
      <c r="B21" s="48">
        <v>44524</v>
      </c>
      <c r="C21" s="49">
        <v>5269</v>
      </c>
      <c r="D21" s="48">
        <v>44537</v>
      </c>
      <c r="E21" s="50">
        <v>44558</v>
      </c>
      <c r="F21" s="50">
        <v>44585</v>
      </c>
      <c r="G21" s="51">
        <v>38</v>
      </c>
    </row>
    <row r="22" spans="1:7">
      <c r="A22" s="42">
        <v>7077</v>
      </c>
      <c r="B22" s="43">
        <v>44553</v>
      </c>
      <c r="C22" s="44">
        <v>211</v>
      </c>
      <c r="D22" s="43">
        <v>44579</v>
      </c>
      <c r="E22" s="45"/>
      <c r="F22" s="45">
        <v>44588</v>
      </c>
      <c r="G22" s="46">
        <v>42</v>
      </c>
    </row>
    <row r="23" spans="1:7">
      <c r="A23" s="47">
        <v>2566</v>
      </c>
      <c r="B23" s="48">
        <v>44556</v>
      </c>
      <c r="C23" s="49"/>
      <c r="D23" s="48"/>
      <c r="E23" s="50"/>
      <c r="F23" s="50">
        <v>44592</v>
      </c>
      <c r="G23" s="51">
        <v>43</v>
      </c>
    </row>
    <row r="24" spans="1:7">
      <c r="A24" s="42">
        <v>12959</v>
      </c>
      <c r="B24" s="43">
        <v>44560</v>
      </c>
      <c r="C24" s="44"/>
      <c r="D24" s="43"/>
      <c r="E24" s="45"/>
      <c r="F24" s="45">
        <v>44588</v>
      </c>
      <c r="G24" s="46">
        <v>44</v>
      </c>
    </row>
    <row r="25" spans="1:7">
      <c r="A25" s="47">
        <v>4197</v>
      </c>
      <c r="B25" s="48">
        <v>44924</v>
      </c>
      <c r="C25" s="49">
        <v>79</v>
      </c>
      <c r="D25" s="48">
        <v>44568</v>
      </c>
      <c r="E25" s="50">
        <v>44574</v>
      </c>
      <c r="F25" s="50">
        <v>44592</v>
      </c>
      <c r="G25" s="51">
        <v>49</v>
      </c>
    </row>
    <row r="26" spans="1:7">
      <c r="A26" s="42">
        <v>18858</v>
      </c>
      <c r="B26" s="43">
        <v>44530</v>
      </c>
      <c r="C26" s="44">
        <v>5170</v>
      </c>
      <c r="D26" s="43">
        <v>44531</v>
      </c>
      <c r="E26" s="45"/>
      <c r="F26" s="45">
        <v>44592</v>
      </c>
      <c r="G26" s="46">
        <v>50</v>
      </c>
    </row>
    <row r="27" spans="1:7">
      <c r="A27" s="47">
        <v>9695</v>
      </c>
      <c r="B27" s="48">
        <v>44516</v>
      </c>
      <c r="C27" s="49">
        <v>5224</v>
      </c>
      <c r="D27" s="48">
        <v>44533</v>
      </c>
      <c r="E27" s="50"/>
      <c r="F27" s="50">
        <v>44592</v>
      </c>
      <c r="G27" s="51">
        <v>51</v>
      </c>
    </row>
    <row r="28" spans="1:7">
      <c r="A28" s="42">
        <v>20079</v>
      </c>
      <c r="B28" s="43">
        <v>44558</v>
      </c>
      <c r="C28" s="44">
        <v>5512</v>
      </c>
      <c r="D28" s="43">
        <v>44559</v>
      </c>
      <c r="E28" s="45"/>
      <c r="F28" s="45">
        <v>44592</v>
      </c>
      <c r="G28" s="46">
        <v>52</v>
      </c>
    </row>
    <row r="29" spans="1:7">
      <c r="A29" s="47">
        <v>2655</v>
      </c>
      <c r="B29" s="48">
        <v>44539</v>
      </c>
      <c r="C29" s="49">
        <v>5358</v>
      </c>
      <c r="D29" s="48">
        <v>44545</v>
      </c>
      <c r="E29" s="50"/>
      <c r="F29" s="50">
        <v>44592</v>
      </c>
      <c r="G29" s="51">
        <v>53</v>
      </c>
    </row>
    <row r="30" spans="1:7">
      <c r="A30" s="42">
        <v>2568</v>
      </c>
      <c r="B30" s="43">
        <v>44530</v>
      </c>
      <c r="C30" s="44">
        <v>5303</v>
      </c>
      <c r="D30" s="43">
        <v>44540</v>
      </c>
      <c r="E30" s="45"/>
      <c r="F30" s="45">
        <v>44592</v>
      </c>
      <c r="G30" s="46">
        <v>54</v>
      </c>
    </row>
    <row r="31" spans="1:7">
      <c r="A31" s="47">
        <v>20416</v>
      </c>
      <c r="B31" s="48">
        <v>44560</v>
      </c>
      <c r="C31" s="49">
        <v>2</v>
      </c>
      <c r="D31" s="48">
        <v>44564</v>
      </c>
      <c r="E31" s="50">
        <v>44567</v>
      </c>
      <c r="F31" s="50">
        <v>44592</v>
      </c>
      <c r="G31" s="51">
        <v>55</v>
      </c>
    </row>
    <row r="32" spans="1:7">
      <c r="A32" s="42" t="s">
        <v>1014</v>
      </c>
      <c r="B32" s="43">
        <v>44553</v>
      </c>
      <c r="C32" s="44">
        <v>7</v>
      </c>
      <c r="D32" s="43">
        <v>44564</v>
      </c>
      <c r="E32" s="45">
        <v>44567</v>
      </c>
      <c r="F32" s="45">
        <v>44592</v>
      </c>
      <c r="G32" s="46">
        <v>56</v>
      </c>
    </row>
    <row r="33" spans="1:7">
      <c r="A33" s="47">
        <v>3989</v>
      </c>
      <c r="B33" s="48">
        <v>44501</v>
      </c>
      <c r="C33" s="49">
        <v>4925</v>
      </c>
      <c r="D33" s="48">
        <v>44511</v>
      </c>
      <c r="E33" s="50">
        <v>44568</v>
      </c>
      <c r="F33" s="50">
        <v>44593</v>
      </c>
      <c r="G33" s="51">
        <v>57</v>
      </c>
    </row>
    <row r="34" spans="1:7">
      <c r="A34" s="42">
        <v>74</v>
      </c>
      <c r="B34" s="43">
        <v>44565</v>
      </c>
      <c r="C34" s="44">
        <v>34</v>
      </c>
      <c r="D34" s="43">
        <v>44586</v>
      </c>
      <c r="E34" s="45">
        <v>44568</v>
      </c>
      <c r="F34" s="45">
        <v>44593</v>
      </c>
      <c r="G34" s="46">
        <v>58</v>
      </c>
    </row>
    <row r="35" spans="1:7">
      <c r="A35" s="47" t="s">
        <v>1015</v>
      </c>
      <c r="B35" s="48">
        <v>44543</v>
      </c>
      <c r="C35" s="49">
        <v>5377</v>
      </c>
      <c r="D35" s="48">
        <v>44546</v>
      </c>
      <c r="E35" s="50"/>
      <c r="F35" s="50">
        <v>44593</v>
      </c>
      <c r="G35" s="51">
        <v>59</v>
      </c>
    </row>
    <row r="36" spans="1:7">
      <c r="A36" s="42">
        <v>4178</v>
      </c>
      <c r="B36" s="43">
        <v>44542</v>
      </c>
      <c r="C36" s="44"/>
      <c r="D36" s="43">
        <v>44557</v>
      </c>
      <c r="E36" s="45">
        <v>44922</v>
      </c>
      <c r="F36" s="45">
        <v>44593</v>
      </c>
      <c r="G36" s="46">
        <v>60</v>
      </c>
    </row>
    <row r="37" spans="1:7">
      <c r="A37" s="47">
        <v>9926</v>
      </c>
      <c r="B37" s="48">
        <v>44543</v>
      </c>
      <c r="C37" s="49">
        <v>5376</v>
      </c>
      <c r="D37" s="48">
        <v>44546</v>
      </c>
      <c r="E37" s="50"/>
      <c r="F37" s="50">
        <v>44593</v>
      </c>
      <c r="G37" s="51">
        <v>61</v>
      </c>
    </row>
    <row r="38" spans="1:7">
      <c r="A38" s="42">
        <v>9937</v>
      </c>
      <c r="B38" s="43">
        <v>44543</v>
      </c>
      <c r="C38" s="44">
        <v>5375</v>
      </c>
      <c r="D38" s="43">
        <v>44546</v>
      </c>
      <c r="E38" s="45"/>
      <c r="F38" s="45">
        <v>44593</v>
      </c>
      <c r="G38" s="46">
        <v>62</v>
      </c>
    </row>
    <row r="39" spans="1:7">
      <c r="A39" s="47">
        <v>4212</v>
      </c>
      <c r="B39" s="48">
        <v>44545</v>
      </c>
      <c r="C39" s="49">
        <v>5375</v>
      </c>
      <c r="D39" s="48">
        <v>44557</v>
      </c>
      <c r="E39" s="50">
        <v>44557</v>
      </c>
      <c r="F39" s="50">
        <v>44593</v>
      </c>
      <c r="G39" s="51">
        <v>63</v>
      </c>
    </row>
    <row r="40" spans="1:7">
      <c r="A40" s="42" t="s">
        <v>1084</v>
      </c>
      <c r="B40" s="43">
        <v>44498</v>
      </c>
      <c r="C40" s="44">
        <v>4879</v>
      </c>
      <c r="D40" s="43">
        <v>44564</v>
      </c>
      <c r="E40" s="45">
        <v>44581</v>
      </c>
      <c r="F40" s="45">
        <v>44594</v>
      </c>
      <c r="G40" s="46">
        <v>69</v>
      </c>
    </row>
    <row r="41" spans="1:7">
      <c r="A41" s="47" t="s">
        <v>1085</v>
      </c>
      <c r="B41" s="48">
        <v>44572</v>
      </c>
      <c r="C41" s="49">
        <v>226</v>
      </c>
      <c r="D41" s="48">
        <v>44580</v>
      </c>
      <c r="E41" s="50"/>
      <c r="F41" s="50">
        <v>44594</v>
      </c>
      <c r="G41" s="51">
        <v>70</v>
      </c>
    </row>
    <row r="42" spans="1:7">
      <c r="A42" s="42">
        <v>115</v>
      </c>
      <c r="B42" s="43">
        <v>44578</v>
      </c>
      <c r="C42" s="44">
        <v>285</v>
      </c>
      <c r="D42" s="43">
        <v>44585</v>
      </c>
      <c r="E42" s="45"/>
      <c r="F42" s="45">
        <v>44595</v>
      </c>
      <c r="G42" s="46">
        <v>72</v>
      </c>
    </row>
    <row r="43" spans="1:7">
      <c r="A43" s="47">
        <v>13722</v>
      </c>
      <c r="B43" s="48">
        <v>44482</v>
      </c>
      <c r="C43" s="49">
        <v>4873</v>
      </c>
      <c r="D43" s="48">
        <v>44509</v>
      </c>
      <c r="E43" s="50"/>
      <c r="F43" s="50">
        <v>44595</v>
      </c>
      <c r="G43" s="51">
        <v>73</v>
      </c>
    </row>
    <row r="44" spans="1:7">
      <c r="A44" s="42">
        <v>3202</v>
      </c>
      <c r="B44" s="43">
        <v>44495</v>
      </c>
      <c r="C44" s="44">
        <v>4865</v>
      </c>
      <c r="D44" s="43">
        <v>44509</v>
      </c>
      <c r="E44" s="45"/>
      <c r="F44" s="45">
        <v>44595</v>
      </c>
      <c r="G44" s="46">
        <v>74</v>
      </c>
    </row>
    <row r="45" spans="1:7">
      <c r="A45" s="47">
        <v>314</v>
      </c>
      <c r="B45" s="48">
        <v>44568</v>
      </c>
      <c r="C45" s="49">
        <v>125</v>
      </c>
      <c r="D45" s="48">
        <v>44573</v>
      </c>
      <c r="E45" s="50"/>
      <c r="F45" s="50">
        <v>44595</v>
      </c>
      <c r="G45" s="51">
        <v>75</v>
      </c>
    </row>
    <row r="46" spans="1:7">
      <c r="A46" s="42">
        <v>576</v>
      </c>
      <c r="B46" s="43">
        <v>44575</v>
      </c>
      <c r="C46" s="44">
        <v>233</v>
      </c>
      <c r="D46" s="43">
        <v>44581</v>
      </c>
      <c r="E46" s="45"/>
      <c r="F46" s="45">
        <v>44595</v>
      </c>
      <c r="G46" s="46">
        <v>76</v>
      </c>
    </row>
    <row r="47" spans="1:7">
      <c r="A47" s="47">
        <v>152</v>
      </c>
      <c r="B47" s="48">
        <v>44580</v>
      </c>
      <c r="C47" s="49">
        <v>286</v>
      </c>
      <c r="D47" s="48">
        <v>44585</v>
      </c>
      <c r="E47" s="50"/>
      <c r="F47" s="50">
        <v>44599</v>
      </c>
      <c r="G47" s="51">
        <v>82</v>
      </c>
    </row>
    <row r="48" spans="1:7">
      <c r="A48" s="42">
        <v>223</v>
      </c>
      <c r="B48" s="43">
        <v>44580</v>
      </c>
      <c r="C48" s="44">
        <v>266</v>
      </c>
      <c r="D48" s="43">
        <v>44582</v>
      </c>
      <c r="E48" s="45"/>
      <c r="F48" s="45">
        <v>44599</v>
      </c>
      <c r="G48" s="46">
        <v>84</v>
      </c>
    </row>
    <row r="49" spans="1:7">
      <c r="A49" s="47">
        <v>265</v>
      </c>
      <c r="B49" s="48">
        <v>44582</v>
      </c>
      <c r="C49" s="49">
        <v>383</v>
      </c>
      <c r="D49" s="48">
        <v>44589</v>
      </c>
      <c r="E49" s="50"/>
      <c r="F49" s="50">
        <v>44599</v>
      </c>
      <c r="G49" s="51">
        <v>87</v>
      </c>
    </row>
    <row r="50" spans="1:7">
      <c r="A50" s="42">
        <v>151</v>
      </c>
      <c r="B50" s="43">
        <v>44580</v>
      </c>
      <c r="C50" s="44">
        <v>287</v>
      </c>
      <c r="D50" s="43">
        <v>44585</v>
      </c>
      <c r="E50" s="45"/>
      <c r="F50" s="45">
        <v>44600</v>
      </c>
      <c r="G50" s="46">
        <v>89</v>
      </c>
    </row>
    <row r="51" spans="1:7">
      <c r="A51" s="47">
        <v>145</v>
      </c>
      <c r="B51" s="48">
        <v>44579</v>
      </c>
      <c r="C51" s="49">
        <v>289</v>
      </c>
      <c r="D51" s="48">
        <v>44585</v>
      </c>
      <c r="E51" s="50"/>
      <c r="F51" s="50">
        <v>44600</v>
      </c>
      <c r="G51" s="51">
        <v>90</v>
      </c>
    </row>
    <row r="52" spans="1:7">
      <c r="A52" s="42">
        <v>271</v>
      </c>
      <c r="B52" s="43">
        <v>44568</v>
      </c>
      <c r="C52" s="44">
        <v>127</v>
      </c>
      <c r="D52" s="43">
        <v>44573</v>
      </c>
      <c r="E52" s="45"/>
      <c r="F52" s="45">
        <v>44600</v>
      </c>
      <c r="G52" s="46">
        <v>91</v>
      </c>
    </row>
    <row r="53" spans="1:7">
      <c r="A53" s="47">
        <v>270</v>
      </c>
      <c r="B53" s="48">
        <v>44568</v>
      </c>
      <c r="C53" s="49">
        <v>126</v>
      </c>
      <c r="D53" s="48">
        <v>44573</v>
      </c>
      <c r="E53" s="50">
        <v>44579</v>
      </c>
      <c r="F53" s="50">
        <v>44600</v>
      </c>
      <c r="G53" s="51">
        <v>92</v>
      </c>
    </row>
    <row r="54" spans="1:7">
      <c r="A54" s="42">
        <v>11326</v>
      </c>
      <c r="B54" s="43">
        <v>44484</v>
      </c>
      <c r="C54" s="44">
        <v>4790</v>
      </c>
      <c r="D54" s="43">
        <v>44498</v>
      </c>
      <c r="E54" s="45">
        <v>44594</v>
      </c>
      <c r="F54" s="45">
        <v>44600</v>
      </c>
      <c r="G54" s="46">
        <v>93</v>
      </c>
    </row>
    <row r="55" spans="1:7">
      <c r="A55" s="47">
        <v>11126</v>
      </c>
      <c r="B55" s="48">
        <v>44481</v>
      </c>
      <c r="C55" s="49">
        <v>4792</v>
      </c>
      <c r="D55" s="48">
        <v>44498</v>
      </c>
      <c r="E55" s="50"/>
      <c r="F55" s="50">
        <v>44600</v>
      </c>
      <c r="G55" s="51">
        <v>94</v>
      </c>
    </row>
    <row r="56" spans="1:7">
      <c r="A56" s="42">
        <v>111888</v>
      </c>
      <c r="B56" s="43">
        <v>44482</v>
      </c>
      <c r="C56" s="44">
        <v>4791</v>
      </c>
      <c r="D56" s="43">
        <v>44498</v>
      </c>
      <c r="E56" s="45"/>
      <c r="F56" s="45">
        <v>44600</v>
      </c>
      <c r="G56" s="46">
        <v>95</v>
      </c>
    </row>
    <row r="57" spans="1:7">
      <c r="A57" s="47">
        <v>417</v>
      </c>
      <c r="B57" s="48">
        <v>44582</v>
      </c>
      <c r="C57" s="49">
        <v>381</v>
      </c>
      <c r="D57" s="48">
        <v>44589</v>
      </c>
      <c r="E57" s="50"/>
      <c r="F57" s="50">
        <v>44600</v>
      </c>
      <c r="G57" s="51">
        <v>96</v>
      </c>
    </row>
    <row r="58" spans="1:7">
      <c r="A58" s="42">
        <v>515</v>
      </c>
      <c r="B58" s="43">
        <v>44585</v>
      </c>
      <c r="C58" s="44">
        <v>384</v>
      </c>
      <c r="D58" s="43">
        <v>44589</v>
      </c>
      <c r="E58" s="45"/>
      <c r="F58" s="45">
        <v>44600</v>
      </c>
      <c r="G58" s="46">
        <v>97</v>
      </c>
    </row>
    <row r="59" spans="1:7">
      <c r="A59" s="47">
        <v>129</v>
      </c>
      <c r="B59" s="48">
        <v>44579</v>
      </c>
      <c r="C59" s="49">
        <v>387</v>
      </c>
      <c r="D59" s="48">
        <v>44589</v>
      </c>
      <c r="E59" s="50"/>
      <c r="F59" s="50">
        <v>44600</v>
      </c>
      <c r="G59" s="51">
        <v>98</v>
      </c>
    </row>
    <row r="60" spans="1:7">
      <c r="A60" s="42">
        <v>114</v>
      </c>
      <c r="B60" s="43">
        <v>44578</v>
      </c>
      <c r="C60" s="44">
        <v>388</v>
      </c>
      <c r="D60" s="43">
        <v>44589</v>
      </c>
      <c r="E60" s="45"/>
      <c r="F60" s="45">
        <v>44600</v>
      </c>
      <c r="G60" s="46">
        <v>99</v>
      </c>
    </row>
    <row r="61" spans="1:7">
      <c r="A61" s="47">
        <v>317</v>
      </c>
      <c r="B61" s="48">
        <v>44580</v>
      </c>
      <c r="C61" s="49">
        <v>389</v>
      </c>
      <c r="D61" s="48">
        <v>44589</v>
      </c>
      <c r="E61" s="50"/>
      <c r="F61" s="50">
        <v>44600</v>
      </c>
      <c r="G61" s="51">
        <v>100</v>
      </c>
    </row>
    <row r="62" spans="1:7">
      <c r="A62" s="42">
        <v>108</v>
      </c>
      <c r="B62" s="43">
        <v>44578</v>
      </c>
      <c r="C62" s="44">
        <v>390</v>
      </c>
      <c r="D62" s="43">
        <v>44589</v>
      </c>
      <c r="E62" s="45"/>
      <c r="F62" s="45">
        <v>44600</v>
      </c>
      <c r="G62" s="46">
        <v>101</v>
      </c>
    </row>
    <row r="63" spans="1:7">
      <c r="A63" s="47">
        <v>109</v>
      </c>
      <c r="B63" s="48">
        <v>44578</v>
      </c>
      <c r="C63" s="49">
        <v>391</v>
      </c>
      <c r="D63" s="48">
        <v>44589</v>
      </c>
      <c r="E63" s="50"/>
      <c r="F63" s="50">
        <v>44600</v>
      </c>
      <c r="G63" s="51">
        <v>102</v>
      </c>
    </row>
    <row r="64" spans="1:7">
      <c r="A64" s="42">
        <v>111</v>
      </c>
      <c r="B64" s="43">
        <v>44578</v>
      </c>
      <c r="C64" s="44">
        <v>392</v>
      </c>
      <c r="D64" s="43">
        <v>44589</v>
      </c>
      <c r="E64" s="45"/>
      <c r="F64" s="45">
        <v>44600</v>
      </c>
      <c r="G64" s="46">
        <v>103</v>
      </c>
    </row>
    <row r="65" spans="1:7">
      <c r="A65" s="47">
        <v>245</v>
      </c>
      <c r="B65" s="48">
        <v>44587</v>
      </c>
      <c r="C65" s="49">
        <v>395</v>
      </c>
      <c r="D65" s="48">
        <v>44589</v>
      </c>
      <c r="E65" s="50"/>
      <c r="F65" s="50">
        <v>44600</v>
      </c>
      <c r="G65" s="51">
        <v>104</v>
      </c>
    </row>
    <row r="66" spans="1:7">
      <c r="A66" s="42">
        <v>368</v>
      </c>
      <c r="B66" s="43">
        <v>44587</v>
      </c>
      <c r="C66" s="44">
        <v>396</v>
      </c>
      <c r="D66" s="43">
        <v>44589</v>
      </c>
      <c r="E66" s="45"/>
      <c r="F66" s="45">
        <v>44600</v>
      </c>
      <c r="G66" s="46">
        <v>105</v>
      </c>
    </row>
    <row r="67" spans="1:7">
      <c r="A67" s="47">
        <v>989</v>
      </c>
      <c r="B67" s="48">
        <v>44595</v>
      </c>
      <c r="C67" s="49"/>
      <c r="D67" s="48"/>
      <c r="E67" s="50">
        <v>44599</v>
      </c>
      <c r="F67" s="50">
        <v>44600</v>
      </c>
      <c r="G67" s="51">
        <v>106</v>
      </c>
    </row>
    <row r="68" spans="1:7">
      <c r="A68" s="42">
        <v>952</v>
      </c>
      <c r="B68" s="43">
        <v>44593</v>
      </c>
      <c r="C68" s="44">
        <v>458</v>
      </c>
      <c r="D68" s="43">
        <v>44594</v>
      </c>
      <c r="E68" s="45">
        <v>44600</v>
      </c>
      <c r="F68" s="45">
        <v>44601</v>
      </c>
      <c r="G68" s="46">
        <v>109</v>
      </c>
    </row>
    <row r="69" spans="1:7">
      <c r="A69" s="47">
        <v>206</v>
      </c>
      <c r="B69" s="48">
        <v>44585</v>
      </c>
      <c r="C69" s="49">
        <v>445</v>
      </c>
      <c r="D69" s="48">
        <v>44594</v>
      </c>
      <c r="E69" s="50">
        <v>44600</v>
      </c>
      <c r="F69" s="50">
        <v>44601</v>
      </c>
      <c r="G69" s="51">
        <v>110</v>
      </c>
    </row>
    <row r="70" spans="1:7">
      <c r="A70" s="42">
        <v>226</v>
      </c>
      <c r="B70" s="43">
        <v>44586</v>
      </c>
      <c r="C70" s="44">
        <v>444</v>
      </c>
      <c r="D70" s="43">
        <v>44594</v>
      </c>
      <c r="E70" s="45">
        <v>44600</v>
      </c>
      <c r="F70" s="45">
        <v>44601</v>
      </c>
      <c r="G70" s="46">
        <v>111</v>
      </c>
    </row>
    <row r="71" spans="1:7">
      <c r="A71" s="47">
        <v>264</v>
      </c>
      <c r="B71" s="48">
        <v>44592</v>
      </c>
      <c r="C71" s="49">
        <v>447</v>
      </c>
      <c r="D71" s="48">
        <v>44594</v>
      </c>
      <c r="E71" s="50">
        <v>44600</v>
      </c>
      <c r="F71" s="50">
        <v>44601</v>
      </c>
      <c r="G71" s="51">
        <v>112</v>
      </c>
    </row>
    <row r="72" spans="1:7">
      <c r="A72" s="42">
        <v>137</v>
      </c>
      <c r="B72" s="43">
        <v>44587</v>
      </c>
      <c r="C72" s="44">
        <v>442</v>
      </c>
      <c r="D72" s="43">
        <v>44594</v>
      </c>
      <c r="E72" s="45">
        <v>44600</v>
      </c>
      <c r="F72" s="45">
        <v>44601</v>
      </c>
      <c r="G72" s="46">
        <v>113</v>
      </c>
    </row>
    <row r="73" spans="1:7">
      <c r="A73" s="42">
        <v>324</v>
      </c>
      <c r="B73" s="43">
        <v>44601</v>
      </c>
      <c r="C73" s="44"/>
      <c r="D73" s="43"/>
      <c r="E73" s="45"/>
      <c r="F73" s="45">
        <v>44606</v>
      </c>
      <c r="G73" s="46">
        <v>120</v>
      </c>
    </row>
    <row r="74" spans="1:7">
      <c r="A74" s="47">
        <v>99</v>
      </c>
      <c r="B74" s="48">
        <v>44575</v>
      </c>
      <c r="C74" s="49">
        <v>370</v>
      </c>
      <c r="D74" s="48">
        <v>44589</v>
      </c>
      <c r="E74" s="50"/>
      <c r="F74" s="50">
        <v>44609</v>
      </c>
      <c r="G74" s="51">
        <v>130</v>
      </c>
    </row>
    <row r="75" spans="1:7">
      <c r="A75" s="42" t="s">
        <v>1086</v>
      </c>
      <c r="B75" s="43">
        <v>44573</v>
      </c>
      <c r="C75" s="44"/>
      <c r="D75" s="43"/>
      <c r="E75" s="45"/>
      <c r="F75" s="45">
        <v>44609</v>
      </c>
      <c r="G75" s="46">
        <v>131</v>
      </c>
    </row>
    <row r="76" spans="1:7">
      <c r="A76" s="47" t="s">
        <v>1087</v>
      </c>
      <c r="B76" s="48">
        <v>44572</v>
      </c>
      <c r="C76" s="49"/>
      <c r="D76" s="48"/>
      <c r="E76" s="50"/>
      <c r="F76" s="50">
        <v>44609</v>
      </c>
      <c r="G76" s="51">
        <v>132</v>
      </c>
    </row>
    <row r="77" spans="1:7">
      <c r="A77" s="42" t="s">
        <v>1088</v>
      </c>
      <c r="B77" s="43">
        <v>44553</v>
      </c>
      <c r="C77" s="44"/>
      <c r="D77" s="43"/>
      <c r="E77" s="45"/>
      <c r="F77" s="45">
        <v>44609</v>
      </c>
      <c r="G77" s="46">
        <v>133</v>
      </c>
    </row>
    <row r="78" spans="1:7">
      <c r="A78" s="47" t="s">
        <v>1089</v>
      </c>
      <c r="B78" s="48">
        <v>44552</v>
      </c>
      <c r="C78" s="49"/>
      <c r="D78" s="48"/>
      <c r="E78" s="50"/>
      <c r="F78" s="50">
        <v>44609</v>
      </c>
      <c r="G78" s="51">
        <v>134</v>
      </c>
    </row>
    <row r="79" spans="1:7">
      <c r="A79" s="42" t="s">
        <v>1090</v>
      </c>
      <c r="B79" s="43">
        <v>44558</v>
      </c>
      <c r="C79" s="44"/>
      <c r="D79" s="43"/>
      <c r="E79" s="45"/>
      <c r="F79" s="45">
        <v>44609</v>
      </c>
      <c r="G79" s="46">
        <v>135</v>
      </c>
    </row>
    <row r="80" spans="1:7">
      <c r="A80" s="47" t="s">
        <v>1091</v>
      </c>
      <c r="B80" s="48">
        <v>44594</v>
      </c>
      <c r="C80" s="49">
        <v>477</v>
      </c>
      <c r="D80" s="48">
        <v>44595</v>
      </c>
      <c r="E80" s="50">
        <v>44603</v>
      </c>
      <c r="F80" s="50">
        <v>44609</v>
      </c>
      <c r="G80" s="51">
        <v>136</v>
      </c>
    </row>
    <row r="81" spans="1:7">
      <c r="A81" s="42">
        <v>1741</v>
      </c>
      <c r="B81" s="43">
        <v>44594</v>
      </c>
      <c r="C81" s="44">
        <v>522</v>
      </c>
      <c r="D81" s="43">
        <v>44599</v>
      </c>
      <c r="E81" s="45">
        <v>44603</v>
      </c>
      <c r="F81" s="45">
        <v>44609</v>
      </c>
      <c r="G81" s="46">
        <v>138</v>
      </c>
    </row>
    <row r="82" spans="1:7">
      <c r="A82" s="47">
        <v>1407</v>
      </c>
      <c r="B82" s="48">
        <v>44601</v>
      </c>
      <c r="C82" s="49">
        <v>662</v>
      </c>
      <c r="D82" s="48">
        <v>44607</v>
      </c>
      <c r="E82" s="50">
        <v>44613</v>
      </c>
      <c r="F82" s="50">
        <v>44614</v>
      </c>
      <c r="G82" s="51">
        <v>146</v>
      </c>
    </row>
    <row r="83" spans="1:7">
      <c r="A83" s="42">
        <v>1413</v>
      </c>
      <c r="B83" s="43">
        <v>44601</v>
      </c>
      <c r="C83" s="44">
        <v>663</v>
      </c>
      <c r="D83" s="43">
        <v>44607</v>
      </c>
      <c r="E83" s="45">
        <v>44613</v>
      </c>
      <c r="F83" s="45">
        <v>44614</v>
      </c>
      <c r="G83" s="46">
        <v>147</v>
      </c>
    </row>
    <row r="84" spans="1:7">
      <c r="A84" s="47">
        <v>2106</v>
      </c>
      <c r="B84" s="48">
        <v>44600</v>
      </c>
      <c r="C84" s="49">
        <v>569</v>
      </c>
      <c r="D84" s="48">
        <v>44601</v>
      </c>
      <c r="E84" s="50">
        <v>44613</v>
      </c>
      <c r="F84" s="50">
        <v>44614</v>
      </c>
      <c r="G84" s="51">
        <v>148</v>
      </c>
    </row>
    <row r="85" spans="1:7">
      <c r="A85" s="42">
        <v>2005</v>
      </c>
      <c r="B85" s="43">
        <v>44599</v>
      </c>
      <c r="C85" s="44">
        <v>570</v>
      </c>
      <c r="D85" s="43">
        <v>44601</v>
      </c>
      <c r="E85" s="45"/>
      <c r="F85" s="45">
        <v>44614</v>
      </c>
      <c r="G85" s="46">
        <v>156</v>
      </c>
    </row>
    <row r="86" spans="1:7">
      <c r="A86" s="47">
        <v>417</v>
      </c>
      <c r="B86" s="48">
        <v>44588</v>
      </c>
      <c r="C86" s="49">
        <v>451</v>
      </c>
      <c r="D86" s="48">
        <v>44594</v>
      </c>
      <c r="E86" s="50">
        <v>44615</v>
      </c>
      <c r="F86" s="50">
        <v>44615</v>
      </c>
      <c r="G86" s="51">
        <v>157</v>
      </c>
    </row>
    <row r="87" spans="1:7">
      <c r="A87" s="42" t="s">
        <v>1092</v>
      </c>
      <c r="B87" s="43">
        <v>44581</v>
      </c>
      <c r="C87" s="44">
        <v>693</v>
      </c>
      <c r="D87" s="43" t="s">
        <v>1093</v>
      </c>
      <c r="E87" s="45"/>
      <c r="F87" s="45">
        <v>44617</v>
      </c>
      <c r="G87" s="46">
        <v>163</v>
      </c>
    </row>
    <row r="88" spans="1:7">
      <c r="A88" s="47" t="s">
        <v>1094</v>
      </c>
      <c r="B88" s="48">
        <v>44582</v>
      </c>
      <c r="C88" s="49">
        <v>698</v>
      </c>
      <c r="D88" s="48">
        <v>44608</v>
      </c>
      <c r="E88" s="50">
        <v>44613</v>
      </c>
      <c r="F88" s="50">
        <v>44617</v>
      </c>
      <c r="G88" s="51">
        <v>164</v>
      </c>
    </row>
    <row r="89" spans="1:7">
      <c r="A89" s="42" t="s">
        <v>1095</v>
      </c>
      <c r="B89" s="43">
        <v>44603</v>
      </c>
      <c r="C89" s="44">
        <v>712</v>
      </c>
      <c r="D89" s="43">
        <v>44608</v>
      </c>
      <c r="E89" s="45">
        <v>44613</v>
      </c>
      <c r="F89" s="45">
        <v>44617</v>
      </c>
      <c r="G89" s="46">
        <v>165</v>
      </c>
    </row>
    <row r="90" spans="1:7">
      <c r="A90" s="47">
        <v>968</v>
      </c>
      <c r="B90" s="48">
        <v>44601</v>
      </c>
      <c r="C90" s="49">
        <v>727</v>
      </c>
      <c r="D90" s="48">
        <v>44609</v>
      </c>
      <c r="E90" s="50"/>
      <c r="F90" s="50">
        <v>44624</v>
      </c>
      <c r="G90" s="51">
        <v>173</v>
      </c>
    </row>
    <row r="91" spans="1:7">
      <c r="A91" s="42">
        <v>1280</v>
      </c>
      <c r="B91" s="43">
        <v>44602</v>
      </c>
      <c r="C91" s="44"/>
      <c r="D91" s="43"/>
      <c r="E91" s="45"/>
      <c r="F91" s="45">
        <v>44627</v>
      </c>
      <c r="G91" s="46">
        <v>178</v>
      </c>
    </row>
    <row r="92" spans="1:7">
      <c r="A92" s="47">
        <v>566</v>
      </c>
      <c r="B92" s="48">
        <v>44600</v>
      </c>
      <c r="C92" s="49">
        <v>745</v>
      </c>
      <c r="D92" s="48">
        <v>44609</v>
      </c>
      <c r="E92" s="50"/>
      <c r="F92" s="50">
        <v>44627</v>
      </c>
      <c r="G92" s="51">
        <v>179</v>
      </c>
    </row>
    <row r="93" spans="1:7">
      <c r="A93" s="42">
        <v>1460</v>
      </c>
      <c r="B93" s="43">
        <v>44601</v>
      </c>
      <c r="C93" s="44"/>
      <c r="D93" s="43">
        <v>44614</v>
      </c>
      <c r="E93" s="45"/>
      <c r="F93" s="45">
        <v>44627</v>
      </c>
      <c r="G93" s="46">
        <v>180</v>
      </c>
    </row>
    <row r="94" spans="1:7">
      <c r="A94" s="47">
        <v>893</v>
      </c>
      <c r="B94" s="48">
        <v>44601</v>
      </c>
      <c r="C94" s="49">
        <v>726</v>
      </c>
      <c r="D94" s="48">
        <v>44609</v>
      </c>
      <c r="E94" s="50">
        <v>44620</v>
      </c>
      <c r="F94" s="50">
        <v>44627</v>
      </c>
      <c r="G94" s="51">
        <v>181</v>
      </c>
    </row>
    <row r="95" spans="1:7">
      <c r="A95" s="42">
        <v>959</v>
      </c>
      <c r="B95" s="43">
        <v>44601</v>
      </c>
      <c r="C95" s="44">
        <v>730</v>
      </c>
      <c r="D95" s="43">
        <v>44609</v>
      </c>
      <c r="E95" s="45"/>
      <c r="F95" s="45">
        <v>44627</v>
      </c>
      <c r="G95" s="46">
        <v>182</v>
      </c>
    </row>
    <row r="96" spans="1:7">
      <c r="A96" s="47">
        <v>1011</v>
      </c>
      <c r="B96" s="48">
        <v>44602</v>
      </c>
      <c r="C96" s="49">
        <v>731</v>
      </c>
      <c r="D96" s="48">
        <v>44609</v>
      </c>
      <c r="E96" s="50"/>
      <c r="F96" s="50">
        <v>44627</v>
      </c>
      <c r="G96" s="51">
        <v>183</v>
      </c>
    </row>
    <row r="97" spans="1:7">
      <c r="A97" s="42">
        <v>6777</v>
      </c>
      <c r="B97" s="43">
        <v>37276</v>
      </c>
      <c r="C97" s="44">
        <v>750</v>
      </c>
      <c r="D97" s="43">
        <v>44609</v>
      </c>
      <c r="E97" s="45"/>
      <c r="F97" s="45">
        <v>44627</v>
      </c>
      <c r="G97" s="46">
        <v>184</v>
      </c>
    </row>
    <row r="98" spans="1:7">
      <c r="A98" s="47">
        <v>6864</v>
      </c>
      <c r="B98" s="48">
        <v>44581</v>
      </c>
      <c r="C98" s="49">
        <v>751</v>
      </c>
      <c r="D98" s="48">
        <v>44609</v>
      </c>
      <c r="E98" s="50"/>
      <c r="F98" s="50">
        <v>44627</v>
      </c>
      <c r="G98" s="51">
        <v>185</v>
      </c>
    </row>
    <row r="99" spans="1:7">
      <c r="A99" s="42">
        <v>6907</v>
      </c>
      <c r="B99" s="43">
        <v>44581</v>
      </c>
      <c r="C99" s="44">
        <v>746</v>
      </c>
      <c r="D99" s="43">
        <v>44609</v>
      </c>
      <c r="E99" s="45"/>
      <c r="F99" s="45">
        <v>44627</v>
      </c>
      <c r="G99" s="46">
        <v>186</v>
      </c>
    </row>
    <row r="100" spans="1:7">
      <c r="A100" s="47">
        <v>6903</v>
      </c>
      <c r="B100" s="48">
        <v>44581</v>
      </c>
      <c r="C100" s="49">
        <v>748</v>
      </c>
      <c r="D100" s="48">
        <v>44609</v>
      </c>
      <c r="E100" s="50"/>
      <c r="F100" s="50">
        <v>44627</v>
      </c>
      <c r="G100" s="51">
        <v>187</v>
      </c>
    </row>
    <row r="101" spans="1:7">
      <c r="A101" s="42">
        <v>384</v>
      </c>
      <c r="B101" s="43">
        <v>44606</v>
      </c>
      <c r="C101" s="44">
        <v>752</v>
      </c>
      <c r="D101" s="43">
        <v>44609</v>
      </c>
      <c r="E101" s="45"/>
      <c r="F101" s="45">
        <v>44627</v>
      </c>
      <c r="G101" s="46">
        <v>188</v>
      </c>
    </row>
    <row r="102" spans="1:7">
      <c r="A102" s="47">
        <v>338</v>
      </c>
      <c r="B102" s="48">
        <v>44602</v>
      </c>
      <c r="C102" s="49">
        <v>767</v>
      </c>
      <c r="D102" s="48">
        <v>44610</v>
      </c>
      <c r="E102" s="50"/>
      <c r="F102" s="50">
        <v>44627</v>
      </c>
      <c r="G102" s="51">
        <v>189</v>
      </c>
    </row>
    <row r="103" spans="1:7">
      <c r="A103" s="42">
        <v>340</v>
      </c>
      <c r="B103" s="43">
        <v>44602</v>
      </c>
      <c r="C103" s="44">
        <v>770</v>
      </c>
      <c r="D103" s="43">
        <v>44610</v>
      </c>
      <c r="E103" s="45"/>
      <c r="F103" s="45">
        <v>44627</v>
      </c>
      <c r="G103" s="46">
        <v>190</v>
      </c>
    </row>
    <row r="104" spans="1:7">
      <c r="A104" s="47">
        <v>494</v>
      </c>
      <c r="B104" s="48">
        <v>44579</v>
      </c>
      <c r="C104" s="49">
        <v>466</v>
      </c>
      <c r="D104" s="48" t="s">
        <v>1096</v>
      </c>
      <c r="E104" s="50">
        <v>44603</v>
      </c>
      <c r="F104" s="50">
        <v>44627</v>
      </c>
      <c r="G104" s="51">
        <v>191</v>
      </c>
    </row>
    <row r="105" spans="1:7">
      <c r="A105" s="42">
        <v>460</v>
      </c>
      <c r="B105" s="43">
        <v>44580</v>
      </c>
      <c r="C105" s="44">
        <v>467</v>
      </c>
      <c r="D105" s="43">
        <v>44595</v>
      </c>
      <c r="E105" s="45">
        <v>44603</v>
      </c>
      <c r="F105" s="45">
        <v>44627</v>
      </c>
      <c r="G105" s="46">
        <v>192</v>
      </c>
    </row>
    <row r="106" spans="1:7">
      <c r="A106" s="47">
        <v>1529</v>
      </c>
      <c r="B106" s="48">
        <v>44602</v>
      </c>
      <c r="C106" s="49">
        <v>813</v>
      </c>
      <c r="D106" s="48">
        <v>44614</v>
      </c>
      <c r="E106" s="50"/>
      <c r="F106" s="50">
        <v>44627</v>
      </c>
      <c r="G106" s="51">
        <v>193</v>
      </c>
    </row>
    <row r="107" spans="1:7">
      <c r="A107" s="42">
        <v>989</v>
      </c>
      <c r="B107" s="43">
        <v>44601</v>
      </c>
      <c r="C107" s="44">
        <v>728</v>
      </c>
      <c r="D107" s="43">
        <v>44609</v>
      </c>
      <c r="E107" s="45"/>
      <c r="F107" s="45">
        <v>44628</v>
      </c>
      <c r="G107" s="46">
        <v>194</v>
      </c>
    </row>
    <row r="108" spans="1:7">
      <c r="A108" s="47">
        <v>979</v>
      </c>
      <c r="B108" s="48">
        <v>44601</v>
      </c>
      <c r="C108" s="49">
        <v>729</v>
      </c>
      <c r="D108" s="48">
        <v>44609</v>
      </c>
      <c r="E108" s="50"/>
      <c r="F108" s="50">
        <v>44628</v>
      </c>
      <c r="G108" s="51">
        <v>197</v>
      </c>
    </row>
    <row r="109" spans="1:7">
      <c r="A109" s="42">
        <v>342</v>
      </c>
      <c r="B109" s="43">
        <v>44602</v>
      </c>
      <c r="C109" s="44">
        <v>772</v>
      </c>
      <c r="D109" s="43">
        <v>44610</v>
      </c>
      <c r="E109" s="45"/>
      <c r="F109" s="45">
        <v>44628</v>
      </c>
      <c r="G109" s="46">
        <v>198</v>
      </c>
    </row>
    <row r="110" spans="1:7">
      <c r="A110" s="47">
        <v>339</v>
      </c>
      <c r="B110" s="48">
        <v>44602</v>
      </c>
      <c r="C110" s="49">
        <v>768</v>
      </c>
      <c r="D110" s="48">
        <v>44610</v>
      </c>
      <c r="E110" s="50"/>
      <c r="F110" s="50">
        <v>44628</v>
      </c>
      <c r="G110" s="51">
        <v>199</v>
      </c>
    </row>
    <row r="111" spans="1:7">
      <c r="A111" s="42">
        <v>337</v>
      </c>
      <c r="B111" s="43">
        <v>44602</v>
      </c>
      <c r="C111" s="44">
        <v>766</v>
      </c>
      <c r="D111" s="43">
        <v>44610</v>
      </c>
      <c r="E111" s="45"/>
      <c r="F111" s="45">
        <v>44628</v>
      </c>
      <c r="G111" s="46">
        <v>200</v>
      </c>
    </row>
    <row r="112" spans="1:7">
      <c r="A112" s="47">
        <v>341</v>
      </c>
      <c r="B112" s="48">
        <v>44602</v>
      </c>
      <c r="C112" s="49">
        <v>771</v>
      </c>
      <c r="D112" s="48">
        <v>44610</v>
      </c>
      <c r="E112" s="50"/>
      <c r="F112" s="50">
        <v>44628</v>
      </c>
      <c r="G112" s="51">
        <v>201</v>
      </c>
    </row>
    <row r="113" spans="1:7">
      <c r="A113" s="42">
        <v>6779</v>
      </c>
      <c r="B113" s="43">
        <v>44581</v>
      </c>
      <c r="C113" s="44">
        <v>749</v>
      </c>
      <c r="D113" s="43">
        <v>44609</v>
      </c>
      <c r="E113" s="45"/>
      <c r="F113" s="45">
        <v>44628</v>
      </c>
      <c r="G113" s="46">
        <v>202</v>
      </c>
    </row>
    <row r="114" spans="1:7">
      <c r="A114" s="47">
        <v>1149</v>
      </c>
      <c r="B114" s="48">
        <v>44610</v>
      </c>
      <c r="C114" s="49">
        <v>830</v>
      </c>
      <c r="D114" s="48">
        <v>44615</v>
      </c>
      <c r="E114" s="50">
        <v>44628</v>
      </c>
      <c r="F114" s="50">
        <v>44628</v>
      </c>
      <c r="G114" s="51">
        <v>203</v>
      </c>
    </row>
    <row r="115" spans="1:7">
      <c r="A115" s="42" t="s">
        <v>1097</v>
      </c>
      <c r="B115" s="43">
        <v>44566</v>
      </c>
      <c r="C115" s="44"/>
      <c r="D115" s="43"/>
      <c r="E115" s="45">
        <v>44594</v>
      </c>
      <c r="F115" s="45">
        <v>44630</v>
      </c>
      <c r="G115" s="46">
        <v>208</v>
      </c>
    </row>
    <row r="116" spans="1:7">
      <c r="A116" s="47">
        <v>595</v>
      </c>
      <c r="B116" s="48">
        <v>44575</v>
      </c>
      <c r="C116" s="49"/>
      <c r="D116" s="48"/>
      <c r="E116" s="50">
        <v>44587</v>
      </c>
      <c r="F116" s="50">
        <v>44630</v>
      </c>
      <c r="G116" s="51">
        <v>210</v>
      </c>
    </row>
    <row r="117" spans="1:7">
      <c r="A117" s="42">
        <v>97</v>
      </c>
      <c r="B117" s="43">
        <v>44581</v>
      </c>
      <c r="C117" s="44"/>
      <c r="D117" s="43"/>
      <c r="E117" s="45">
        <v>44587</v>
      </c>
      <c r="F117" s="45">
        <v>44630</v>
      </c>
      <c r="G117" s="46">
        <v>211</v>
      </c>
    </row>
    <row r="118" spans="1:7">
      <c r="A118" s="47">
        <v>377</v>
      </c>
      <c r="B118" s="48">
        <v>44568</v>
      </c>
      <c r="C118" s="49"/>
      <c r="D118" s="48"/>
      <c r="E118" s="50">
        <v>44600</v>
      </c>
      <c r="F118" s="50">
        <v>44630</v>
      </c>
      <c r="G118" s="51">
        <v>213</v>
      </c>
    </row>
    <row r="119" spans="1:7">
      <c r="A119" s="42" t="s">
        <v>1098</v>
      </c>
      <c r="B119" s="43">
        <v>44574</v>
      </c>
      <c r="C119" s="44"/>
      <c r="D119" s="43"/>
      <c r="E119" s="45">
        <v>44587</v>
      </c>
      <c r="F119" s="45">
        <v>44630</v>
      </c>
      <c r="G119" s="46">
        <v>214</v>
      </c>
    </row>
    <row r="120" spans="1:7">
      <c r="A120" s="47" t="s">
        <v>1099</v>
      </c>
      <c r="B120" s="48">
        <v>44589</v>
      </c>
      <c r="C120" s="49">
        <v>405</v>
      </c>
      <c r="D120" s="48">
        <v>44592</v>
      </c>
      <c r="E120" s="50">
        <v>44600</v>
      </c>
      <c r="F120" s="50">
        <v>44630</v>
      </c>
      <c r="G120" s="51">
        <v>215</v>
      </c>
    </row>
    <row r="121" spans="1:7">
      <c r="A121" s="42" t="s">
        <v>1100</v>
      </c>
      <c r="B121" s="43">
        <v>44581</v>
      </c>
      <c r="C121" s="44"/>
      <c r="D121" s="43"/>
      <c r="E121" s="45">
        <v>44587</v>
      </c>
      <c r="F121" s="45">
        <v>44630</v>
      </c>
      <c r="G121" s="46">
        <v>216</v>
      </c>
    </row>
    <row r="122" spans="1:7">
      <c r="A122" s="47" t="s">
        <v>1101</v>
      </c>
      <c r="B122" s="48">
        <v>44581</v>
      </c>
      <c r="C122" s="49"/>
      <c r="D122" s="48"/>
      <c r="E122" s="50">
        <v>44587</v>
      </c>
      <c r="F122" s="50">
        <v>44630</v>
      </c>
      <c r="G122" s="51">
        <v>217</v>
      </c>
    </row>
    <row r="123" spans="1:7">
      <c r="A123" s="42" t="s">
        <v>1102</v>
      </c>
      <c r="B123" s="43">
        <v>44582</v>
      </c>
      <c r="C123" s="44"/>
      <c r="D123" s="43"/>
      <c r="E123" s="45">
        <v>44587</v>
      </c>
      <c r="F123" s="45">
        <v>44630</v>
      </c>
      <c r="G123" s="46">
        <v>218</v>
      </c>
    </row>
    <row r="124" spans="1:7">
      <c r="A124" s="47" t="s">
        <v>1103</v>
      </c>
      <c r="B124" s="48">
        <v>44582</v>
      </c>
      <c r="C124" s="49">
        <v>274</v>
      </c>
      <c r="D124" s="48">
        <v>44217</v>
      </c>
      <c r="E124" s="50">
        <v>44588</v>
      </c>
      <c r="F124" s="50">
        <v>44630</v>
      </c>
      <c r="G124" s="51">
        <v>219</v>
      </c>
    </row>
    <row r="125" spans="1:7">
      <c r="A125" s="42" t="s">
        <v>1104</v>
      </c>
      <c r="B125" s="43">
        <v>44582</v>
      </c>
      <c r="C125" s="44"/>
      <c r="D125" s="43"/>
      <c r="E125" s="45">
        <v>44587</v>
      </c>
      <c r="F125" s="45">
        <v>44630</v>
      </c>
      <c r="G125" s="46">
        <v>220</v>
      </c>
    </row>
    <row r="126" spans="1:7">
      <c r="A126" s="47" t="s">
        <v>1105</v>
      </c>
      <c r="B126" s="48">
        <v>44586</v>
      </c>
      <c r="C126" s="49"/>
      <c r="D126" s="48"/>
      <c r="E126" s="50">
        <v>44587</v>
      </c>
      <c r="F126" s="50">
        <v>44630</v>
      </c>
      <c r="G126" s="51">
        <v>221</v>
      </c>
    </row>
    <row r="127" spans="1:7">
      <c r="A127" s="42" t="s">
        <v>1106</v>
      </c>
      <c r="B127" s="43">
        <v>44589</v>
      </c>
      <c r="C127" s="44"/>
      <c r="D127" s="43"/>
      <c r="E127" s="45">
        <v>44600</v>
      </c>
      <c r="F127" s="45">
        <v>44630</v>
      </c>
      <c r="G127" s="46">
        <v>222</v>
      </c>
    </row>
    <row r="128" spans="1:7">
      <c r="A128" s="47">
        <v>503</v>
      </c>
      <c r="B128" s="48">
        <v>44589</v>
      </c>
      <c r="C128" s="49"/>
      <c r="D128" s="48"/>
      <c r="E128" s="50">
        <v>44606</v>
      </c>
      <c r="F128" s="50">
        <v>44630</v>
      </c>
      <c r="G128" s="51">
        <v>223</v>
      </c>
    </row>
    <row r="129" spans="1:7">
      <c r="A129" s="42">
        <v>905</v>
      </c>
      <c r="B129" s="43">
        <v>44602</v>
      </c>
      <c r="C129" s="44"/>
      <c r="D129" s="43"/>
      <c r="E129" s="45">
        <v>44606</v>
      </c>
      <c r="F129" s="45">
        <v>44630</v>
      </c>
      <c r="G129" s="46">
        <v>224</v>
      </c>
    </row>
    <row r="130" spans="1:7">
      <c r="A130" s="47" t="s">
        <v>1107</v>
      </c>
      <c r="B130" s="48">
        <v>44572</v>
      </c>
      <c r="C130" s="49"/>
      <c r="D130" s="48"/>
      <c r="E130" s="50">
        <v>44594</v>
      </c>
      <c r="F130" s="50">
        <v>44630</v>
      </c>
      <c r="G130" s="51">
        <v>225</v>
      </c>
    </row>
    <row r="131" spans="1:7">
      <c r="A131" s="42" t="s">
        <v>1108</v>
      </c>
      <c r="B131" s="43">
        <v>44596</v>
      </c>
      <c r="C131" s="44"/>
      <c r="D131" s="43"/>
      <c r="E131" s="45">
        <v>44606</v>
      </c>
      <c r="F131" s="45">
        <v>44630</v>
      </c>
      <c r="G131" s="46">
        <v>226</v>
      </c>
    </row>
    <row r="132" spans="1:7">
      <c r="A132" s="47" t="s">
        <v>1109</v>
      </c>
      <c r="B132" s="48">
        <v>44600</v>
      </c>
      <c r="C132" s="49"/>
      <c r="D132" s="48"/>
      <c r="E132" s="50">
        <v>44601</v>
      </c>
      <c r="F132" s="50">
        <v>44630</v>
      </c>
      <c r="G132" s="51">
        <v>227</v>
      </c>
    </row>
    <row r="133" spans="1:7">
      <c r="A133" s="42" t="s">
        <v>1110</v>
      </c>
      <c r="B133" s="43">
        <v>44606</v>
      </c>
      <c r="C133" s="44"/>
      <c r="D133" s="43"/>
      <c r="E133" s="45">
        <v>44609</v>
      </c>
      <c r="F133" s="45">
        <v>44630</v>
      </c>
      <c r="G133" s="46">
        <v>228</v>
      </c>
    </row>
    <row r="134" spans="1:7">
      <c r="A134" s="47">
        <v>1407</v>
      </c>
      <c r="B134" s="48">
        <v>44594</v>
      </c>
      <c r="C134" s="49">
        <v>1037</v>
      </c>
      <c r="D134" s="48">
        <v>44630</v>
      </c>
      <c r="E134" s="50">
        <v>44643</v>
      </c>
      <c r="F134" s="50">
        <v>44643</v>
      </c>
      <c r="G134" s="51">
        <v>251</v>
      </c>
    </row>
    <row r="135" spans="1:7">
      <c r="A135" s="42" t="s">
        <v>1111</v>
      </c>
      <c r="B135" s="43">
        <v>44623</v>
      </c>
      <c r="C135" s="44"/>
      <c r="D135" s="43"/>
      <c r="E135" s="45">
        <v>44628</v>
      </c>
      <c r="F135" s="45">
        <v>44643</v>
      </c>
      <c r="G135" s="46">
        <v>252</v>
      </c>
    </row>
    <row r="136" spans="1:7">
      <c r="A136" s="47" t="s">
        <v>1112</v>
      </c>
      <c r="B136" s="48"/>
      <c r="C136" s="49"/>
      <c r="D136" s="48"/>
      <c r="E136" s="50"/>
      <c r="F136" s="50">
        <v>44643</v>
      </c>
      <c r="G136" s="51">
        <v>253</v>
      </c>
    </row>
    <row r="137" spans="1:7">
      <c r="A137" s="42" t="s">
        <v>1113</v>
      </c>
      <c r="B137" s="43">
        <v>44601</v>
      </c>
      <c r="C137" s="44">
        <v>678</v>
      </c>
      <c r="D137" s="43">
        <v>44607</v>
      </c>
      <c r="E137" s="45">
        <v>44617</v>
      </c>
      <c r="F137" s="45">
        <v>44643</v>
      </c>
      <c r="G137" s="46">
        <v>254</v>
      </c>
    </row>
    <row r="138" spans="1:7">
      <c r="A138" s="47" t="s">
        <v>1114</v>
      </c>
      <c r="B138" s="48">
        <v>44624</v>
      </c>
      <c r="C138" s="49"/>
      <c r="D138" s="48"/>
      <c r="E138" s="50">
        <v>44624</v>
      </c>
      <c r="F138" s="50">
        <v>44643</v>
      </c>
      <c r="G138" s="51">
        <v>255</v>
      </c>
    </row>
    <row r="139" spans="1:7">
      <c r="A139" s="42">
        <v>2068</v>
      </c>
      <c r="B139" s="43">
        <v>44622</v>
      </c>
      <c r="C139" s="44"/>
      <c r="D139" s="43"/>
      <c r="E139" s="45"/>
      <c r="F139" s="45">
        <v>44643</v>
      </c>
      <c r="G139" s="46">
        <v>259</v>
      </c>
    </row>
    <row r="140" spans="1:7">
      <c r="A140" s="47">
        <v>2067</v>
      </c>
      <c r="B140" s="48">
        <v>44622</v>
      </c>
      <c r="C140" s="49">
        <v>914</v>
      </c>
      <c r="D140" s="48">
        <v>44622</v>
      </c>
      <c r="E140" s="50"/>
      <c r="F140" s="50">
        <v>44643</v>
      </c>
      <c r="G140" s="51">
        <v>260</v>
      </c>
    </row>
    <row r="141" spans="1:7">
      <c r="A141" s="42">
        <v>2122</v>
      </c>
      <c r="B141" s="43">
        <v>44616</v>
      </c>
      <c r="C141" s="44">
        <v>925</v>
      </c>
      <c r="D141" s="43">
        <v>44623</v>
      </c>
      <c r="E141" s="45"/>
      <c r="F141" s="45">
        <v>44644</v>
      </c>
      <c r="G141" s="46">
        <v>261</v>
      </c>
    </row>
    <row r="142" spans="1:7">
      <c r="A142" s="47">
        <v>432</v>
      </c>
      <c r="B142" s="48">
        <v>44616</v>
      </c>
      <c r="C142" s="49">
        <v>1042</v>
      </c>
      <c r="D142" s="48">
        <v>44630</v>
      </c>
      <c r="E142" s="50">
        <v>44643</v>
      </c>
      <c r="F142" s="50">
        <v>44644</v>
      </c>
      <c r="G142" s="51">
        <v>262</v>
      </c>
    </row>
    <row r="143" spans="1:7">
      <c r="A143" s="42">
        <v>454</v>
      </c>
      <c r="B143" s="43">
        <v>44604</v>
      </c>
      <c r="C143" s="44">
        <v>954</v>
      </c>
      <c r="D143" s="43">
        <v>44627</v>
      </c>
      <c r="E143" s="45"/>
      <c r="F143" s="45">
        <v>44644</v>
      </c>
      <c r="G143" s="46">
        <v>263</v>
      </c>
    </row>
    <row r="144" spans="1:7">
      <c r="A144" s="47">
        <v>3553</v>
      </c>
      <c r="B144" s="48">
        <v>44628</v>
      </c>
      <c r="C144" s="49">
        <v>993</v>
      </c>
      <c r="D144" s="48">
        <v>44628</v>
      </c>
      <c r="E144" s="50"/>
      <c r="F144" s="50">
        <v>44644</v>
      </c>
      <c r="G144" s="51">
        <v>264</v>
      </c>
    </row>
    <row r="145" spans="1:7">
      <c r="A145" s="42">
        <v>3679</v>
      </c>
      <c r="B145" s="43">
        <v>44629</v>
      </c>
      <c r="C145" s="44">
        <v>1023</v>
      </c>
      <c r="D145" s="43">
        <v>44630</v>
      </c>
      <c r="E145" s="45">
        <v>44643</v>
      </c>
      <c r="F145" s="45">
        <v>44644</v>
      </c>
      <c r="G145" s="46">
        <v>265</v>
      </c>
    </row>
    <row r="146" spans="1:7">
      <c r="A146" s="47">
        <v>862</v>
      </c>
      <c r="B146" s="48">
        <v>44616</v>
      </c>
      <c r="C146" s="49">
        <v>1041</v>
      </c>
      <c r="D146" s="48">
        <v>44630</v>
      </c>
      <c r="E146" s="50">
        <v>44643</v>
      </c>
      <c r="F146" s="50">
        <v>44644</v>
      </c>
      <c r="G146" s="51">
        <v>266</v>
      </c>
    </row>
    <row r="147" spans="1:7">
      <c r="A147" s="42">
        <v>311</v>
      </c>
      <c r="B147" s="43">
        <v>44567</v>
      </c>
      <c r="C147" s="44">
        <v>182</v>
      </c>
      <c r="D147" s="43">
        <v>44578</v>
      </c>
      <c r="E147" s="45">
        <v>44643</v>
      </c>
      <c r="F147" s="45">
        <v>44644</v>
      </c>
      <c r="G147" s="46">
        <v>267</v>
      </c>
    </row>
    <row r="148" spans="1:7">
      <c r="A148" s="47">
        <v>1814</v>
      </c>
      <c r="B148" s="48">
        <v>44615</v>
      </c>
      <c r="C148" s="49">
        <v>982</v>
      </c>
      <c r="D148" s="48">
        <v>44627</v>
      </c>
      <c r="E148" s="50">
        <v>44643</v>
      </c>
      <c r="F148" s="50">
        <v>44644</v>
      </c>
      <c r="G148" s="51">
        <v>268</v>
      </c>
    </row>
    <row r="149" spans="1:7">
      <c r="A149" s="42">
        <v>1407</v>
      </c>
      <c r="B149" s="43">
        <v>44623</v>
      </c>
      <c r="C149" s="44"/>
      <c r="D149" s="43"/>
      <c r="E149" s="45">
        <v>44655</v>
      </c>
      <c r="F149" s="45">
        <v>44655</v>
      </c>
      <c r="G149" s="46">
        <v>288</v>
      </c>
    </row>
    <row r="150" spans="1:7">
      <c r="A150" s="47">
        <v>679</v>
      </c>
      <c r="B150" s="48">
        <v>44655</v>
      </c>
      <c r="C150" s="49"/>
      <c r="D150" s="48"/>
      <c r="E150" s="50">
        <v>44655</v>
      </c>
      <c r="F150" s="50">
        <v>44655</v>
      </c>
      <c r="G150" s="51">
        <v>290</v>
      </c>
    </row>
    <row r="151" spans="1:7">
      <c r="A151" s="42">
        <v>525</v>
      </c>
      <c r="B151" s="43">
        <v>44634</v>
      </c>
      <c r="C151" s="44"/>
      <c r="D151" s="43"/>
      <c r="E151" s="45">
        <v>44658</v>
      </c>
      <c r="F151" s="45">
        <v>44662</v>
      </c>
      <c r="G151" s="46">
        <v>302</v>
      </c>
    </row>
    <row r="152" spans="1:7">
      <c r="A152" s="47">
        <v>526</v>
      </c>
      <c r="B152" s="48">
        <v>44634</v>
      </c>
      <c r="C152" s="49"/>
      <c r="D152" s="48"/>
      <c r="E152" s="50">
        <v>44658</v>
      </c>
      <c r="F152" s="50">
        <v>44662</v>
      </c>
      <c r="G152" s="51">
        <v>303</v>
      </c>
    </row>
    <row r="153" spans="1:7">
      <c r="A153" s="42">
        <v>8</v>
      </c>
      <c r="B153" s="43">
        <v>44635</v>
      </c>
      <c r="C153" s="44">
        <v>1212</v>
      </c>
      <c r="D153" s="43">
        <v>44642</v>
      </c>
      <c r="E153" s="45">
        <v>44659</v>
      </c>
      <c r="F153" s="45">
        <v>44662</v>
      </c>
      <c r="G153" s="46">
        <v>304</v>
      </c>
    </row>
    <row r="154" spans="1:7">
      <c r="A154" s="47">
        <v>527</v>
      </c>
      <c r="B154" s="48">
        <v>44634</v>
      </c>
      <c r="C154" s="49"/>
      <c r="D154" s="48"/>
      <c r="E154" s="50">
        <v>44658</v>
      </c>
      <c r="F154" s="50">
        <v>44662</v>
      </c>
      <c r="G154" s="51">
        <v>305</v>
      </c>
    </row>
    <row r="155" spans="1:7">
      <c r="A155" s="42">
        <v>769</v>
      </c>
      <c r="B155" s="43">
        <v>44637</v>
      </c>
      <c r="C155" s="44">
        <v>1183</v>
      </c>
      <c r="D155" s="43">
        <v>44641</v>
      </c>
      <c r="E155" s="45">
        <v>44659</v>
      </c>
      <c r="F155" s="45">
        <v>44662</v>
      </c>
      <c r="G155" s="46">
        <v>306</v>
      </c>
    </row>
    <row r="156" spans="1:7">
      <c r="A156" s="47" t="s">
        <v>1115</v>
      </c>
      <c r="B156" s="48">
        <v>44641</v>
      </c>
      <c r="C156" s="49">
        <v>1210</v>
      </c>
      <c r="D156" s="48">
        <v>44643</v>
      </c>
      <c r="E156" s="50">
        <v>44659</v>
      </c>
      <c r="F156" s="50">
        <v>44662</v>
      </c>
      <c r="G156" s="51">
        <v>307</v>
      </c>
    </row>
    <row r="157" spans="1:7">
      <c r="A157" s="42">
        <v>675</v>
      </c>
      <c r="B157" s="43">
        <v>44617</v>
      </c>
      <c r="C157" s="44">
        <v>936</v>
      </c>
      <c r="D157" s="43">
        <v>44624</v>
      </c>
      <c r="E157" s="45">
        <v>44659</v>
      </c>
      <c r="F157" s="45">
        <v>44662</v>
      </c>
      <c r="G157" s="46">
        <v>308</v>
      </c>
    </row>
    <row r="158" spans="1:7">
      <c r="A158" s="47">
        <v>3417</v>
      </c>
      <c r="B158" s="48">
        <v>44656</v>
      </c>
      <c r="C158" s="49"/>
      <c r="D158" s="48"/>
      <c r="E158" s="50">
        <v>44657</v>
      </c>
      <c r="F158" s="50">
        <v>44663</v>
      </c>
      <c r="G158" s="51">
        <v>311</v>
      </c>
    </row>
    <row r="159" spans="1:7">
      <c r="A159" s="42" t="s">
        <v>1116</v>
      </c>
      <c r="B159" s="43">
        <v>44526</v>
      </c>
      <c r="C159" s="44"/>
      <c r="D159" s="43"/>
      <c r="E159" s="45">
        <v>44652</v>
      </c>
      <c r="F159" s="45">
        <v>44663</v>
      </c>
      <c r="G159" s="46">
        <v>312</v>
      </c>
    </row>
    <row r="160" spans="1:7">
      <c r="A160" s="47">
        <v>4744</v>
      </c>
      <c r="B160" s="48">
        <v>44622</v>
      </c>
      <c r="C160" s="49">
        <v>937</v>
      </c>
      <c r="D160" s="48">
        <v>44624</v>
      </c>
      <c r="E160" s="50">
        <v>44659</v>
      </c>
      <c r="F160" s="50">
        <v>44663</v>
      </c>
      <c r="G160" s="51">
        <v>313</v>
      </c>
    </row>
    <row r="161" spans="1:7">
      <c r="A161" s="42">
        <v>4963</v>
      </c>
      <c r="B161" s="43">
        <v>44637</v>
      </c>
      <c r="C161" s="44">
        <v>1207</v>
      </c>
      <c r="D161" s="43">
        <v>44642</v>
      </c>
      <c r="E161" s="45">
        <v>44659</v>
      </c>
      <c r="F161" s="45">
        <v>44663</v>
      </c>
      <c r="G161" s="46">
        <v>314</v>
      </c>
    </row>
    <row r="162" spans="1:7">
      <c r="A162" s="47">
        <v>5197</v>
      </c>
      <c r="B162" s="48">
        <v>44641</v>
      </c>
      <c r="C162" s="49">
        <v>1208</v>
      </c>
      <c r="D162" s="48">
        <v>44642</v>
      </c>
      <c r="E162" s="50">
        <v>44659</v>
      </c>
      <c r="F162" s="50">
        <v>44663</v>
      </c>
      <c r="G162" s="51">
        <v>315</v>
      </c>
    </row>
    <row r="163" spans="1:7">
      <c r="A163" s="42">
        <v>844</v>
      </c>
      <c r="B163" s="43">
        <v>44636</v>
      </c>
      <c r="C163" s="44">
        <v>1219</v>
      </c>
      <c r="D163" s="43">
        <v>44643</v>
      </c>
      <c r="E163" s="45">
        <v>44659</v>
      </c>
      <c r="F163" s="45">
        <v>44663</v>
      </c>
      <c r="G163" s="46">
        <v>316</v>
      </c>
    </row>
    <row r="164" spans="1:7">
      <c r="A164" s="47">
        <v>2326</v>
      </c>
      <c r="B164" s="48">
        <v>44657</v>
      </c>
      <c r="C164" s="49"/>
      <c r="D164" s="48"/>
      <c r="E164" s="50">
        <v>44664</v>
      </c>
      <c r="F164" s="50">
        <v>44664</v>
      </c>
      <c r="G164" s="51">
        <v>321</v>
      </c>
    </row>
    <row r="165" spans="1:7">
      <c r="A165" s="42">
        <v>2393</v>
      </c>
      <c r="B165" s="43">
        <v>44658</v>
      </c>
      <c r="C165" s="44"/>
      <c r="D165" s="43"/>
      <c r="E165" s="45">
        <v>44664</v>
      </c>
      <c r="F165" s="45">
        <v>44664</v>
      </c>
      <c r="G165" s="46">
        <v>322</v>
      </c>
    </row>
    <row r="166" spans="1:7">
      <c r="A166" s="47">
        <v>6660</v>
      </c>
      <c r="B166" s="48">
        <v>44659</v>
      </c>
      <c r="C166" s="49">
        <v>1548</v>
      </c>
      <c r="D166" s="48">
        <v>44662</v>
      </c>
      <c r="E166" s="50">
        <v>44664</v>
      </c>
      <c r="F166" s="50">
        <v>44669</v>
      </c>
      <c r="G166" s="51">
        <v>327</v>
      </c>
    </row>
    <row r="167" spans="1:7">
      <c r="A167" s="42">
        <v>3572</v>
      </c>
      <c r="B167" s="43">
        <v>44659</v>
      </c>
      <c r="C167" s="44"/>
      <c r="D167" s="43"/>
      <c r="E167" s="45">
        <v>44662</v>
      </c>
      <c r="F167" s="45">
        <v>44669</v>
      </c>
      <c r="G167" s="46">
        <v>328</v>
      </c>
    </row>
    <row r="168" spans="1:7">
      <c r="A168" s="47">
        <v>3678</v>
      </c>
      <c r="B168" s="48">
        <v>44662</v>
      </c>
      <c r="C168" s="49"/>
      <c r="D168" s="48"/>
      <c r="E168" s="50">
        <v>44663</v>
      </c>
      <c r="F168" s="50">
        <v>44669</v>
      </c>
      <c r="G168" s="51">
        <v>329</v>
      </c>
    </row>
    <row r="169" spans="1:7">
      <c r="A169" s="42" t="s">
        <v>1117</v>
      </c>
      <c r="B169" s="43">
        <v>44641</v>
      </c>
      <c r="C169" s="44"/>
      <c r="D169" s="43"/>
      <c r="E169" s="45">
        <v>44659</v>
      </c>
      <c r="F169" s="45">
        <v>44669</v>
      </c>
      <c r="G169" s="46">
        <v>330</v>
      </c>
    </row>
    <row r="170" spans="1:7">
      <c r="A170" s="47">
        <v>710</v>
      </c>
      <c r="B170" s="48">
        <v>44659</v>
      </c>
      <c r="C170" s="49"/>
      <c r="D170" s="48"/>
      <c r="E170" s="50">
        <v>44664</v>
      </c>
      <c r="F170" s="50">
        <v>44669</v>
      </c>
      <c r="G170" s="51">
        <v>331</v>
      </c>
    </row>
    <row r="171" spans="1:7">
      <c r="A171" s="42" t="s">
        <v>1118</v>
      </c>
      <c r="B171" s="43">
        <v>44663</v>
      </c>
      <c r="C171" s="44"/>
      <c r="D171" s="43"/>
      <c r="E171" s="45">
        <v>44664</v>
      </c>
      <c r="F171" s="45">
        <v>44669</v>
      </c>
      <c r="G171" s="46">
        <v>332</v>
      </c>
    </row>
    <row r="172" spans="1:7">
      <c r="A172" s="47" t="s">
        <v>1119</v>
      </c>
      <c r="B172" s="48">
        <v>44629</v>
      </c>
      <c r="C172" s="49"/>
      <c r="D172" s="48"/>
      <c r="E172" s="50">
        <v>44664</v>
      </c>
      <c r="F172" s="50">
        <v>44669</v>
      </c>
      <c r="G172" s="51">
        <v>333</v>
      </c>
    </row>
    <row r="173" spans="1:7">
      <c r="A173" s="42">
        <v>5083</v>
      </c>
      <c r="B173" s="43">
        <v>44658</v>
      </c>
      <c r="C173" s="44"/>
      <c r="D173" s="43"/>
      <c r="E173" s="45">
        <v>44659</v>
      </c>
      <c r="F173" s="45">
        <v>44669</v>
      </c>
      <c r="G173" s="46">
        <v>334</v>
      </c>
    </row>
    <row r="174" spans="1:7">
      <c r="A174" s="47">
        <v>4824</v>
      </c>
      <c r="B174" s="48">
        <v>44657</v>
      </c>
      <c r="C174" s="49"/>
      <c r="D174" s="48"/>
      <c r="E174" s="50">
        <v>44658</v>
      </c>
      <c r="F174" s="50">
        <v>44669</v>
      </c>
      <c r="G174" s="51">
        <v>335</v>
      </c>
    </row>
    <row r="175" spans="1:7">
      <c r="A175" s="42">
        <v>756</v>
      </c>
      <c r="B175" s="43">
        <v>44664</v>
      </c>
      <c r="C175" s="44"/>
      <c r="D175" s="43"/>
      <c r="E175" s="45">
        <v>44667</v>
      </c>
      <c r="F175" s="45">
        <v>44669</v>
      </c>
      <c r="G175" s="46">
        <v>336</v>
      </c>
    </row>
    <row r="176" spans="1:7">
      <c r="A176" s="47">
        <v>5306</v>
      </c>
      <c r="B176" s="48">
        <v>44663</v>
      </c>
      <c r="C176" s="49"/>
      <c r="D176" s="48"/>
      <c r="E176" s="50">
        <v>44670</v>
      </c>
      <c r="F176" s="50">
        <v>44676</v>
      </c>
      <c r="G176" s="51">
        <v>349</v>
      </c>
    </row>
    <row r="177" spans="1:7">
      <c r="A177" s="42" t="s">
        <v>1120</v>
      </c>
      <c r="B177" s="43">
        <v>44651</v>
      </c>
      <c r="C177" s="44"/>
      <c r="D177" s="43"/>
      <c r="E177" s="45">
        <v>44669</v>
      </c>
      <c r="F177" s="45">
        <v>44676</v>
      </c>
      <c r="G177" s="46">
        <v>350</v>
      </c>
    </row>
    <row r="178" spans="1:7">
      <c r="A178" s="47" t="s">
        <v>1121</v>
      </c>
      <c r="B178" s="48">
        <v>44669</v>
      </c>
      <c r="C178" s="49"/>
      <c r="D178" s="48"/>
      <c r="E178" s="50">
        <v>44670</v>
      </c>
      <c r="F178" s="50">
        <v>44676</v>
      </c>
      <c r="G178" s="51">
        <v>351</v>
      </c>
    </row>
    <row r="179" spans="1:7">
      <c r="A179" s="42">
        <v>3549</v>
      </c>
      <c r="B179" s="43">
        <v>44634</v>
      </c>
      <c r="C179" s="44">
        <v>1255</v>
      </c>
      <c r="D179" s="43">
        <v>44644</v>
      </c>
      <c r="E179" s="45">
        <v>44673</v>
      </c>
      <c r="F179" s="45">
        <v>44676</v>
      </c>
      <c r="G179" s="46">
        <v>352</v>
      </c>
    </row>
    <row r="180" spans="1:7">
      <c r="A180" s="47" t="s">
        <v>1122</v>
      </c>
      <c r="B180" s="48">
        <v>44565</v>
      </c>
      <c r="C180" s="49"/>
      <c r="D180" s="48"/>
      <c r="E180" s="50">
        <v>44673</v>
      </c>
      <c r="F180" s="50">
        <v>44676</v>
      </c>
      <c r="G180" s="51">
        <v>353</v>
      </c>
    </row>
    <row r="181" spans="1:7">
      <c r="A181" s="42">
        <v>2524</v>
      </c>
      <c r="B181" s="43">
        <v>44663</v>
      </c>
      <c r="C181" s="44"/>
      <c r="D181" s="43"/>
      <c r="E181" s="45">
        <v>44671</v>
      </c>
      <c r="F181" s="45">
        <v>44676</v>
      </c>
      <c r="G181" s="46">
        <v>354</v>
      </c>
    </row>
    <row r="182" spans="1:7">
      <c r="A182" s="47">
        <v>4413</v>
      </c>
      <c r="B182" s="48">
        <v>44642</v>
      </c>
      <c r="C182" s="49">
        <v>1250</v>
      </c>
      <c r="D182" s="48">
        <v>44644</v>
      </c>
      <c r="E182" s="50">
        <v>44673</v>
      </c>
      <c r="F182" s="50">
        <v>44676</v>
      </c>
      <c r="G182" s="51">
        <v>355</v>
      </c>
    </row>
    <row r="183" spans="1:7">
      <c r="A183" s="42" t="s">
        <v>1123</v>
      </c>
      <c r="B183" s="43">
        <v>44631</v>
      </c>
      <c r="C183" s="44">
        <v>1179</v>
      </c>
      <c r="D183" s="43">
        <v>44641</v>
      </c>
      <c r="E183" s="45">
        <v>44673</v>
      </c>
      <c r="F183" s="45">
        <v>44676</v>
      </c>
      <c r="G183" s="46">
        <v>356</v>
      </c>
    </row>
    <row r="184" spans="1:7">
      <c r="A184" s="47">
        <v>2320</v>
      </c>
      <c r="B184" s="48">
        <v>44637</v>
      </c>
      <c r="C184" s="49">
        <v>1170</v>
      </c>
      <c r="D184" s="48">
        <v>44666</v>
      </c>
      <c r="E184" s="50">
        <v>44673</v>
      </c>
      <c r="F184" s="50">
        <v>44676</v>
      </c>
      <c r="G184" s="51">
        <v>357</v>
      </c>
    </row>
    <row r="185" spans="1:7">
      <c r="A185" s="42">
        <v>2320</v>
      </c>
      <c r="B185" s="43">
        <v>44637</v>
      </c>
      <c r="C185" s="44">
        <v>1170</v>
      </c>
      <c r="D185" s="43">
        <v>44666</v>
      </c>
      <c r="E185" s="45">
        <v>44673</v>
      </c>
      <c r="F185" s="45">
        <v>44676</v>
      </c>
      <c r="G185" s="46">
        <v>358</v>
      </c>
    </row>
    <row r="186" spans="1:7">
      <c r="A186" s="47">
        <v>442</v>
      </c>
      <c r="B186" s="48">
        <v>44622</v>
      </c>
      <c r="C186" s="49">
        <v>1141</v>
      </c>
      <c r="D186" s="48">
        <v>44636</v>
      </c>
      <c r="E186" s="50">
        <v>44673</v>
      </c>
      <c r="F186" s="50">
        <v>44676</v>
      </c>
      <c r="G186" s="51">
        <v>359</v>
      </c>
    </row>
    <row r="187" spans="1:7">
      <c r="A187" s="42">
        <v>442</v>
      </c>
      <c r="B187" s="43">
        <v>44622</v>
      </c>
      <c r="C187" s="44">
        <v>1141</v>
      </c>
      <c r="D187" s="43">
        <v>44636</v>
      </c>
      <c r="E187" s="45">
        <v>44673</v>
      </c>
      <c r="F187" s="45">
        <v>44676</v>
      </c>
      <c r="G187" s="46">
        <v>360</v>
      </c>
    </row>
    <row r="188" spans="1:7">
      <c r="A188" s="47">
        <v>2459</v>
      </c>
      <c r="B188" s="48">
        <v>44631</v>
      </c>
      <c r="C188" s="49">
        <v>1140</v>
      </c>
      <c r="D188" s="48">
        <v>44636</v>
      </c>
      <c r="E188" s="50">
        <v>44673</v>
      </c>
      <c r="F188" s="50">
        <v>44676</v>
      </c>
      <c r="G188" s="51">
        <v>361</v>
      </c>
    </row>
    <row r="189" spans="1:7">
      <c r="A189" s="42">
        <v>470</v>
      </c>
      <c r="B189" s="43">
        <v>44623</v>
      </c>
      <c r="C189" s="44">
        <v>1139</v>
      </c>
      <c r="D189" s="43">
        <v>44636</v>
      </c>
      <c r="E189" s="45">
        <v>45769</v>
      </c>
      <c r="F189" s="45">
        <v>44676</v>
      </c>
      <c r="G189" s="46">
        <v>362</v>
      </c>
    </row>
    <row r="190" spans="1:7">
      <c r="A190" s="47">
        <v>3973</v>
      </c>
      <c r="B190" s="48">
        <v>44635</v>
      </c>
      <c r="C190" s="49">
        <v>1126</v>
      </c>
      <c r="D190" s="48">
        <v>44636</v>
      </c>
      <c r="E190" s="50">
        <v>44673</v>
      </c>
      <c r="F190" s="50">
        <v>44676</v>
      </c>
      <c r="G190" s="51">
        <v>363</v>
      </c>
    </row>
    <row r="191" spans="1:7">
      <c r="A191" s="42">
        <v>3966</v>
      </c>
      <c r="B191" s="43">
        <v>44635</v>
      </c>
      <c r="C191" s="44">
        <v>1127</v>
      </c>
      <c r="D191" s="43">
        <v>44636</v>
      </c>
      <c r="E191" s="45">
        <v>44673</v>
      </c>
      <c r="F191" s="45">
        <v>44676</v>
      </c>
      <c r="G191" s="46">
        <v>364</v>
      </c>
    </row>
    <row r="192" spans="1:7">
      <c r="A192" s="47" t="s">
        <v>1124</v>
      </c>
      <c r="B192" s="48">
        <v>44676</v>
      </c>
      <c r="C192" s="49"/>
      <c r="D192" s="48"/>
      <c r="E192" s="50">
        <v>44678</v>
      </c>
      <c r="F192" s="50">
        <v>44684</v>
      </c>
      <c r="G192" s="51">
        <v>378</v>
      </c>
    </row>
    <row r="193" spans="1:7">
      <c r="A193" s="42" t="s">
        <v>1125</v>
      </c>
      <c r="B193" s="43">
        <v>44673</v>
      </c>
      <c r="C193" s="44"/>
      <c r="D193" s="43"/>
      <c r="E193" s="45">
        <v>44679</v>
      </c>
      <c r="F193" s="45">
        <v>44684</v>
      </c>
      <c r="G193" s="46">
        <v>379</v>
      </c>
    </row>
    <row r="194" spans="1:7">
      <c r="A194" s="47" t="s">
        <v>1126</v>
      </c>
      <c r="B194" s="48">
        <v>44670</v>
      </c>
      <c r="C194" s="49"/>
      <c r="D194" s="48"/>
      <c r="E194" s="50">
        <v>44677</v>
      </c>
      <c r="F194" s="50">
        <v>44684</v>
      </c>
      <c r="G194" s="51">
        <v>380</v>
      </c>
    </row>
    <row r="195" spans="1:7">
      <c r="A195" s="42" t="s">
        <v>1127</v>
      </c>
      <c r="B195" s="43">
        <v>44657</v>
      </c>
      <c r="C195" s="44"/>
      <c r="D195" s="43"/>
      <c r="E195" s="45">
        <v>44680</v>
      </c>
      <c r="F195" s="45">
        <v>44684</v>
      </c>
      <c r="G195" s="46">
        <v>381</v>
      </c>
    </row>
    <row r="196" spans="1:7">
      <c r="A196" s="47">
        <v>795</v>
      </c>
      <c r="B196" s="48">
        <v>44307</v>
      </c>
      <c r="C196" s="49"/>
      <c r="D196" s="48"/>
      <c r="E196" s="50">
        <v>44677</v>
      </c>
      <c r="F196" s="50">
        <v>44684</v>
      </c>
      <c r="G196" s="51">
        <v>382</v>
      </c>
    </row>
    <row r="197" spans="1:7">
      <c r="A197" s="42">
        <v>3252</v>
      </c>
      <c r="B197" s="43">
        <v>44664</v>
      </c>
      <c r="C197" s="44"/>
      <c r="D197" s="43"/>
      <c r="E197" s="45">
        <v>44677</v>
      </c>
      <c r="F197" s="45">
        <v>44686</v>
      </c>
      <c r="G197" s="46">
        <v>386</v>
      </c>
    </row>
    <row r="198" spans="1:7">
      <c r="A198" s="47">
        <v>3531</v>
      </c>
      <c r="B198" s="48">
        <v>44636</v>
      </c>
      <c r="C198" s="49">
        <v>1284</v>
      </c>
      <c r="D198" s="48">
        <v>44645</v>
      </c>
      <c r="E198" s="50">
        <v>44685</v>
      </c>
      <c r="F198" s="50">
        <v>44686</v>
      </c>
      <c r="G198" s="51">
        <v>388</v>
      </c>
    </row>
    <row r="199" spans="1:7">
      <c r="A199" s="42">
        <v>3602</v>
      </c>
      <c r="B199" s="43">
        <v>44637</v>
      </c>
      <c r="C199" s="44">
        <v>1282</v>
      </c>
      <c r="D199" s="43">
        <v>44645</v>
      </c>
      <c r="E199" s="45">
        <v>44685</v>
      </c>
      <c r="F199" s="45">
        <v>44686</v>
      </c>
      <c r="G199" s="46">
        <v>389</v>
      </c>
    </row>
    <row r="200" spans="1:7">
      <c r="A200" s="47">
        <v>2135</v>
      </c>
      <c r="B200" s="48">
        <v>44641</v>
      </c>
      <c r="C200" s="49">
        <v>1288</v>
      </c>
      <c r="D200" s="48">
        <v>44645</v>
      </c>
      <c r="E200" s="50">
        <v>44685</v>
      </c>
      <c r="F200" s="50">
        <v>44686</v>
      </c>
      <c r="G200" s="51">
        <v>392</v>
      </c>
    </row>
    <row r="201" spans="1:7">
      <c r="A201" s="42">
        <v>3891</v>
      </c>
      <c r="B201" s="43">
        <v>44642</v>
      </c>
      <c r="C201" s="44">
        <v>1286</v>
      </c>
      <c r="D201" s="43">
        <v>44645</v>
      </c>
      <c r="E201" s="45">
        <v>44685</v>
      </c>
      <c r="F201" s="45">
        <v>44686</v>
      </c>
      <c r="G201" s="46">
        <v>393</v>
      </c>
    </row>
    <row r="202" spans="1:7">
      <c r="A202" s="47">
        <v>756</v>
      </c>
      <c r="B202" s="48">
        <v>44664</v>
      </c>
      <c r="C202" s="49"/>
      <c r="D202" s="48"/>
      <c r="E202" s="50">
        <v>44685</v>
      </c>
      <c r="F202" s="50">
        <v>44686</v>
      </c>
      <c r="G202" s="51">
        <v>395</v>
      </c>
    </row>
    <row r="203" spans="1:7">
      <c r="A203" s="42">
        <v>2926</v>
      </c>
      <c r="B203" s="43">
        <v>44679</v>
      </c>
      <c r="C203" s="44"/>
      <c r="D203" s="43"/>
      <c r="E203" s="45">
        <v>44685</v>
      </c>
      <c r="F203" s="45">
        <v>44686</v>
      </c>
      <c r="G203" s="46">
        <v>396</v>
      </c>
    </row>
    <row r="204" spans="1:7">
      <c r="A204" s="47" t="s">
        <v>1128</v>
      </c>
      <c r="B204" s="48">
        <v>44677</v>
      </c>
      <c r="C204" s="49"/>
      <c r="D204" s="48"/>
      <c r="E204" s="50">
        <v>44686</v>
      </c>
      <c r="F204" s="50">
        <v>44693</v>
      </c>
      <c r="G204" s="51">
        <v>406</v>
      </c>
    </row>
    <row r="205" spans="1:7">
      <c r="A205" s="42" t="s">
        <v>1129</v>
      </c>
      <c r="B205" s="43">
        <v>44690</v>
      </c>
      <c r="C205" s="44"/>
      <c r="D205" s="43"/>
      <c r="E205" s="45">
        <v>44692</v>
      </c>
      <c r="F205" s="45">
        <v>44693</v>
      </c>
      <c r="G205" s="46">
        <v>407</v>
      </c>
    </row>
    <row r="206" spans="1:7">
      <c r="A206" s="47">
        <v>3246</v>
      </c>
      <c r="B206" s="48">
        <v>44691</v>
      </c>
      <c r="C206" s="49"/>
      <c r="D206" s="48"/>
      <c r="E206" s="50">
        <v>44690</v>
      </c>
      <c r="F206" s="50">
        <v>44699</v>
      </c>
      <c r="G206" s="51">
        <v>417</v>
      </c>
    </row>
    <row r="207" spans="1:7">
      <c r="A207" s="42">
        <v>3334</v>
      </c>
      <c r="B207" s="43">
        <v>44691</v>
      </c>
      <c r="C207" s="44"/>
      <c r="D207" s="43"/>
      <c r="E207" s="45">
        <v>44690</v>
      </c>
      <c r="F207" s="45">
        <v>44699</v>
      </c>
      <c r="G207" s="46">
        <v>418</v>
      </c>
    </row>
    <row r="208" spans="1:7">
      <c r="A208" s="47">
        <v>3215</v>
      </c>
      <c r="B208" s="48">
        <v>44690</v>
      </c>
      <c r="C208" s="49"/>
      <c r="D208" s="48"/>
      <c r="E208" s="50">
        <v>44698</v>
      </c>
      <c r="F208" s="50">
        <v>44699</v>
      </c>
      <c r="G208" s="51">
        <v>419</v>
      </c>
    </row>
    <row r="209" spans="1:7">
      <c r="A209" s="42">
        <v>1419</v>
      </c>
      <c r="B209" s="43">
        <v>44685</v>
      </c>
      <c r="C209" s="44"/>
      <c r="D209" s="43"/>
      <c r="E209" s="45">
        <v>44693</v>
      </c>
      <c r="F209" s="45">
        <v>44699</v>
      </c>
      <c r="G209" s="46">
        <v>420</v>
      </c>
    </row>
    <row r="210" spans="1:7">
      <c r="A210" s="47">
        <v>7220</v>
      </c>
      <c r="B210" s="48">
        <v>44694</v>
      </c>
      <c r="C210" s="49"/>
      <c r="D210" s="48"/>
      <c r="E210" s="50">
        <v>44699</v>
      </c>
      <c r="F210" s="50">
        <v>44699</v>
      </c>
      <c r="G210" s="51">
        <v>424</v>
      </c>
    </row>
    <row r="211" spans="1:7">
      <c r="A211" s="42">
        <v>1041</v>
      </c>
      <c r="B211" s="43">
        <v>44685</v>
      </c>
      <c r="C211" s="44"/>
      <c r="D211" s="43"/>
      <c r="E211" s="45">
        <v>44699</v>
      </c>
      <c r="F211" s="45">
        <v>44700</v>
      </c>
      <c r="G211" s="46">
        <v>425</v>
      </c>
    </row>
    <row r="212" spans="1:7">
      <c r="A212" s="47">
        <v>911</v>
      </c>
      <c r="B212" s="48">
        <v>44693</v>
      </c>
      <c r="C212" s="49"/>
      <c r="D212" s="48"/>
      <c r="E212" s="50">
        <v>44700</v>
      </c>
      <c r="F212" s="50">
        <v>44700</v>
      </c>
      <c r="G212" s="51">
        <v>426</v>
      </c>
    </row>
    <row r="213" spans="1:7">
      <c r="A213" s="42">
        <v>4874</v>
      </c>
      <c r="B213" s="43">
        <v>44651</v>
      </c>
      <c r="C213" s="44">
        <v>1394</v>
      </c>
      <c r="D213" s="43">
        <v>44652</v>
      </c>
      <c r="E213" s="45">
        <v>44705</v>
      </c>
      <c r="F213" s="45">
        <v>44706</v>
      </c>
      <c r="G213" s="46">
        <v>437</v>
      </c>
    </row>
    <row r="214" spans="1:7">
      <c r="A214" s="47">
        <v>8414</v>
      </c>
      <c r="B214" s="48">
        <v>44650</v>
      </c>
      <c r="C214" s="49">
        <v>1397</v>
      </c>
      <c r="D214" s="48">
        <v>44652</v>
      </c>
      <c r="E214" s="50">
        <v>44705</v>
      </c>
      <c r="F214" s="50">
        <v>44706</v>
      </c>
      <c r="G214" s="51">
        <v>438</v>
      </c>
    </row>
    <row r="215" spans="1:7">
      <c r="A215" s="42">
        <v>913</v>
      </c>
      <c r="B215" s="43">
        <v>44643</v>
      </c>
      <c r="C215" s="44">
        <v>1415</v>
      </c>
      <c r="D215" s="43">
        <v>44652</v>
      </c>
      <c r="E215" s="45">
        <v>44705</v>
      </c>
      <c r="F215" s="45">
        <v>44706</v>
      </c>
      <c r="G215" s="46">
        <v>439</v>
      </c>
    </row>
    <row r="216" spans="1:7">
      <c r="A216" s="47">
        <v>8490</v>
      </c>
      <c r="B216" s="48">
        <v>44642</v>
      </c>
      <c r="C216" s="49">
        <v>1425</v>
      </c>
      <c r="D216" s="48">
        <v>44655</v>
      </c>
      <c r="E216" s="50">
        <v>44705</v>
      </c>
      <c r="F216" s="50">
        <v>44706</v>
      </c>
      <c r="G216" s="51">
        <v>440</v>
      </c>
    </row>
    <row r="217" spans="1:7">
      <c r="A217" s="42">
        <v>3068</v>
      </c>
      <c r="B217" s="43">
        <v>44655</v>
      </c>
      <c r="C217" s="44">
        <v>1434</v>
      </c>
      <c r="D217" s="43">
        <v>44655</v>
      </c>
      <c r="E217" s="45">
        <v>44705</v>
      </c>
      <c r="F217" s="45">
        <v>44706</v>
      </c>
      <c r="G217" s="46">
        <v>441</v>
      </c>
    </row>
    <row r="218" spans="1:7">
      <c r="A218" s="47">
        <v>5022</v>
      </c>
      <c r="B218" s="48">
        <v>44655</v>
      </c>
      <c r="C218" s="49">
        <v>1438</v>
      </c>
      <c r="D218" s="48">
        <v>44654</v>
      </c>
      <c r="E218" s="50">
        <v>44705</v>
      </c>
      <c r="F218" s="50">
        <v>44706</v>
      </c>
      <c r="G218" s="51">
        <v>442</v>
      </c>
    </row>
    <row r="219" spans="1:7">
      <c r="A219" s="42">
        <v>756</v>
      </c>
      <c r="B219" s="43">
        <v>44636</v>
      </c>
      <c r="C219" s="44">
        <v>1445</v>
      </c>
      <c r="D219" s="43">
        <v>44656</v>
      </c>
      <c r="E219" s="45">
        <v>44705</v>
      </c>
      <c r="F219" s="45">
        <v>44706</v>
      </c>
      <c r="G219" s="46">
        <v>443</v>
      </c>
    </row>
    <row r="220" spans="1:7">
      <c r="A220" s="47">
        <v>870</v>
      </c>
      <c r="B220" s="48">
        <v>44648</v>
      </c>
      <c r="C220" s="49">
        <v>1446</v>
      </c>
      <c r="D220" s="48">
        <v>44656</v>
      </c>
      <c r="E220" s="50">
        <v>44705</v>
      </c>
      <c r="F220" s="50">
        <v>44706</v>
      </c>
      <c r="G220" s="51">
        <v>444</v>
      </c>
    </row>
    <row r="221" spans="1:7">
      <c r="A221" s="42">
        <v>852</v>
      </c>
      <c r="B221" s="43">
        <v>44586</v>
      </c>
      <c r="C221" s="44">
        <v>1447</v>
      </c>
      <c r="D221" s="43">
        <v>44656</v>
      </c>
      <c r="E221" s="45">
        <v>44705</v>
      </c>
      <c r="F221" s="45">
        <v>44706</v>
      </c>
      <c r="G221" s="46">
        <v>445</v>
      </c>
    </row>
    <row r="222" spans="1:7">
      <c r="A222" s="47">
        <v>5332</v>
      </c>
      <c r="B222" s="48">
        <v>44658</v>
      </c>
      <c r="C222" s="49">
        <v>1512</v>
      </c>
      <c r="D222" s="48">
        <v>44659</v>
      </c>
      <c r="E222" s="50">
        <v>44705</v>
      </c>
      <c r="F222" s="50">
        <v>44706</v>
      </c>
      <c r="G222" s="51">
        <v>446</v>
      </c>
    </row>
    <row r="223" spans="1:7">
      <c r="A223" s="42">
        <v>1029</v>
      </c>
      <c r="B223" s="43">
        <v>44664</v>
      </c>
      <c r="C223" s="44">
        <v>1675</v>
      </c>
      <c r="D223" s="43">
        <v>44671</v>
      </c>
      <c r="E223" s="45">
        <v>44705</v>
      </c>
      <c r="F223" s="45">
        <v>44706</v>
      </c>
      <c r="G223" s="46">
        <v>447</v>
      </c>
    </row>
    <row r="224" spans="1:7">
      <c r="A224" s="47">
        <v>940</v>
      </c>
      <c r="B224" s="48">
        <v>44656</v>
      </c>
      <c r="C224" s="49">
        <v>1682</v>
      </c>
      <c r="D224" s="48">
        <v>44671</v>
      </c>
      <c r="E224" s="50">
        <v>44705</v>
      </c>
      <c r="F224" s="50">
        <v>44706</v>
      </c>
      <c r="G224" s="51">
        <v>448</v>
      </c>
    </row>
    <row r="225" spans="1:7">
      <c r="A225" s="42">
        <v>934</v>
      </c>
      <c r="B225" s="43">
        <v>44656</v>
      </c>
      <c r="C225" s="44">
        <v>1683</v>
      </c>
      <c r="D225" s="43">
        <v>44671</v>
      </c>
      <c r="E225" s="45">
        <v>44705</v>
      </c>
      <c r="F225" s="45">
        <v>44706</v>
      </c>
      <c r="G225" s="46">
        <v>449</v>
      </c>
    </row>
    <row r="226" spans="1:7">
      <c r="A226" s="47">
        <v>935</v>
      </c>
      <c r="B226" s="48">
        <v>44656</v>
      </c>
      <c r="C226" s="49">
        <v>1684</v>
      </c>
      <c r="D226" s="48">
        <v>44671</v>
      </c>
      <c r="E226" s="50">
        <v>44705</v>
      </c>
      <c r="F226" s="50">
        <v>44706</v>
      </c>
      <c r="G226" s="51">
        <v>450</v>
      </c>
    </row>
    <row r="227" spans="1:7">
      <c r="A227" s="42">
        <v>968</v>
      </c>
      <c r="B227" s="43">
        <v>44662</v>
      </c>
      <c r="C227" s="44">
        <v>1691</v>
      </c>
      <c r="D227" s="43">
        <v>44671</v>
      </c>
      <c r="E227" s="45">
        <v>44705</v>
      </c>
      <c r="F227" s="45">
        <v>44706</v>
      </c>
      <c r="G227" s="46">
        <v>451</v>
      </c>
    </row>
    <row r="228" spans="1:7">
      <c r="A228" s="47">
        <v>10158</v>
      </c>
      <c r="B228" s="48">
        <v>44701</v>
      </c>
      <c r="C228" s="49"/>
      <c r="D228" s="48"/>
      <c r="E228" s="50">
        <v>44704</v>
      </c>
      <c r="F228" s="50">
        <v>44706</v>
      </c>
      <c r="G228" s="51">
        <v>454</v>
      </c>
    </row>
    <row r="229" spans="1:7">
      <c r="A229" s="42" t="s">
        <v>1130</v>
      </c>
      <c r="B229" s="43">
        <v>44617</v>
      </c>
      <c r="C229" s="44">
        <v>1319</v>
      </c>
      <c r="D229" s="43">
        <v>44649</v>
      </c>
      <c r="E229" s="45">
        <v>44705</v>
      </c>
      <c r="F229" s="45">
        <v>44706</v>
      </c>
      <c r="G229" s="46">
        <v>455</v>
      </c>
    </row>
    <row r="230" spans="1:7">
      <c r="A230" s="47" t="s">
        <v>1131</v>
      </c>
      <c r="B230" s="48">
        <v>44617</v>
      </c>
      <c r="C230" s="49">
        <v>1323</v>
      </c>
      <c r="D230" s="48">
        <v>44649</v>
      </c>
      <c r="E230" s="50">
        <v>44644</v>
      </c>
      <c r="F230" s="50">
        <v>44706</v>
      </c>
      <c r="G230" s="51">
        <v>456</v>
      </c>
    </row>
    <row r="231" spans="1:7">
      <c r="A231" s="42">
        <v>7471</v>
      </c>
      <c r="B231" s="43">
        <v>44622</v>
      </c>
      <c r="C231" s="44">
        <v>1427</v>
      </c>
      <c r="D231" s="43">
        <v>44655</v>
      </c>
      <c r="E231" s="45">
        <v>44705</v>
      </c>
      <c r="F231" s="45">
        <v>44706</v>
      </c>
      <c r="G231" s="46">
        <v>457</v>
      </c>
    </row>
    <row r="232" spans="1:7">
      <c r="A232" s="47">
        <v>743</v>
      </c>
      <c r="B232" s="48">
        <v>44636</v>
      </c>
      <c r="C232" s="49">
        <v>1444</v>
      </c>
      <c r="D232" s="48">
        <v>44656</v>
      </c>
      <c r="E232" s="50">
        <v>44705</v>
      </c>
      <c r="F232" s="50">
        <v>44706</v>
      </c>
      <c r="G232" s="51">
        <v>458</v>
      </c>
    </row>
    <row r="233" spans="1:7">
      <c r="A233" s="42">
        <v>1105</v>
      </c>
      <c r="B233" s="43">
        <v>44663</v>
      </c>
      <c r="C233" s="44">
        <v>1677</v>
      </c>
      <c r="D233" s="43">
        <v>44671</v>
      </c>
      <c r="E233" s="45">
        <v>44705</v>
      </c>
      <c r="F233" s="45">
        <v>44706</v>
      </c>
      <c r="G233" s="46">
        <v>459</v>
      </c>
    </row>
    <row r="234" spans="1:7">
      <c r="A234" s="47">
        <v>87</v>
      </c>
      <c r="B234" s="48">
        <v>44659</v>
      </c>
      <c r="C234" s="49">
        <v>1686</v>
      </c>
      <c r="D234" s="48">
        <v>44671</v>
      </c>
      <c r="E234" s="50">
        <v>44705</v>
      </c>
      <c r="F234" s="50">
        <v>44706</v>
      </c>
      <c r="G234" s="51">
        <v>460</v>
      </c>
    </row>
    <row r="235" spans="1:7">
      <c r="A235" s="42">
        <v>93</v>
      </c>
      <c r="B235" s="43">
        <v>44659</v>
      </c>
      <c r="C235" s="44">
        <v>1687</v>
      </c>
      <c r="D235" s="43">
        <v>44671</v>
      </c>
      <c r="E235" s="45">
        <v>44705</v>
      </c>
      <c r="F235" s="45">
        <v>44706</v>
      </c>
      <c r="G235" s="46">
        <v>461</v>
      </c>
    </row>
    <row r="236" spans="1:7">
      <c r="A236" s="47">
        <v>980</v>
      </c>
      <c r="B236" s="48">
        <v>1692</v>
      </c>
      <c r="C236" s="52">
        <v>1692</v>
      </c>
      <c r="D236" s="48">
        <v>44671</v>
      </c>
      <c r="E236" s="50">
        <v>44705</v>
      </c>
      <c r="F236" s="50">
        <v>44706</v>
      </c>
      <c r="G236" s="51">
        <v>462</v>
      </c>
    </row>
    <row r="237" spans="1:7">
      <c r="A237" s="42" t="s">
        <v>1132</v>
      </c>
      <c r="B237" s="43">
        <v>44617</v>
      </c>
      <c r="C237" s="44">
        <v>1318</v>
      </c>
      <c r="D237" s="43">
        <v>44649</v>
      </c>
      <c r="E237" s="45">
        <v>44705</v>
      </c>
      <c r="F237" s="45">
        <v>44706</v>
      </c>
      <c r="G237" s="46">
        <v>463</v>
      </c>
    </row>
    <row r="238" spans="1:7">
      <c r="A238" s="47" t="s">
        <v>1133</v>
      </c>
      <c r="B238" s="48">
        <v>44608</v>
      </c>
      <c r="C238" s="49">
        <v>1322</v>
      </c>
      <c r="D238" s="48">
        <v>44649</v>
      </c>
      <c r="E238" s="50">
        <v>44705</v>
      </c>
      <c r="F238" s="50">
        <v>44706</v>
      </c>
      <c r="G238" s="51">
        <v>464</v>
      </c>
    </row>
    <row r="239" spans="1:7">
      <c r="A239" s="42" t="s">
        <v>1134</v>
      </c>
      <c r="B239" s="43">
        <v>44602</v>
      </c>
      <c r="C239" s="44">
        <v>1324</v>
      </c>
      <c r="D239" s="43">
        <v>44649</v>
      </c>
      <c r="E239" s="45">
        <v>44705</v>
      </c>
      <c r="F239" s="45">
        <v>44706</v>
      </c>
      <c r="G239" s="46">
        <v>465</v>
      </c>
    </row>
    <row r="240" spans="1:7" s="53" customFormat="1">
      <c r="A240" s="47" t="s">
        <v>1135</v>
      </c>
      <c r="B240" s="48">
        <v>44596</v>
      </c>
      <c r="C240" s="49">
        <v>1327</v>
      </c>
      <c r="D240" s="48">
        <v>44649</v>
      </c>
      <c r="E240" s="50">
        <v>44705</v>
      </c>
      <c r="F240" s="50">
        <v>44707</v>
      </c>
      <c r="G240" s="51">
        <v>466</v>
      </c>
    </row>
    <row r="241" spans="1:7">
      <c r="A241" s="42" t="s">
        <v>1136</v>
      </c>
      <c r="B241" s="43">
        <v>44601</v>
      </c>
      <c r="C241" s="44">
        <v>1328</v>
      </c>
      <c r="D241" s="43">
        <v>44649</v>
      </c>
      <c r="E241" s="45">
        <v>44705</v>
      </c>
      <c r="F241" s="45">
        <v>44707</v>
      </c>
      <c r="G241" s="46">
        <v>467</v>
      </c>
    </row>
    <row r="242" spans="1:7" s="53" customFormat="1">
      <c r="A242" s="47" t="s">
        <v>1137</v>
      </c>
      <c r="B242" s="48">
        <v>44609</v>
      </c>
      <c r="C242" s="49">
        <v>1333</v>
      </c>
      <c r="D242" s="48">
        <v>44649</v>
      </c>
      <c r="E242" s="50">
        <v>44705</v>
      </c>
      <c r="F242" s="50">
        <v>44707</v>
      </c>
      <c r="G242" s="51">
        <v>468</v>
      </c>
    </row>
    <row r="243" spans="1:7">
      <c r="A243" s="42" t="s">
        <v>1138</v>
      </c>
      <c r="B243" s="43">
        <v>44606</v>
      </c>
      <c r="C243" s="44">
        <v>1338</v>
      </c>
      <c r="D243" s="43">
        <v>44649</v>
      </c>
      <c r="E243" s="45">
        <v>44705</v>
      </c>
      <c r="F243" s="45">
        <v>44707</v>
      </c>
      <c r="G243" s="46">
        <v>469</v>
      </c>
    </row>
    <row r="244" spans="1:7">
      <c r="A244" s="47" t="s">
        <v>1139</v>
      </c>
      <c r="B244" s="48">
        <v>44629</v>
      </c>
      <c r="C244" s="49">
        <v>1341</v>
      </c>
      <c r="D244" s="48">
        <v>44649</v>
      </c>
      <c r="E244" s="50">
        <v>44705</v>
      </c>
      <c r="F244" s="50">
        <v>44707</v>
      </c>
      <c r="G244" s="51">
        <v>470</v>
      </c>
    </row>
    <row r="245" spans="1:7">
      <c r="A245" s="42" t="s">
        <v>1140</v>
      </c>
      <c r="B245" s="43">
        <v>44629</v>
      </c>
      <c r="C245" s="44">
        <v>1342</v>
      </c>
      <c r="D245" s="43">
        <v>44649</v>
      </c>
      <c r="E245" s="45">
        <v>44705</v>
      </c>
      <c r="F245" s="45">
        <v>44707</v>
      </c>
      <c r="G245" s="46">
        <v>471</v>
      </c>
    </row>
    <row r="246" spans="1:7">
      <c r="A246" s="47">
        <v>1013</v>
      </c>
      <c r="B246" s="48">
        <v>44645</v>
      </c>
      <c r="C246" s="49">
        <v>1405</v>
      </c>
      <c r="D246" s="48">
        <v>44652</v>
      </c>
      <c r="E246" s="50">
        <v>44705</v>
      </c>
      <c r="F246" s="50">
        <v>44707</v>
      </c>
      <c r="G246" s="51">
        <v>472</v>
      </c>
    </row>
    <row r="247" spans="1:7">
      <c r="A247" s="42">
        <v>5463</v>
      </c>
      <c r="B247" s="43">
        <v>44662</v>
      </c>
      <c r="C247" s="44">
        <v>1674</v>
      </c>
      <c r="D247" s="43">
        <v>44671</v>
      </c>
      <c r="E247" s="45">
        <v>44705</v>
      </c>
      <c r="F247" s="45">
        <v>44707</v>
      </c>
      <c r="G247" s="46">
        <v>473</v>
      </c>
    </row>
    <row r="248" spans="1:7">
      <c r="A248" s="47" t="s">
        <v>1141</v>
      </c>
      <c r="B248" s="48">
        <v>44659</v>
      </c>
      <c r="C248" s="49">
        <v>1693</v>
      </c>
      <c r="D248" s="48">
        <v>44671</v>
      </c>
      <c r="E248" s="50">
        <v>44705</v>
      </c>
      <c r="F248" s="50">
        <v>44707</v>
      </c>
      <c r="G248" s="51">
        <v>474</v>
      </c>
    </row>
    <row r="249" spans="1:7">
      <c r="A249" s="42">
        <v>2998</v>
      </c>
      <c r="B249" s="43">
        <v>44686</v>
      </c>
      <c r="C249" s="44"/>
      <c r="D249" s="43"/>
      <c r="E249" s="45">
        <v>44705</v>
      </c>
      <c r="F249" s="45">
        <v>44707</v>
      </c>
      <c r="G249" s="46">
        <v>475</v>
      </c>
    </row>
    <row r="250" spans="1:7">
      <c r="A250" s="47">
        <v>7076</v>
      </c>
      <c r="B250" s="48">
        <v>44661</v>
      </c>
      <c r="C250" s="49">
        <v>1668</v>
      </c>
      <c r="D250" s="48">
        <v>44671</v>
      </c>
      <c r="E250" s="50">
        <v>44705</v>
      </c>
      <c r="F250" s="50">
        <v>44707</v>
      </c>
      <c r="G250" s="51">
        <v>476</v>
      </c>
    </row>
    <row r="251" spans="1:7">
      <c r="A251" s="42">
        <v>1287</v>
      </c>
      <c r="B251" s="43">
        <v>44648</v>
      </c>
      <c r="C251" s="44">
        <v>1432</v>
      </c>
      <c r="D251" s="43">
        <v>44655</v>
      </c>
      <c r="E251" s="45">
        <v>44705</v>
      </c>
      <c r="F251" s="45">
        <v>44707</v>
      </c>
      <c r="G251" s="46">
        <v>477</v>
      </c>
    </row>
    <row r="252" spans="1:7">
      <c r="A252" s="54">
        <v>1289</v>
      </c>
      <c r="B252" s="48">
        <v>44648</v>
      </c>
      <c r="C252" s="49">
        <v>1431</v>
      </c>
      <c r="D252" s="48">
        <v>44655</v>
      </c>
      <c r="E252" s="50">
        <v>44705</v>
      </c>
      <c r="F252" s="50">
        <v>44707</v>
      </c>
      <c r="G252" s="51">
        <v>478</v>
      </c>
    </row>
    <row r="253" spans="1:7">
      <c r="A253" s="42">
        <v>1288</v>
      </c>
      <c r="B253" s="43">
        <v>44648</v>
      </c>
      <c r="C253" s="44">
        <v>1430</v>
      </c>
      <c r="D253" s="43">
        <v>44655</v>
      </c>
      <c r="E253" s="45">
        <v>44705</v>
      </c>
      <c r="F253" s="45">
        <v>44707</v>
      </c>
      <c r="G253" s="46">
        <v>479</v>
      </c>
    </row>
    <row r="254" spans="1:7" s="53" customFormat="1">
      <c r="A254" s="47" t="s">
        <v>1142</v>
      </c>
      <c r="B254" s="48">
        <v>44613</v>
      </c>
      <c r="C254" s="49">
        <v>1320</v>
      </c>
      <c r="D254" s="48">
        <v>44649</v>
      </c>
      <c r="E254" s="50">
        <v>44705</v>
      </c>
      <c r="F254" s="50">
        <v>44707</v>
      </c>
      <c r="G254" s="51">
        <v>480</v>
      </c>
    </row>
    <row r="255" spans="1:7">
      <c r="A255" s="42" t="s">
        <v>1143</v>
      </c>
      <c r="B255" s="43" t="s">
        <v>1144</v>
      </c>
      <c r="C255" s="44">
        <v>1321</v>
      </c>
      <c r="D255" s="43">
        <v>44649</v>
      </c>
      <c r="E255" s="45">
        <v>44705</v>
      </c>
      <c r="F255" s="45">
        <v>44707</v>
      </c>
      <c r="G255" s="46">
        <v>481</v>
      </c>
    </row>
    <row r="256" spans="1:7">
      <c r="A256" s="47" t="s">
        <v>1145</v>
      </c>
      <c r="B256" s="48">
        <v>44589</v>
      </c>
      <c r="C256" s="49">
        <v>1325</v>
      </c>
      <c r="D256" s="48">
        <v>44649</v>
      </c>
      <c r="E256" s="50">
        <v>44705</v>
      </c>
      <c r="F256" s="50">
        <v>44707</v>
      </c>
      <c r="G256" s="51">
        <v>482</v>
      </c>
    </row>
    <row r="257" spans="1:7">
      <c r="A257" s="42" t="s">
        <v>1146</v>
      </c>
      <c r="B257" s="43">
        <v>44613</v>
      </c>
      <c r="C257" s="44">
        <v>1326</v>
      </c>
      <c r="D257" s="43">
        <v>44649</v>
      </c>
      <c r="E257" s="45">
        <v>44705</v>
      </c>
      <c r="F257" s="45">
        <v>44707</v>
      </c>
      <c r="G257" s="46">
        <v>483</v>
      </c>
    </row>
    <row r="258" spans="1:7">
      <c r="A258" s="47" t="s">
        <v>1147</v>
      </c>
      <c r="B258" s="48">
        <v>44601</v>
      </c>
      <c r="C258" s="49">
        <v>1329</v>
      </c>
      <c r="D258" s="48">
        <v>44649</v>
      </c>
      <c r="E258" s="50">
        <v>44705</v>
      </c>
      <c r="F258" s="50">
        <v>44707</v>
      </c>
      <c r="G258" s="51">
        <v>484</v>
      </c>
    </row>
    <row r="259" spans="1:7">
      <c r="A259" s="42" t="s">
        <v>1148</v>
      </c>
      <c r="B259" s="43">
        <v>44610</v>
      </c>
      <c r="C259" s="44">
        <v>1330</v>
      </c>
      <c r="D259" s="43">
        <v>44649</v>
      </c>
      <c r="E259" s="45">
        <v>44705</v>
      </c>
      <c r="F259" s="45">
        <v>44707</v>
      </c>
      <c r="G259" s="46">
        <v>485</v>
      </c>
    </row>
    <row r="260" spans="1:7" s="53" customFormat="1">
      <c r="A260" s="47" t="s">
        <v>1149</v>
      </c>
      <c r="B260" s="48">
        <v>44600</v>
      </c>
      <c r="C260" s="49">
        <v>1331</v>
      </c>
      <c r="D260" s="48">
        <v>44649</v>
      </c>
      <c r="E260" s="50">
        <v>44705</v>
      </c>
      <c r="F260" s="50">
        <v>44707</v>
      </c>
      <c r="G260" s="51">
        <v>486</v>
      </c>
    </row>
    <row r="261" spans="1:7">
      <c r="A261" s="42" t="s">
        <v>1150</v>
      </c>
      <c r="B261" s="43">
        <v>44599</v>
      </c>
      <c r="C261" s="44">
        <v>1332</v>
      </c>
      <c r="D261" s="43">
        <v>44649</v>
      </c>
      <c r="E261" s="45">
        <v>44705</v>
      </c>
      <c r="F261" s="45">
        <v>44707</v>
      </c>
      <c r="G261" s="46">
        <v>487</v>
      </c>
    </row>
    <row r="262" spans="1:7">
      <c r="A262" s="47" t="s">
        <v>1151</v>
      </c>
      <c r="B262" s="48">
        <v>44625</v>
      </c>
      <c r="C262" s="49">
        <v>1334</v>
      </c>
      <c r="D262" s="48">
        <v>44644</v>
      </c>
      <c r="E262" s="50">
        <v>44705</v>
      </c>
      <c r="F262" s="50">
        <v>44707</v>
      </c>
      <c r="G262" s="51">
        <v>488</v>
      </c>
    </row>
    <row r="263" spans="1:7" s="53" customFormat="1">
      <c r="A263" s="42" t="s">
        <v>1152</v>
      </c>
      <c r="B263" s="43">
        <v>44642</v>
      </c>
      <c r="C263" s="44">
        <v>1335</v>
      </c>
      <c r="D263" s="43">
        <v>44649</v>
      </c>
      <c r="E263" s="45">
        <v>44705</v>
      </c>
      <c r="F263" s="45">
        <v>44707</v>
      </c>
      <c r="G263" s="46">
        <v>489</v>
      </c>
    </row>
    <row r="264" spans="1:7">
      <c r="A264" s="47" t="s">
        <v>1153</v>
      </c>
      <c r="B264" s="48">
        <v>44631</v>
      </c>
      <c r="C264" s="49">
        <v>1337</v>
      </c>
      <c r="D264" s="48">
        <v>44649</v>
      </c>
      <c r="E264" s="50">
        <v>44649</v>
      </c>
      <c r="F264" s="50">
        <v>44707</v>
      </c>
      <c r="G264" s="51">
        <v>490</v>
      </c>
    </row>
    <row r="265" spans="1:7">
      <c r="A265" s="42" t="s">
        <v>1154</v>
      </c>
      <c r="B265" s="43">
        <v>44629</v>
      </c>
      <c r="C265" s="44">
        <v>1339</v>
      </c>
      <c r="D265" s="43">
        <v>44649</v>
      </c>
      <c r="E265" s="45">
        <v>44705</v>
      </c>
      <c r="F265" s="45">
        <v>44707</v>
      </c>
      <c r="G265" s="46">
        <v>491</v>
      </c>
    </row>
    <row r="266" spans="1:7">
      <c r="A266" s="47" t="s">
        <v>1155</v>
      </c>
      <c r="B266" s="48">
        <v>44629</v>
      </c>
      <c r="C266" s="49">
        <v>1340</v>
      </c>
      <c r="D266" s="48">
        <v>44649</v>
      </c>
      <c r="E266" s="50">
        <v>44705</v>
      </c>
      <c r="F266" s="50">
        <v>44707</v>
      </c>
      <c r="G266" s="51">
        <v>492</v>
      </c>
    </row>
    <row r="267" spans="1:7">
      <c r="A267" s="42" t="s">
        <v>1156</v>
      </c>
      <c r="B267" s="43">
        <v>44628</v>
      </c>
      <c r="C267" s="44">
        <v>1343</v>
      </c>
      <c r="D267" s="43">
        <v>44649</v>
      </c>
      <c r="E267" s="45">
        <v>44705</v>
      </c>
      <c r="F267" s="45">
        <v>44707</v>
      </c>
      <c r="G267" s="46">
        <v>493</v>
      </c>
    </row>
    <row r="268" spans="1:7" s="53" customFormat="1">
      <c r="A268" s="47" t="s">
        <v>1157</v>
      </c>
      <c r="B268" s="48">
        <v>44627</v>
      </c>
      <c r="C268" s="49">
        <v>1344</v>
      </c>
      <c r="D268" s="48">
        <v>44649</v>
      </c>
      <c r="E268" s="50">
        <v>44705</v>
      </c>
      <c r="F268" s="50">
        <v>44707</v>
      </c>
      <c r="G268" s="51">
        <v>494</v>
      </c>
    </row>
    <row r="269" spans="1:7">
      <c r="A269" s="42" t="s">
        <v>1158</v>
      </c>
      <c r="B269" s="43">
        <v>44356</v>
      </c>
      <c r="C269" s="44"/>
      <c r="D269" s="43"/>
      <c r="E269" s="45">
        <v>44692</v>
      </c>
      <c r="F269" s="45">
        <v>44707</v>
      </c>
      <c r="G269" s="46">
        <v>495</v>
      </c>
    </row>
    <row r="270" spans="1:7">
      <c r="A270" s="47" t="s">
        <v>1159</v>
      </c>
      <c r="B270" s="48">
        <v>44690</v>
      </c>
      <c r="C270" s="49"/>
      <c r="D270" s="48"/>
      <c r="E270" s="50">
        <v>44698</v>
      </c>
      <c r="F270" s="50">
        <v>44707</v>
      </c>
      <c r="G270" s="51">
        <v>496</v>
      </c>
    </row>
    <row r="271" spans="1:7">
      <c r="A271" s="42" t="s">
        <v>1160</v>
      </c>
      <c r="B271" s="43">
        <v>44636</v>
      </c>
      <c r="C271" s="44"/>
      <c r="D271" s="43"/>
      <c r="E271" s="45">
        <v>44699</v>
      </c>
      <c r="F271" s="45">
        <v>44707</v>
      </c>
      <c r="G271" s="46">
        <v>497</v>
      </c>
    </row>
    <row r="272" spans="1:7">
      <c r="A272" s="47" t="s">
        <v>1161</v>
      </c>
      <c r="B272" s="48">
        <v>44698</v>
      </c>
      <c r="C272" s="49"/>
      <c r="D272" s="48"/>
      <c r="E272" s="50">
        <v>44701</v>
      </c>
      <c r="F272" s="50">
        <v>44707</v>
      </c>
      <c r="G272" s="51">
        <v>498</v>
      </c>
    </row>
    <row r="273" spans="1:7">
      <c r="A273" s="42" t="s">
        <v>1162</v>
      </c>
      <c r="B273" s="43">
        <v>44509</v>
      </c>
      <c r="C273" s="44"/>
      <c r="D273" s="43"/>
      <c r="E273" s="45">
        <v>44705</v>
      </c>
      <c r="F273" s="45">
        <v>44707</v>
      </c>
      <c r="G273" s="46">
        <v>499</v>
      </c>
    </row>
    <row r="274" spans="1:7">
      <c r="A274" s="47" t="s">
        <v>1163</v>
      </c>
      <c r="B274" s="48">
        <v>44701</v>
      </c>
      <c r="C274" s="55"/>
      <c r="D274" s="48"/>
      <c r="E274" s="50">
        <v>44705</v>
      </c>
      <c r="F274" s="50">
        <v>44707</v>
      </c>
      <c r="G274" s="51">
        <v>500</v>
      </c>
    </row>
    <row r="275" spans="1:7">
      <c r="A275" s="42">
        <v>6817</v>
      </c>
      <c r="B275" s="43">
        <v>44678</v>
      </c>
      <c r="C275" s="44"/>
      <c r="D275" s="43"/>
      <c r="E275" s="45">
        <v>37400</v>
      </c>
      <c r="F275" s="45">
        <v>44707</v>
      </c>
      <c r="G275" s="46">
        <v>501</v>
      </c>
    </row>
    <row r="276" spans="1:7">
      <c r="A276" s="47" t="s">
        <v>1164</v>
      </c>
      <c r="B276" s="48">
        <v>44629</v>
      </c>
      <c r="C276" s="49">
        <v>1336</v>
      </c>
      <c r="D276" s="48">
        <v>44649</v>
      </c>
      <c r="E276" s="50">
        <v>44705</v>
      </c>
      <c r="F276" s="50">
        <v>44711</v>
      </c>
      <c r="G276" s="51">
        <v>507</v>
      </c>
    </row>
    <row r="277" spans="1:7">
      <c r="A277" s="42">
        <v>427</v>
      </c>
      <c r="B277" s="43">
        <v>44641</v>
      </c>
      <c r="C277" s="44">
        <v>1401</v>
      </c>
      <c r="D277" s="43">
        <v>44652</v>
      </c>
      <c r="E277" s="45">
        <v>44705</v>
      </c>
      <c r="F277" s="45">
        <v>44711</v>
      </c>
      <c r="G277" s="46">
        <v>508</v>
      </c>
    </row>
    <row r="278" spans="1:7" s="53" customFormat="1">
      <c r="A278" s="47">
        <v>5563</v>
      </c>
      <c r="B278" s="48">
        <v>44645</v>
      </c>
      <c r="C278" s="49">
        <v>1467</v>
      </c>
      <c r="D278" s="48">
        <v>44657</v>
      </c>
      <c r="E278" s="50">
        <v>44705</v>
      </c>
      <c r="F278" s="50">
        <v>44711</v>
      </c>
      <c r="G278" s="51">
        <v>509</v>
      </c>
    </row>
    <row r="279" spans="1:7">
      <c r="A279" s="42">
        <v>7540</v>
      </c>
      <c r="B279" s="43">
        <v>44700</v>
      </c>
      <c r="C279" s="44">
        <v>2151</v>
      </c>
      <c r="D279" s="43">
        <v>44701</v>
      </c>
      <c r="E279" s="45">
        <v>44707</v>
      </c>
      <c r="F279" s="45">
        <v>44711</v>
      </c>
      <c r="G279" s="46">
        <v>510</v>
      </c>
    </row>
    <row r="280" spans="1:7">
      <c r="A280" s="47">
        <v>849</v>
      </c>
      <c r="B280" s="48">
        <v>44680</v>
      </c>
      <c r="C280" s="49">
        <v>2149</v>
      </c>
      <c r="D280" s="48">
        <v>44701</v>
      </c>
      <c r="E280" s="50">
        <v>44707</v>
      </c>
      <c r="F280" s="50">
        <v>44711</v>
      </c>
      <c r="G280" s="51">
        <v>511</v>
      </c>
    </row>
    <row r="281" spans="1:7">
      <c r="A281" s="42">
        <v>854</v>
      </c>
      <c r="B281" s="43">
        <v>44680</v>
      </c>
      <c r="C281" s="44">
        <v>2148</v>
      </c>
      <c r="D281" s="43">
        <v>44701</v>
      </c>
      <c r="E281" s="45">
        <v>44707</v>
      </c>
      <c r="F281" s="45">
        <v>44711</v>
      </c>
      <c r="G281" s="46">
        <v>512</v>
      </c>
    </row>
    <row r="282" spans="1:7">
      <c r="A282" s="47" t="s">
        <v>1165</v>
      </c>
      <c r="B282" s="48">
        <v>44692</v>
      </c>
      <c r="C282" s="49">
        <v>2139</v>
      </c>
      <c r="D282" s="48">
        <v>44700</v>
      </c>
      <c r="E282" s="50">
        <v>44707</v>
      </c>
      <c r="F282" s="50">
        <v>44711</v>
      </c>
      <c r="G282" s="51">
        <v>513</v>
      </c>
    </row>
    <row r="283" spans="1:7">
      <c r="A283" s="42" t="s">
        <v>1166</v>
      </c>
      <c r="B283" s="43">
        <v>44671</v>
      </c>
      <c r="C283" s="44">
        <v>2093</v>
      </c>
      <c r="D283" s="43">
        <v>44698</v>
      </c>
      <c r="E283" s="45">
        <v>44707</v>
      </c>
      <c r="F283" s="45">
        <v>44711</v>
      </c>
      <c r="G283" s="46">
        <v>514</v>
      </c>
    </row>
    <row r="284" spans="1:7">
      <c r="A284" s="47" t="s">
        <v>1167</v>
      </c>
      <c r="B284" s="48">
        <v>44671</v>
      </c>
      <c r="C284" s="49">
        <v>2091</v>
      </c>
      <c r="D284" s="48">
        <v>44698</v>
      </c>
      <c r="E284" s="50">
        <v>44707</v>
      </c>
      <c r="F284" s="50">
        <v>44711</v>
      </c>
      <c r="G284" s="51">
        <v>515</v>
      </c>
    </row>
    <row r="285" spans="1:7">
      <c r="A285" s="42" t="s">
        <v>1168</v>
      </c>
      <c r="B285" s="43">
        <v>44672</v>
      </c>
      <c r="C285" s="44">
        <v>2090</v>
      </c>
      <c r="D285" s="43">
        <v>44698</v>
      </c>
      <c r="E285" s="45">
        <v>44707</v>
      </c>
      <c r="F285" s="45">
        <v>44711</v>
      </c>
      <c r="G285" s="46">
        <v>516</v>
      </c>
    </row>
    <row r="286" spans="1:7">
      <c r="A286" s="47" t="s">
        <v>1169</v>
      </c>
      <c r="B286" s="48">
        <v>44672</v>
      </c>
      <c r="C286" s="49">
        <v>2092</v>
      </c>
      <c r="D286" s="48">
        <v>44698</v>
      </c>
      <c r="E286" s="50">
        <v>44707</v>
      </c>
      <c r="F286" s="50">
        <v>44711</v>
      </c>
      <c r="G286" s="51">
        <v>517</v>
      </c>
    </row>
    <row r="287" spans="1:7">
      <c r="A287" s="42" t="s">
        <v>1170</v>
      </c>
      <c r="B287" s="43">
        <v>44678</v>
      </c>
      <c r="C287" s="44">
        <v>2094</v>
      </c>
      <c r="D287" s="43">
        <v>44698</v>
      </c>
      <c r="E287" s="45">
        <v>44707</v>
      </c>
      <c r="F287" s="45">
        <v>44711</v>
      </c>
      <c r="G287" s="46">
        <v>518</v>
      </c>
    </row>
    <row r="288" spans="1:7">
      <c r="A288" s="47" t="s">
        <v>1171</v>
      </c>
      <c r="B288" s="48">
        <v>44677</v>
      </c>
      <c r="C288" s="49">
        <v>2101</v>
      </c>
      <c r="D288" s="48">
        <v>44698</v>
      </c>
      <c r="E288" s="50">
        <v>44707</v>
      </c>
      <c r="F288" s="50">
        <v>44711</v>
      </c>
      <c r="G288" s="51">
        <v>519</v>
      </c>
    </row>
    <row r="289" spans="1:7">
      <c r="A289" s="42" t="s">
        <v>1172</v>
      </c>
      <c r="B289" s="43">
        <v>44679</v>
      </c>
      <c r="C289" s="44">
        <v>2095</v>
      </c>
      <c r="D289" s="43">
        <v>44698</v>
      </c>
      <c r="E289" s="45">
        <v>44707</v>
      </c>
      <c r="F289" s="45">
        <v>44711</v>
      </c>
      <c r="G289" s="46">
        <v>520</v>
      </c>
    </row>
    <row r="290" spans="1:7">
      <c r="A290" s="47" t="s">
        <v>1173</v>
      </c>
      <c r="B290" s="48">
        <v>44680</v>
      </c>
      <c r="C290" s="49">
        <v>2102</v>
      </c>
      <c r="D290" s="48" t="s">
        <v>1174</v>
      </c>
      <c r="E290" s="50">
        <v>44707</v>
      </c>
      <c r="F290" s="50">
        <v>44711</v>
      </c>
      <c r="G290" s="51">
        <v>521</v>
      </c>
    </row>
    <row r="291" spans="1:7">
      <c r="A291" s="42" t="s">
        <v>1175</v>
      </c>
      <c r="B291" s="43">
        <v>44691</v>
      </c>
      <c r="C291" s="44">
        <v>2085</v>
      </c>
      <c r="D291" s="43">
        <v>44698</v>
      </c>
      <c r="E291" s="45">
        <v>44707</v>
      </c>
      <c r="F291" s="45">
        <v>44711</v>
      </c>
      <c r="G291" s="46">
        <v>522</v>
      </c>
    </row>
    <row r="292" spans="1:7">
      <c r="A292" s="47" t="s">
        <v>1176</v>
      </c>
      <c r="B292" s="48">
        <v>44680</v>
      </c>
      <c r="C292" s="49">
        <v>2096</v>
      </c>
      <c r="D292" s="48">
        <v>44698</v>
      </c>
      <c r="E292" s="50">
        <v>44707</v>
      </c>
      <c r="F292" s="50">
        <v>44711</v>
      </c>
      <c r="G292" s="51">
        <v>523</v>
      </c>
    </row>
    <row r="293" spans="1:7">
      <c r="A293" s="42" t="s">
        <v>1177</v>
      </c>
      <c r="B293" s="43">
        <v>44651</v>
      </c>
      <c r="C293" s="44">
        <v>2089</v>
      </c>
      <c r="D293" s="43">
        <v>44698</v>
      </c>
      <c r="E293" s="45">
        <v>44707</v>
      </c>
      <c r="F293" s="45">
        <v>44711</v>
      </c>
      <c r="G293" s="46">
        <v>524</v>
      </c>
    </row>
    <row r="294" spans="1:7">
      <c r="A294" s="47" t="s">
        <v>1178</v>
      </c>
      <c r="B294" s="48">
        <v>44686</v>
      </c>
      <c r="C294" s="49">
        <v>2086</v>
      </c>
      <c r="D294" s="48">
        <v>44698</v>
      </c>
      <c r="E294" s="50">
        <v>44707</v>
      </c>
      <c r="F294" s="50">
        <v>44711</v>
      </c>
      <c r="G294" s="51">
        <v>525</v>
      </c>
    </row>
    <row r="295" spans="1:7">
      <c r="A295" s="42" t="s">
        <v>1179</v>
      </c>
      <c r="B295" s="43">
        <v>44686</v>
      </c>
      <c r="C295" s="44">
        <v>2087</v>
      </c>
      <c r="D295" s="43">
        <v>44698</v>
      </c>
      <c r="E295" s="45">
        <v>44707</v>
      </c>
      <c r="F295" s="45">
        <v>44711</v>
      </c>
      <c r="G295" s="46">
        <v>526</v>
      </c>
    </row>
    <row r="296" spans="1:7">
      <c r="A296" s="47">
        <v>2507</v>
      </c>
      <c r="B296" s="48">
        <v>44691</v>
      </c>
      <c r="C296" s="49">
        <v>2067</v>
      </c>
      <c r="D296" s="48">
        <v>44698</v>
      </c>
      <c r="E296" s="50">
        <v>44707</v>
      </c>
      <c r="F296" s="50">
        <v>44712</v>
      </c>
      <c r="G296" s="51">
        <v>527</v>
      </c>
    </row>
    <row r="297" spans="1:7">
      <c r="A297" s="42">
        <v>2515</v>
      </c>
      <c r="B297" s="43">
        <v>44691</v>
      </c>
      <c r="C297" s="44">
        <v>2068</v>
      </c>
      <c r="D297" s="43">
        <v>44698</v>
      </c>
      <c r="E297" s="45">
        <v>44707</v>
      </c>
      <c r="F297" s="45">
        <v>44712</v>
      </c>
      <c r="G297" s="46">
        <v>528</v>
      </c>
    </row>
    <row r="298" spans="1:7">
      <c r="A298" s="47">
        <v>2521</v>
      </c>
      <c r="B298" s="48">
        <v>44691</v>
      </c>
      <c r="C298" s="49">
        <v>2069</v>
      </c>
      <c r="D298" s="48">
        <v>44698</v>
      </c>
      <c r="E298" s="50">
        <v>44707</v>
      </c>
      <c r="F298" s="50">
        <v>44712</v>
      </c>
      <c r="G298" s="51">
        <v>529</v>
      </c>
    </row>
    <row r="299" spans="1:7">
      <c r="A299" s="42">
        <v>2977</v>
      </c>
      <c r="B299" s="43">
        <v>44692</v>
      </c>
      <c r="C299" s="44">
        <v>2064</v>
      </c>
      <c r="D299" s="43">
        <v>44698</v>
      </c>
      <c r="E299" s="45">
        <v>44707</v>
      </c>
      <c r="F299" s="45">
        <v>44712</v>
      </c>
      <c r="G299" s="46">
        <v>530</v>
      </c>
    </row>
    <row r="300" spans="1:7">
      <c r="A300" s="47">
        <v>483</v>
      </c>
      <c r="B300" s="48">
        <v>44692</v>
      </c>
      <c r="C300" s="49">
        <v>2065</v>
      </c>
      <c r="D300" s="48">
        <v>44698</v>
      </c>
      <c r="E300" s="50">
        <v>44707</v>
      </c>
      <c r="F300" s="50">
        <v>44712</v>
      </c>
      <c r="G300" s="51">
        <v>531</v>
      </c>
    </row>
    <row r="301" spans="1:7">
      <c r="A301" s="42">
        <v>3095</v>
      </c>
      <c r="B301" s="43">
        <v>44685</v>
      </c>
      <c r="C301" s="44">
        <v>2060</v>
      </c>
      <c r="D301" s="43">
        <v>44698</v>
      </c>
      <c r="E301" s="45">
        <v>44707</v>
      </c>
      <c r="F301" s="45">
        <v>44712</v>
      </c>
      <c r="G301" s="46">
        <v>532</v>
      </c>
    </row>
    <row r="302" spans="1:7">
      <c r="A302" s="47">
        <v>7330</v>
      </c>
      <c r="B302" s="48">
        <v>44697</v>
      </c>
      <c r="C302" s="49">
        <v>2108</v>
      </c>
      <c r="D302" s="48">
        <v>44699</v>
      </c>
      <c r="E302" s="50">
        <v>44707</v>
      </c>
      <c r="F302" s="50">
        <v>44712</v>
      </c>
      <c r="G302" s="51">
        <v>533</v>
      </c>
    </row>
    <row r="303" spans="1:7">
      <c r="A303" s="42">
        <v>7331</v>
      </c>
      <c r="B303" s="43">
        <v>44697</v>
      </c>
      <c r="C303" s="44">
        <v>2107</v>
      </c>
      <c r="D303" s="43">
        <v>44699</v>
      </c>
      <c r="E303" s="45">
        <v>44707</v>
      </c>
      <c r="F303" s="45">
        <v>44712</v>
      </c>
      <c r="G303" s="46">
        <v>534</v>
      </c>
    </row>
    <row r="304" spans="1:7">
      <c r="A304" s="47"/>
      <c r="B304" s="48"/>
      <c r="C304" s="49">
        <v>1488</v>
      </c>
      <c r="D304" s="48">
        <v>44657</v>
      </c>
      <c r="E304" s="50">
        <v>44711</v>
      </c>
      <c r="F304" s="50">
        <v>44712</v>
      </c>
      <c r="G304" s="51">
        <v>535</v>
      </c>
    </row>
    <row r="305" spans="1:7">
      <c r="A305" s="42">
        <v>1354</v>
      </c>
      <c r="B305" s="43">
        <v>44708</v>
      </c>
      <c r="C305" s="44"/>
      <c r="D305" s="43"/>
      <c r="E305" s="45">
        <v>44712</v>
      </c>
      <c r="F305" s="45">
        <v>44712</v>
      </c>
      <c r="G305" s="46">
        <v>536</v>
      </c>
    </row>
    <row r="306" spans="1:7">
      <c r="A306" s="47">
        <v>1077</v>
      </c>
      <c r="B306" s="48">
        <v>44712</v>
      </c>
      <c r="C306" s="49"/>
      <c r="D306" s="48"/>
      <c r="E306" s="50">
        <v>44714</v>
      </c>
      <c r="F306" s="50">
        <v>44714</v>
      </c>
      <c r="G306" s="51">
        <v>546</v>
      </c>
    </row>
    <row r="307" spans="1:7">
      <c r="A307" s="42">
        <v>332</v>
      </c>
      <c r="B307" s="43">
        <v>44602</v>
      </c>
      <c r="C307" s="44">
        <v>881</v>
      </c>
      <c r="D307" s="43">
        <v>44622</v>
      </c>
      <c r="E307" s="45">
        <v>44711</v>
      </c>
      <c r="F307" s="45">
        <v>44715</v>
      </c>
      <c r="G307" s="46">
        <v>548</v>
      </c>
    </row>
    <row r="308" spans="1:7">
      <c r="A308" s="47">
        <v>3508</v>
      </c>
      <c r="B308" s="48">
        <v>44614</v>
      </c>
      <c r="C308" s="49">
        <v>884</v>
      </c>
      <c r="D308" s="48">
        <v>44622</v>
      </c>
      <c r="E308" s="50">
        <v>44711</v>
      </c>
      <c r="F308" s="50">
        <v>44715</v>
      </c>
      <c r="G308" s="51">
        <v>549</v>
      </c>
    </row>
    <row r="309" spans="1:7">
      <c r="A309" s="42">
        <v>2432</v>
      </c>
      <c r="B309" s="43">
        <v>44606</v>
      </c>
      <c r="C309" s="44">
        <v>890</v>
      </c>
      <c r="D309" s="43">
        <v>44622</v>
      </c>
      <c r="E309" s="45">
        <v>44711</v>
      </c>
      <c r="F309" s="45">
        <v>44715</v>
      </c>
      <c r="G309" s="46">
        <v>550</v>
      </c>
    </row>
    <row r="310" spans="1:7">
      <c r="A310" s="47">
        <v>268</v>
      </c>
      <c r="B310" s="48">
        <v>44592</v>
      </c>
      <c r="C310" s="49">
        <v>891</v>
      </c>
      <c r="D310" s="48">
        <v>44622</v>
      </c>
      <c r="E310" s="50">
        <v>44711</v>
      </c>
      <c r="F310" s="50">
        <v>44715</v>
      </c>
      <c r="G310" s="51">
        <v>551</v>
      </c>
    </row>
    <row r="311" spans="1:7">
      <c r="A311" s="42">
        <v>793</v>
      </c>
      <c r="B311" s="43">
        <v>44615</v>
      </c>
      <c r="C311" s="44">
        <v>897</v>
      </c>
      <c r="D311" s="43">
        <v>44622</v>
      </c>
      <c r="E311" s="45">
        <v>44711</v>
      </c>
      <c r="F311" s="45">
        <v>44715</v>
      </c>
      <c r="G311" s="46">
        <v>553</v>
      </c>
    </row>
    <row r="312" spans="1:7">
      <c r="A312" s="47">
        <v>628</v>
      </c>
      <c r="B312" s="48">
        <v>44607</v>
      </c>
      <c r="C312" s="49">
        <v>898</v>
      </c>
      <c r="D312" s="48">
        <v>44622</v>
      </c>
      <c r="E312" s="50">
        <v>44711</v>
      </c>
      <c r="F312" s="50">
        <v>44715</v>
      </c>
      <c r="G312" s="51">
        <v>554</v>
      </c>
    </row>
    <row r="313" spans="1:7">
      <c r="A313" s="42">
        <v>3119</v>
      </c>
      <c r="B313" s="43">
        <v>44616</v>
      </c>
      <c r="C313" s="44">
        <v>909</v>
      </c>
      <c r="D313" s="43">
        <v>44622</v>
      </c>
      <c r="E313" s="45">
        <v>44711</v>
      </c>
      <c r="F313" s="45">
        <v>44715</v>
      </c>
      <c r="G313" s="46">
        <v>555</v>
      </c>
    </row>
    <row r="314" spans="1:7">
      <c r="A314" s="47">
        <v>2066</v>
      </c>
      <c r="B314" s="48">
        <v>44622</v>
      </c>
      <c r="C314" s="49">
        <v>912</v>
      </c>
      <c r="D314" s="48">
        <v>44622</v>
      </c>
      <c r="E314" s="50">
        <v>44711</v>
      </c>
      <c r="F314" s="50">
        <v>44715</v>
      </c>
      <c r="G314" s="51">
        <v>556</v>
      </c>
    </row>
    <row r="315" spans="1:7">
      <c r="A315" s="42">
        <v>2068</v>
      </c>
      <c r="B315" s="43">
        <v>44622</v>
      </c>
      <c r="C315" s="44">
        <v>913</v>
      </c>
      <c r="D315" s="43">
        <v>44622</v>
      </c>
      <c r="E315" s="45">
        <v>44711</v>
      </c>
      <c r="F315" s="45">
        <v>44715</v>
      </c>
      <c r="G315" s="46">
        <v>557</v>
      </c>
    </row>
    <row r="316" spans="1:7">
      <c r="A316" s="47">
        <v>2067</v>
      </c>
      <c r="B316" s="48">
        <v>44622</v>
      </c>
      <c r="C316" s="49">
        <v>914</v>
      </c>
      <c r="D316" s="48">
        <v>44622</v>
      </c>
      <c r="E316" s="50">
        <v>44711</v>
      </c>
      <c r="F316" s="50">
        <v>44715</v>
      </c>
      <c r="G316" s="51">
        <v>558</v>
      </c>
    </row>
    <row r="317" spans="1:7">
      <c r="A317" s="42">
        <v>5587</v>
      </c>
      <c r="B317" s="43">
        <v>44664</v>
      </c>
      <c r="C317" s="44">
        <v>1630</v>
      </c>
      <c r="D317" s="43">
        <v>44669</v>
      </c>
      <c r="E317" s="45">
        <v>44711</v>
      </c>
      <c r="F317" s="45">
        <v>44715</v>
      </c>
      <c r="G317" s="46">
        <v>559</v>
      </c>
    </row>
    <row r="318" spans="1:7">
      <c r="A318" s="47">
        <v>5577</v>
      </c>
      <c r="B318" s="48">
        <v>44664</v>
      </c>
      <c r="C318" s="49">
        <v>1631</v>
      </c>
      <c r="D318" s="48">
        <v>44669</v>
      </c>
      <c r="E318" s="50">
        <v>44711</v>
      </c>
      <c r="F318" s="50">
        <v>44715</v>
      </c>
      <c r="G318" s="51">
        <v>560</v>
      </c>
    </row>
    <row r="319" spans="1:7">
      <c r="A319" s="42">
        <v>3324</v>
      </c>
      <c r="B319" s="43">
        <v>44652</v>
      </c>
      <c r="C319" s="44">
        <v>1632</v>
      </c>
      <c r="D319" s="43">
        <v>44669</v>
      </c>
      <c r="E319" s="45">
        <v>44711</v>
      </c>
      <c r="F319" s="45">
        <v>44715</v>
      </c>
      <c r="G319" s="46">
        <v>561</v>
      </c>
    </row>
    <row r="320" spans="1:7">
      <c r="A320" s="47">
        <v>1320</v>
      </c>
      <c r="B320" s="48">
        <v>44651</v>
      </c>
      <c r="C320" s="49">
        <v>1633</v>
      </c>
      <c r="D320" s="48">
        <v>44669</v>
      </c>
      <c r="E320" s="50">
        <v>44711</v>
      </c>
      <c r="F320" s="50">
        <v>44715</v>
      </c>
      <c r="G320" s="51">
        <v>562</v>
      </c>
    </row>
    <row r="321" spans="1:7">
      <c r="A321" s="42">
        <v>3275</v>
      </c>
      <c r="B321" s="43">
        <v>44662</v>
      </c>
      <c r="C321" s="44">
        <v>1639</v>
      </c>
      <c r="D321" s="43">
        <v>44669</v>
      </c>
      <c r="E321" s="45">
        <v>44711</v>
      </c>
      <c r="F321" s="45">
        <v>44715</v>
      </c>
      <c r="G321" s="46">
        <v>563</v>
      </c>
    </row>
    <row r="322" spans="1:7">
      <c r="A322" s="47">
        <v>3272</v>
      </c>
      <c r="B322" s="48">
        <v>44662</v>
      </c>
      <c r="C322" s="49">
        <v>1641</v>
      </c>
      <c r="D322" s="48">
        <v>44669</v>
      </c>
      <c r="E322" s="50">
        <v>44711</v>
      </c>
      <c r="F322" s="50">
        <v>44715</v>
      </c>
      <c r="G322" s="51">
        <v>564</v>
      </c>
    </row>
    <row r="323" spans="1:7">
      <c r="A323" s="42">
        <v>5165</v>
      </c>
      <c r="B323" s="43">
        <v>44657</v>
      </c>
      <c r="C323" s="44">
        <v>1652</v>
      </c>
      <c r="D323" s="43">
        <v>44670</v>
      </c>
      <c r="E323" s="45">
        <v>44711</v>
      </c>
      <c r="F323" s="45">
        <v>44715</v>
      </c>
      <c r="G323" s="46">
        <v>567</v>
      </c>
    </row>
    <row r="324" spans="1:7">
      <c r="A324" s="47" t="s">
        <v>1180</v>
      </c>
      <c r="B324" s="48">
        <v>44644</v>
      </c>
      <c r="C324" s="49">
        <v>1653</v>
      </c>
      <c r="D324" s="48">
        <v>44670</v>
      </c>
      <c r="E324" s="50">
        <v>44711</v>
      </c>
      <c r="F324" s="50">
        <v>44715</v>
      </c>
      <c r="G324" s="51">
        <v>568</v>
      </c>
    </row>
    <row r="325" spans="1:7">
      <c r="A325" s="42" t="s">
        <v>1181</v>
      </c>
      <c r="B325" s="43">
        <v>44641</v>
      </c>
      <c r="C325" s="44">
        <v>1654</v>
      </c>
      <c r="D325" s="43">
        <v>44667</v>
      </c>
      <c r="E325" s="45">
        <v>44711</v>
      </c>
      <c r="F325" s="45">
        <v>44715</v>
      </c>
      <c r="G325" s="46">
        <v>569</v>
      </c>
    </row>
    <row r="326" spans="1:7">
      <c r="A326" s="47" t="s">
        <v>1182</v>
      </c>
      <c r="B326" s="48">
        <v>44642</v>
      </c>
      <c r="C326" s="49">
        <v>1655</v>
      </c>
      <c r="D326" s="48">
        <v>44670</v>
      </c>
      <c r="E326" s="50">
        <v>44711</v>
      </c>
      <c r="F326" s="50">
        <v>44718</v>
      </c>
      <c r="G326" s="51">
        <v>570</v>
      </c>
    </row>
    <row r="327" spans="1:7">
      <c r="A327" s="42" t="s">
        <v>1183</v>
      </c>
      <c r="B327" s="43">
        <v>44634</v>
      </c>
      <c r="C327" s="44">
        <v>1656</v>
      </c>
      <c r="D327" s="43">
        <v>44670</v>
      </c>
      <c r="E327" s="45">
        <v>44711</v>
      </c>
      <c r="F327" s="45">
        <v>44718</v>
      </c>
      <c r="G327" s="46">
        <v>571</v>
      </c>
    </row>
    <row r="328" spans="1:7">
      <c r="A328" s="47" t="s">
        <v>1184</v>
      </c>
      <c r="B328" s="48">
        <v>44638</v>
      </c>
      <c r="C328" s="49">
        <v>1657</v>
      </c>
      <c r="D328" s="48">
        <v>44670</v>
      </c>
      <c r="E328" s="50">
        <v>44711</v>
      </c>
      <c r="F328" s="50">
        <v>44718</v>
      </c>
      <c r="G328" s="51">
        <v>572</v>
      </c>
    </row>
    <row r="329" spans="1:7">
      <c r="A329" s="42">
        <v>815</v>
      </c>
      <c r="B329" s="43">
        <v>44658</v>
      </c>
      <c r="C329" s="44">
        <v>1730</v>
      </c>
      <c r="D329" s="43">
        <v>44673</v>
      </c>
      <c r="E329" s="45">
        <v>44711</v>
      </c>
      <c r="F329" s="45">
        <v>44718</v>
      </c>
      <c r="G329" s="46">
        <v>573</v>
      </c>
    </row>
    <row r="330" spans="1:7">
      <c r="A330" s="47">
        <v>919</v>
      </c>
      <c r="B330" s="48">
        <v>44664</v>
      </c>
      <c r="C330" s="49">
        <v>1765</v>
      </c>
      <c r="D330" s="48">
        <v>44677</v>
      </c>
      <c r="E330" s="50">
        <v>44711</v>
      </c>
      <c r="F330" s="50">
        <v>44718</v>
      </c>
      <c r="G330" s="51">
        <v>574</v>
      </c>
    </row>
    <row r="331" spans="1:7">
      <c r="A331" s="42">
        <v>5398</v>
      </c>
      <c r="B331" s="43">
        <v>44670</v>
      </c>
      <c r="C331" s="44">
        <v>1772</v>
      </c>
      <c r="D331" s="43">
        <v>44677</v>
      </c>
      <c r="E331" s="45">
        <v>44711</v>
      </c>
      <c r="F331" s="45">
        <v>44718</v>
      </c>
      <c r="G331" s="46">
        <v>575</v>
      </c>
    </row>
    <row r="332" spans="1:7">
      <c r="A332" s="47">
        <v>5404</v>
      </c>
      <c r="B332" s="48">
        <v>44670</v>
      </c>
      <c r="C332" s="49">
        <v>1773</v>
      </c>
      <c r="D332" s="48">
        <v>44677</v>
      </c>
      <c r="E332" s="50">
        <v>44711</v>
      </c>
      <c r="F332" s="50">
        <v>44718</v>
      </c>
      <c r="G332" s="51">
        <v>576</v>
      </c>
    </row>
    <row r="333" spans="1:7">
      <c r="A333" s="42">
        <v>5394</v>
      </c>
      <c r="B333" s="43">
        <v>44670</v>
      </c>
      <c r="C333" s="44">
        <v>1774</v>
      </c>
      <c r="D333" s="43">
        <v>44677</v>
      </c>
      <c r="E333" s="45">
        <v>44711</v>
      </c>
      <c r="F333" s="45">
        <v>44718</v>
      </c>
      <c r="G333" s="46">
        <v>577</v>
      </c>
    </row>
    <row r="334" spans="1:7">
      <c r="A334" s="47">
        <v>5415</v>
      </c>
      <c r="B334" s="48">
        <v>44670</v>
      </c>
      <c r="C334" s="49">
        <v>1775</v>
      </c>
      <c r="D334" s="48">
        <v>44677</v>
      </c>
      <c r="E334" s="50">
        <v>44711</v>
      </c>
      <c r="F334" s="50">
        <v>44718</v>
      </c>
      <c r="G334" s="51">
        <v>578</v>
      </c>
    </row>
    <row r="335" spans="1:7">
      <c r="A335" s="42">
        <v>5389</v>
      </c>
      <c r="B335" s="43">
        <v>44670</v>
      </c>
      <c r="C335" s="44">
        <v>1776</v>
      </c>
      <c r="D335" s="43">
        <v>44677</v>
      </c>
      <c r="E335" s="45">
        <v>44711</v>
      </c>
      <c r="F335" s="45">
        <v>44718</v>
      </c>
      <c r="G335" s="46">
        <v>579</v>
      </c>
    </row>
    <row r="336" spans="1:7">
      <c r="A336" s="47">
        <v>1184</v>
      </c>
      <c r="B336" s="48">
        <v>44672</v>
      </c>
      <c r="C336" s="49">
        <v>1777</v>
      </c>
      <c r="D336" s="48">
        <v>44677</v>
      </c>
      <c r="E336" s="50">
        <v>44711</v>
      </c>
      <c r="F336" s="50">
        <v>44718</v>
      </c>
      <c r="G336" s="51">
        <v>580</v>
      </c>
    </row>
    <row r="337" spans="1:7">
      <c r="A337" s="42">
        <v>1201</v>
      </c>
      <c r="B337" s="43">
        <v>44673</v>
      </c>
      <c r="C337" s="44">
        <v>1778</v>
      </c>
      <c r="D337" s="43">
        <v>44677</v>
      </c>
      <c r="E337" s="45">
        <v>44711</v>
      </c>
      <c r="F337" s="45">
        <v>44718</v>
      </c>
      <c r="G337" s="46">
        <v>581</v>
      </c>
    </row>
    <row r="338" spans="1:7">
      <c r="A338" s="47">
        <v>1153</v>
      </c>
      <c r="B338" s="48">
        <v>44671</v>
      </c>
      <c r="C338" s="49">
        <v>1779</v>
      </c>
      <c r="D338" s="48">
        <v>44677</v>
      </c>
      <c r="E338" s="50">
        <v>44711</v>
      </c>
      <c r="F338" s="50">
        <v>44718</v>
      </c>
      <c r="G338" s="51">
        <v>582</v>
      </c>
    </row>
    <row r="339" spans="1:7">
      <c r="A339" s="42">
        <v>1172</v>
      </c>
      <c r="B339" s="43">
        <v>44672</v>
      </c>
      <c r="C339" s="44">
        <v>1780</v>
      </c>
      <c r="D339" s="43">
        <v>44677</v>
      </c>
      <c r="E339" s="45">
        <v>44711</v>
      </c>
      <c r="F339" s="45">
        <v>44718</v>
      </c>
      <c r="G339" s="46">
        <v>583</v>
      </c>
    </row>
    <row r="340" spans="1:7">
      <c r="A340" s="47">
        <v>1182</v>
      </c>
      <c r="B340" s="48">
        <v>44672</v>
      </c>
      <c r="C340" s="49">
        <v>1781</v>
      </c>
      <c r="D340" s="48">
        <v>44677</v>
      </c>
      <c r="E340" s="50">
        <v>44711</v>
      </c>
      <c r="F340" s="50">
        <v>44718</v>
      </c>
      <c r="G340" s="51">
        <v>584</v>
      </c>
    </row>
    <row r="341" spans="1:7">
      <c r="A341" s="42">
        <v>1186</v>
      </c>
      <c r="B341" s="43">
        <v>44672</v>
      </c>
      <c r="C341" s="44">
        <v>1782</v>
      </c>
      <c r="D341" s="43">
        <v>44677</v>
      </c>
      <c r="E341" s="45">
        <v>44711</v>
      </c>
      <c r="F341" s="45">
        <v>44718</v>
      </c>
      <c r="G341" s="46">
        <v>585</v>
      </c>
    </row>
    <row r="342" spans="1:7">
      <c r="A342" s="47">
        <v>1330</v>
      </c>
      <c r="B342" s="48">
        <v>44617</v>
      </c>
      <c r="C342" s="49">
        <v>1797</v>
      </c>
      <c r="D342" s="48">
        <v>44677</v>
      </c>
      <c r="E342" s="50">
        <v>44711</v>
      </c>
      <c r="F342" s="50">
        <v>44718</v>
      </c>
      <c r="G342" s="51">
        <v>586</v>
      </c>
    </row>
    <row r="343" spans="1:7">
      <c r="A343" s="42">
        <v>6403</v>
      </c>
      <c r="B343" s="43">
        <v>44678</v>
      </c>
      <c r="C343" s="44">
        <v>1827</v>
      </c>
      <c r="D343" s="43">
        <v>44679</v>
      </c>
      <c r="E343" s="45">
        <v>44711</v>
      </c>
      <c r="F343" s="45">
        <v>44718</v>
      </c>
      <c r="G343" s="46">
        <v>587</v>
      </c>
    </row>
    <row r="344" spans="1:7">
      <c r="A344" s="47">
        <v>6260</v>
      </c>
      <c r="B344" s="48">
        <v>44677</v>
      </c>
      <c r="C344" s="49">
        <v>1828</v>
      </c>
      <c r="D344" s="48">
        <v>44679</v>
      </c>
      <c r="E344" s="50">
        <v>44711</v>
      </c>
      <c r="F344" s="50">
        <v>44718</v>
      </c>
      <c r="G344" s="51">
        <v>588</v>
      </c>
    </row>
    <row r="345" spans="1:7">
      <c r="A345" s="42">
        <v>1205</v>
      </c>
      <c r="B345" s="43">
        <v>44676</v>
      </c>
      <c r="C345" s="44">
        <v>1831</v>
      </c>
      <c r="D345" s="43">
        <v>44679</v>
      </c>
      <c r="E345" s="45">
        <v>44711</v>
      </c>
      <c r="F345" s="45">
        <v>44718</v>
      </c>
      <c r="G345" s="46">
        <v>589</v>
      </c>
    </row>
    <row r="346" spans="1:7">
      <c r="A346" s="47">
        <v>1045</v>
      </c>
      <c r="B346" s="48">
        <v>44679</v>
      </c>
      <c r="C346" s="49">
        <v>1833</v>
      </c>
      <c r="D346" s="48">
        <v>44679</v>
      </c>
      <c r="E346" s="50">
        <v>44711</v>
      </c>
      <c r="F346" s="50">
        <v>44718</v>
      </c>
      <c r="G346" s="51">
        <v>590</v>
      </c>
    </row>
    <row r="347" spans="1:7">
      <c r="A347" s="42">
        <v>1068</v>
      </c>
      <c r="B347" s="43">
        <v>44669</v>
      </c>
      <c r="C347" s="44">
        <v>1834</v>
      </c>
      <c r="D347" s="43">
        <v>44679</v>
      </c>
      <c r="E347" s="45">
        <v>44711</v>
      </c>
      <c r="F347" s="45">
        <v>44718</v>
      </c>
      <c r="G347" s="46">
        <v>593</v>
      </c>
    </row>
    <row r="348" spans="1:7">
      <c r="A348" s="47">
        <v>129</v>
      </c>
      <c r="B348" s="48">
        <v>44691</v>
      </c>
      <c r="C348" s="49">
        <v>2011</v>
      </c>
      <c r="D348" s="48">
        <v>44692</v>
      </c>
      <c r="E348" s="50">
        <v>44711</v>
      </c>
      <c r="F348" s="50">
        <v>44718</v>
      </c>
      <c r="G348" s="51">
        <v>594</v>
      </c>
    </row>
    <row r="349" spans="1:7">
      <c r="A349" s="42">
        <v>120</v>
      </c>
      <c r="B349" s="43">
        <v>44691</v>
      </c>
      <c r="C349" s="44">
        <v>2012</v>
      </c>
      <c r="D349" s="43">
        <v>44692</v>
      </c>
      <c r="E349" s="45">
        <v>44711</v>
      </c>
      <c r="F349" s="45">
        <v>44718</v>
      </c>
      <c r="G349" s="46">
        <v>595</v>
      </c>
    </row>
    <row r="350" spans="1:7">
      <c r="A350" s="47">
        <v>104</v>
      </c>
      <c r="B350" s="48">
        <v>44690</v>
      </c>
      <c r="C350" s="49">
        <v>2013</v>
      </c>
      <c r="D350" s="48">
        <v>44692</v>
      </c>
      <c r="E350" s="50">
        <v>44711</v>
      </c>
      <c r="F350" s="50">
        <v>44718</v>
      </c>
      <c r="G350" s="51">
        <v>596</v>
      </c>
    </row>
    <row r="351" spans="1:7">
      <c r="A351" s="42">
        <v>2389</v>
      </c>
      <c r="B351" s="43">
        <v>44671</v>
      </c>
      <c r="C351" s="44">
        <v>1835</v>
      </c>
      <c r="D351" s="43">
        <v>44679</v>
      </c>
      <c r="E351" s="45">
        <v>44711</v>
      </c>
      <c r="F351" s="45">
        <v>44718</v>
      </c>
      <c r="G351" s="46">
        <v>597</v>
      </c>
    </row>
    <row r="352" spans="1:7">
      <c r="A352" s="47">
        <v>724</v>
      </c>
      <c r="B352" s="48">
        <v>44685</v>
      </c>
      <c r="C352" s="49">
        <v>1990</v>
      </c>
      <c r="D352" s="48">
        <v>44692</v>
      </c>
      <c r="E352" s="50">
        <v>44711</v>
      </c>
      <c r="F352" s="50">
        <v>44718</v>
      </c>
      <c r="G352" s="51">
        <v>598</v>
      </c>
    </row>
    <row r="353" spans="1:7">
      <c r="A353" s="42">
        <v>4148</v>
      </c>
      <c r="B353" s="43">
        <v>44686</v>
      </c>
      <c r="C353" s="44">
        <v>2033</v>
      </c>
      <c r="D353" s="43">
        <v>44694</v>
      </c>
      <c r="E353" s="45">
        <v>44711</v>
      </c>
      <c r="F353" s="45">
        <v>44718</v>
      </c>
      <c r="G353" s="46">
        <v>599</v>
      </c>
    </row>
    <row r="354" spans="1:7">
      <c r="A354" s="47" t="s">
        <v>1185</v>
      </c>
      <c r="B354" s="48">
        <v>44698</v>
      </c>
      <c r="C354" s="49">
        <v>2207</v>
      </c>
      <c r="D354" s="48">
        <v>44705</v>
      </c>
      <c r="E354" s="50">
        <v>44715</v>
      </c>
      <c r="F354" s="50">
        <v>44718</v>
      </c>
      <c r="G354" s="51">
        <v>600</v>
      </c>
    </row>
    <row r="355" spans="1:7">
      <c r="A355" s="42">
        <v>3678</v>
      </c>
      <c r="B355" s="43">
        <v>44699</v>
      </c>
      <c r="C355" s="44"/>
      <c r="D355" s="43"/>
      <c r="E355" s="45">
        <v>44713</v>
      </c>
      <c r="F355" s="45">
        <v>44718</v>
      </c>
      <c r="G355" s="46">
        <v>601</v>
      </c>
    </row>
    <row r="356" spans="1:7">
      <c r="A356" s="47">
        <v>3476</v>
      </c>
      <c r="B356" s="48">
        <v>44693</v>
      </c>
      <c r="C356" s="49"/>
      <c r="D356" s="48"/>
      <c r="E356" s="50">
        <v>44713</v>
      </c>
      <c r="F356" s="50">
        <v>44719</v>
      </c>
      <c r="G356" s="51">
        <v>602</v>
      </c>
    </row>
    <row r="357" spans="1:7">
      <c r="A357" s="42">
        <v>3325</v>
      </c>
      <c r="B357" s="43">
        <v>44691</v>
      </c>
      <c r="C357" s="44"/>
      <c r="D357" s="43"/>
      <c r="E357" s="45">
        <v>44713</v>
      </c>
      <c r="F357" s="45">
        <v>44719</v>
      </c>
      <c r="G357" s="46">
        <v>603</v>
      </c>
    </row>
    <row r="358" spans="1:7">
      <c r="A358" s="47">
        <v>3445</v>
      </c>
      <c r="B358" s="48">
        <v>44693</v>
      </c>
      <c r="C358" s="49"/>
      <c r="D358" s="48"/>
      <c r="E358" s="50">
        <v>44713</v>
      </c>
      <c r="F358" s="50">
        <v>44719</v>
      </c>
      <c r="G358" s="51">
        <v>604</v>
      </c>
    </row>
    <row r="359" spans="1:7">
      <c r="A359" s="42">
        <v>3152</v>
      </c>
      <c r="B359" s="43">
        <v>44687</v>
      </c>
      <c r="C359" s="44"/>
      <c r="D359" s="43"/>
      <c r="E359" s="45">
        <v>44713</v>
      </c>
      <c r="F359" s="45">
        <v>44719</v>
      </c>
      <c r="G359" s="46">
        <v>605</v>
      </c>
    </row>
    <row r="360" spans="1:7">
      <c r="A360" s="47">
        <v>3463</v>
      </c>
      <c r="B360" s="48">
        <v>44693</v>
      </c>
      <c r="C360" s="49"/>
      <c r="D360" s="48"/>
      <c r="E360" s="50">
        <v>44713</v>
      </c>
      <c r="F360" s="50">
        <v>44719</v>
      </c>
      <c r="G360" s="51">
        <v>606</v>
      </c>
    </row>
    <row r="361" spans="1:7">
      <c r="A361" s="42">
        <v>3486</v>
      </c>
      <c r="B361" s="43">
        <v>44693</v>
      </c>
      <c r="C361" s="44"/>
      <c r="D361" s="43"/>
      <c r="E361" s="45">
        <v>44713</v>
      </c>
      <c r="F361" s="45">
        <v>44719</v>
      </c>
      <c r="G361" s="46">
        <v>610</v>
      </c>
    </row>
    <row r="362" spans="1:7">
      <c r="A362" s="47">
        <v>3703</v>
      </c>
      <c r="B362" s="48">
        <v>44700</v>
      </c>
      <c r="C362" s="49"/>
      <c r="D362" s="48"/>
      <c r="E362" s="50">
        <v>44713</v>
      </c>
      <c r="F362" s="50">
        <v>44719</v>
      </c>
      <c r="G362" s="51">
        <v>611</v>
      </c>
    </row>
    <row r="363" spans="1:7">
      <c r="A363" s="42">
        <v>3647</v>
      </c>
      <c r="B363" s="43">
        <v>5</v>
      </c>
      <c r="C363" s="44"/>
      <c r="D363" s="43"/>
      <c r="E363" s="45">
        <v>44713</v>
      </c>
      <c r="F363" s="45">
        <v>44719</v>
      </c>
      <c r="G363" s="46">
        <v>612</v>
      </c>
    </row>
    <row r="364" spans="1:7">
      <c r="A364" s="47">
        <v>215</v>
      </c>
      <c r="B364" s="48">
        <v>44691</v>
      </c>
      <c r="C364" s="49">
        <v>2010</v>
      </c>
      <c r="D364" s="48">
        <v>44692</v>
      </c>
      <c r="E364" s="50">
        <v>44714</v>
      </c>
      <c r="F364" s="50">
        <v>44719</v>
      </c>
      <c r="G364" s="51">
        <v>613</v>
      </c>
    </row>
    <row r="365" spans="1:7">
      <c r="A365" s="42">
        <v>2960</v>
      </c>
      <c r="B365" s="43">
        <v>44680</v>
      </c>
      <c r="C365" s="44">
        <v>2168</v>
      </c>
      <c r="D365" s="43">
        <v>44704</v>
      </c>
      <c r="E365" s="45">
        <v>44714</v>
      </c>
      <c r="F365" s="45">
        <v>44719</v>
      </c>
      <c r="G365" s="46">
        <v>614</v>
      </c>
    </row>
    <row r="366" spans="1:7">
      <c r="A366" s="47">
        <v>805</v>
      </c>
      <c r="B366" s="48">
        <v>44698</v>
      </c>
      <c r="C366" s="49">
        <v>2176</v>
      </c>
      <c r="D366" s="48">
        <v>44704</v>
      </c>
      <c r="E366" s="50">
        <v>44714</v>
      </c>
      <c r="F366" s="50">
        <v>44719</v>
      </c>
      <c r="G366" s="51">
        <v>615</v>
      </c>
    </row>
    <row r="367" spans="1:7">
      <c r="A367" s="42">
        <v>7082</v>
      </c>
      <c r="B367" s="43">
        <v>44694</v>
      </c>
      <c r="C367" s="44">
        <v>2181</v>
      </c>
      <c r="D367" s="43">
        <v>44704</v>
      </c>
      <c r="E367" s="45">
        <v>44714</v>
      </c>
      <c r="F367" s="45">
        <v>44719</v>
      </c>
      <c r="G367" s="46">
        <v>616</v>
      </c>
    </row>
    <row r="368" spans="1:7">
      <c r="A368" s="47" t="s">
        <v>1186</v>
      </c>
      <c r="B368" s="48">
        <v>44699</v>
      </c>
      <c r="C368" s="49">
        <v>2204</v>
      </c>
      <c r="D368" s="48">
        <v>44705</v>
      </c>
      <c r="E368" s="50">
        <v>44714</v>
      </c>
      <c r="F368" s="50">
        <v>44719</v>
      </c>
      <c r="G368" s="51">
        <v>617</v>
      </c>
    </row>
    <row r="369" spans="1:7">
      <c r="A369" s="42" t="s">
        <v>1187</v>
      </c>
      <c r="B369" s="43">
        <v>44685</v>
      </c>
      <c r="C369" s="44">
        <v>2205</v>
      </c>
      <c r="D369" s="43">
        <v>44705</v>
      </c>
      <c r="E369" s="45">
        <v>44714</v>
      </c>
      <c r="F369" s="45">
        <v>44719</v>
      </c>
      <c r="G369" s="46">
        <v>618</v>
      </c>
    </row>
    <row r="370" spans="1:7">
      <c r="A370" s="47">
        <v>1566</v>
      </c>
      <c r="B370" s="48">
        <v>44711</v>
      </c>
      <c r="C370" s="49"/>
      <c r="D370" s="48"/>
      <c r="E370" s="50">
        <v>44718</v>
      </c>
      <c r="F370" s="50">
        <v>44719</v>
      </c>
      <c r="G370" s="51">
        <v>619</v>
      </c>
    </row>
    <row r="371" spans="1:7">
      <c r="A371" s="42" t="s">
        <v>1188</v>
      </c>
      <c r="B371" s="43">
        <v>44699</v>
      </c>
      <c r="C371" s="44">
        <v>2208</v>
      </c>
      <c r="D371" s="43">
        <v>44705</v>
      </c>
      <c r="E371" s="45">
        <v>44714</v>
      </c>
      <c r="F371" s="45">
        <v>44719</v>
      </c>
      <c r="G371" s="46">
        <v>620</v>
      </c>
    </row>
    <row r="372" spans="1:7">
      <c r="A372" s="47">
        <v>738</v>
      </c>
      <c r="B372" s="48">
        <v>44701</v>
      </c>
      <c r="C372" s="49">
        <v>2319</v>
      </c>
      <c r="D372" s="48">
        <v>44712</v>
      </c>
      <c r="E372" s="50">
        <v>44714</v>
      </c>
      <c r="F372" s="50">
        <v>44719</v>
      </c>
      <c r="G372" s="51">
        <v>621</v>
      </c>
    </row>
    <row r="373" spans="1:7">
      <c r="A373" s="42" t="s">
        <v>1189</v>
      </c>
      <c r="B373" s="43">
        <v>44691</v>
      </c>
      <c r="C373" s="44">
        <v>2209</v>
      </c>
      <c r="D373" s="43">
        <v>44616</v>
      </c>
      <c r="E373" s="45">
        <v>44714</v>
      </c>
      <c r="F373" s="45">
        <v>44719</v>
      </c>
      <c r="G373" s="46">
        <v>622</v>
      </c>
    </row>
    <row r="374" spans="1:7">
      <c r="A374" s="47">
        <v>8041</v>
      </c>
      <c r="B374" s="48">
        <v>44707</v>
      </c>
      <c r="C374" s="49">
        <v>2341</v>
      </c>
      <c r="D374" s="48">
        <v>44713</v>
      </c>
      <c r="E374" s="50">
        <v>44718</v>
      </c>
      <c r="F374" s="50">
        <v>44719</v>
      </c>
      <c r="G374" s="51">
        <v>624</v>
      </c>
    </row>
    <row r="375" spans="1:7">
      <c r="A375" s="42" t="s">
        <v>1190</v>
      </c>
      <c r="B375" s="43">
        <v>44701</v>
      </c>
      <c r="C375" s="44">
        <v>2293</v>
      </c>
      <c r="D375" s="43">
        <v>44711</v>
      </c>
      <c r="E375" s="45">
        <v>44713</v>
      </c>
      <c r="F375" s="45">
        <v>44719</v>
      </c>
      <c r="G375" s="46">
        <v>625</v>
      </c>
    </row>
    <row r="376" spans="1:7">
      <c r="A376" s="47">
        <v>10786</v>
      </c>
      <c r="B376" s="48">
        <v>44709</v>
      </c>
      <c r="C376" s="49">
        <v>2342</v>
      </c>
      <c r="D376" s="48">
        <v>44713</v>
      </c>
      <c r="E376" s="50">
        <v>44718</v>
      </c>
      <c r="F376" s="50">
        <v>44719</v>
      </c>
      <c r="G376" s="51">
        <v>626</v>
      </c>
    </row>
    <row r="377" spans="1:7">
      <c r="A377" s="42">
        <v>827</v>
      </c>
      <c r="B377" s="43">
        <v>44679</v>
      </c>
      <c r="C377" s="44">
        <v>2294</v>
      </c>
      <c r="D377" s="43">
        <v>44711</v>
      </c>
      <c r="E377" s="45">
        <v>44713</v>
      </c>
      <c r="F377" s="45">
        <v>44719</v>
      </c>
      <c r="G377" s="46">
        <v>627</v>
      </c>
    </row>
    <row r="378" spans="1:7">
      <c r="A378" s="47">
        <v>528</v>
      </c>
      <c r="B378" s="48">
        <v>44705</v>
      </c>
      <c r="C378" s="49">
        <v>2352</v>
      </c>
      <c r="D378" s="48">
        <v>44713</v>
      </c>
      <c r="E378" s="50">
        <v>44718</v>
      </c>
      <c r="F378" s="50">
        <v>44719</v>
      </c>
      <c r="G378" s="51">
        <v>628</v>
      </c>
    </row>
    <row r="379" spans="1:7">
      <c r="A379" s="42">
        <v>641</v>
      </c>
      <c r="B379" s="43">
        <v>44671</v>
      </c>
      <c r="C379" s="44">
        <v>2296</v>
      </c>
      <c r="D379" s="43">
        <v>44711</v>
      </c>
      <c r="E379" s="45">
        <v>44713</v>
      </c>
      <c r="F379" s="45">
        <v>44719</v>
      </c>
      <c r="G379" s="46">
        <v>629</v>
      </c>
    </row>
    <row r="380" spans="1:7">
      <c r="A380" s="47">
        <v>437</v>
      </c>
      <c r="B380" s="48">
        <v>44656</v>
      </c>
      <c r="C380" s="49">
        <v>2295</v>
      </c>
      <c r="D380" s="48">
        <v>44711</v>
      </c>
      <c r="E380" s="50">
        <v>44713</v>
      </c>
      <c r="F380" s="50">
        <v>44719</v>
      </c>
      <c r="G380" s="51">
        <v>630</v>
      </c>
    </row>
    <row r="381" spans="1:7">
      <c r="A381" s="42">
        <v>646</v>
      </c>
      <c r="B381" s="43">
        <v>44671</v>
      </c>
      <c r="C381" s="44">
        <v>2297</v>
      </c>
      <c r="D381" s="43">
        <v>44711</v>
      </c>
      <c r="E381" s="45">
        <v>44713</v>
      </c>
      <c r="F381" s="45">
        <v>44719</v>
      </c>
      <c r="G381" s="46">
        <v>631</v>
      </c>
    </row>
    <row r="382" spans="1:7">
      <c r="A382" s="47">
        <v>3728</v>
      </c>
      <c r="B382" s="48">
        <v>44701</v>
      </c>
      <c r="C382" s="49"/>
      <c r="D382" s="48"/>
      <c r="E382" s="50">
        <v>44711</v>
      </c>
      <c r="F382" s="50">
        <v>44720</v>
      </c>
      <c r="G382" s="51">
        <v>636</v>
      </c>
    </row>
    <row r="383" spans="1:7">
      <c r="A383" s="42">
        <v>7018</v>
      </c>
      <c r="B383" s="43">
        <v>44691</v>
      </c>
      <c r="C383" s="44">
        <v>2015</v>
      </c>
      <c r="D383" s="43">
        <v>44693</v>
      </c>
      <c r="E383" s="45">
        <v>44711</v>
      </c>
      <c r="F383" s="45">
        <v>44720</v>
      </c>
      <c r="G383" s="46">
        <v>639</v>
      </c>
    </row>
    <row r="384" spans="1:7">
      <c r="A384" s="47" t="s">
        <v>1191</v>
      </c>
      <c r="B384" s="48">
        <v>44699</v>
      </c>
      <c r="C384" s="49">
        <v>2211</v>
      </c>
      <c r="D384" s="48">
        <v>44705</v>
      </c>
      <c r="E384" s="50">
        <v>44714</v>
      </c>
      <c r="F384" s="50">
        <v>44725</v>
      </c>
      <c r="G384" s="51">
        <v>646</v>
      </c>
    </row>
    <row r="385" spans="1:7">
      <c r="A385" s="42" t="s">
        <v>1192</v>
      </c>
      <c r="B385" s="43">
        <v>44699</v>
      </c>
      <c r="C385" s="44">
        <v>2202</v>
      </c>
      <c r="D385" s="43">
        <v>44705</v>
      </c>
      <c r="E385" s="45">
        <v>44714</v>
      </c>
      <c r="F385" s="45">
        <v>44725</v>
      </c>
      <c r="G385" s="46">
        <v>647</v>
      </c>
    </row>
    <row r="386" spans="1:7">
      <c r="A386" s="47" t="s">
        <v>1193</v>
      </c>
      <c r="B386" s="48">
        <v>44698</v>
      </c>
      <c r="C386" s="49">
        <v>2203</v>
      </c>
      <c r="D386" s="48">
        <v>44705</v>
      </c>
      <c r="E386" s="50">
        <v>44714</v>
      </c>
      <c r="F386" s="50">
        <v>44725</v>
      </c>
      <c r="G386" s="51">
        <v>648</v>
      </c>
    </row>
    <row r="387" spans="1:7">
      <c r="A387" s="42" t="s">
        <v>1194</v>
      </c>
      <c r="B387" s="43">
        <v>44705</v>
      </c>
      <c r="C387" s="81">
        <v>1905</v>
      </c>
      <c r="D387" s="43">
        <v>44705</v>
      </c>
      <c r="E387" s="45">
        <v>44714</v>
      </c>
      <c r="F387" s="45">
        <v>44725</v>
      </c>
      <c r="G387" s="46">
        <v>649</v>
      </c>
    </row>
    <row r="388" spans="1:7">
      <c r="A388" s="47" t="s">
        <v>1195</v>
      </c>
      <c r="B388" s="48">
        <v>44697</v>
      </c>
      <c r="C388" s="49">
        <v>2210</v>
      </c>
      <c r="D388" s="48">
        <v>44705</v>
      </c>
      <c r="E388" s="50">
        <v>44714</v>
      </c>
      <c r="F388" s="50">
        <v>44725</v>
      </c>
      <c r="G388" s="51">
        <v>650</v>
      </c>
    </row>
    <row r="389" spans="1:7">
      <c r="A389" s="42" t="s">
        <v>10</v>
      </c>
      <c r="B389" s="43">
        <v>44722</v>
      </c>
      <c r="C389" s="44"/>
      <c r="D389" s="43"/>
      <c r="E389" s="45">
        <v>44728</v>
      </c>
      <c r="F389" s="45">
        <v>44729</v>
      </c>
      <c r="G389" s="46">
        <v>666</v>
      </c>
    </row>
    <row r="390" spans="1:7">
      <c r="A390" s="47" t="s">
        <v>11</v>
      </c>
      <c r="B390" s="48">
        <v>44725</v>
      </c>
      <c r="C390" s="49"/>
      <c r="D390" s="48"/>
      <c r="E390" s="50">
        <v>44728</v>
      </c>
      <c r="F390" s="50">
        <v>44729</v>
      </c>
      <c r="G390" s="51">
        <v>667</v>
      </c>
    </row>
    <row r="391" spans="1:7">
      <c r="A391" s="42" t="s">
        <v>12</v>
      </c>
      <c r="B391" s="43">
        <v>44722</v>
      </c>
      <c r="C391" s="44"/>
      <c r="D391" s="43"/>
      <c r="E391" s="45">
        <v>44728</v>
      </c>
      <c r="F391" s="45">
        <v>44729</v>
      </c>
      <c r="G391" s="46">
        <v>668</v>
      </c>
    </row>
    <row r="392" spans="1:7">
      <c r="A392" s="47" t="s">
        <v>13</v>
      </c>
      <c r="B392" s="48">
        <v>44694</v>
      </c>
      <c r="C392" s="49">
        <v>2367</v>
      </c>
      <c r="D392" s="48">
        <v>44714</v>
      </c>
      <c r="E392" s="50">
        <v>44727</v>
      </c>
      <c r="F392" s="50">
        <v>44729</v>
      </c>
      <c r="G392" s="51">
        <v>669</v>
      </c>
    </row>
    <row r="393" spans="1:7">
      <c r="A393" s="42" t="s">
        <v>14</v>
      </c>
      <c r="B393" s="43">
        <v>44694</v>
      </c>
      <c r="C393" s="44">
        <v>2267</v>
      </c>
      <c r="D393" s="43">
        <v>44708</v>
      </c>
      <c r="E393" s="45">
        <v>44727</v>
      </c>
      <c r="F393" s="45">
        <v>44729</v>
      </c>
      <c r="G393" s="46">
        <v>670</v>
      </c>
    </row>
    <row r="394" spans="1:7">
      <c r="A394" s="47" t="s">
        <v>15</v>
      </c>
      <c r="B394" s="48">
        <v>44690</v>
      </c>
      <c r="C394" s="49">
        <v>2271</v>
      </c>
      <c r="D394" s="48">
        <v>44708</v>
      </c>
      <c r="E394" s="50">
        <v>44727</v>
      </c>
      <c r="F394" s="50">
        <v>44729</v>
      </c>
      <c r="G394" s="51">
        <v>671</v>
      </c>
    </row>
    <row r="395" spans="1:7">
      <c r="A395" s="42" t="s">
        <v>16</v>
      </c>
      <c r="B395" s="43">
        <v>44690</v>
      </c>
      <c r="C395" s="44">
        <v>2272</v>
      </c>
      <c r="D395" s="43">
        <v>44708</v>
      </c>
      <c r="E395" s="45">
        <v>44727</v>
      </c>
      <c r="F395" s="45">
        <v>44729</v>
      </c>
      <c r="G395" s="46">
        <v>672</v>
      </c>
    </row>
    <row r="396" spans="1:7">
      <c r="A396" s="47" t="s">
        <v>17</v>
      </c>
      <c r="B396" s="48">
        <v>44699</v>
      </c>
      <c r="C396" s="49">
        <v>2273</v>
      </c>
      <c r="D396" s="48">
        <v>44708</v>
      </c>
      <c r="E396" s="50">
        <v>44727</v>
      </c>
      <c r="F396" s="50">
        <v>44729</v>
      </c>
      <c r="G396" s="51">
        <v>673</v>
      </c>
    </row>
    <row r="397" spans="1:7">
      <c r="A397" s="42" t="s">
        <v>18</v>
      </c>
      <c r="B397" s="43">
        <v>44701</v>
      </c>
      <c r="C397" s="44">
        <v>2274</v>
      </c>
      <c r="D397" s="43">
        <v>44708</v>
      </c>
      <c r="E397" s="45">
        <v>44727</v>
      </c>
      <c r="F397" s="45">
        <v>44729</v>
      </c>
      <c r="G397" s="46">
        <v>674</v>
      </c>
    </row>
    <row r="398" spans="1:7">
      <c r="A398" s="56" t="s">
        <v>19</v>
      </c>
      <c r="B398" s="57">
        <v>44700</v>
      </c>
      <c r="C398" s="58">
        <v>2275</v>
      </c>
      <c r="D398" s="57">
        <v>44708</v>
      </c>
      <c r="E398" s="59">
        <v>44727</v>
      </c>
      <c r="F398" s="59">
        <v>44729</v>
      </c>
      <c r="G398" s="60">
        <v>675</v>
      </c>
    </row>
    <row r="399" spans="1:7">
      <c r="A399" s="42" t="s">
        <v>20</v>
      </c>
      <c r="B399" s="43">
        <v>44712</v>
      </c>
      <c r="C399" s="44">
        <v>2391</v>
      </c>
      <c r="D399" s="43">
        <v>44715</v>
      </c>
      <c r="E399" s="45">
        <v>44727</v>
      </c>
      <c r="F399" s="45">
        <v>44732</v>
      </c>
      <c r="G399" s="46">
        <v>679</v>
      </c>
    </row>
    <row r="400" spans="1:7">
      <c r="A400" s="56" t="s">
        <v>21</v>
      </c>
      <c r="B400" s="57">
        <v>44711</v>
      </c>
      <c r="C400" s="58">
        <v>2394</v>
      </c>
      <c r="D400" s="57">
        <v>44715</v>
      </c>
      <c r="E400" s="59">
        <v>44727</v>
      </c>
      <c r="F400" s="59">
        <v>44732</v>
      </c>
      <c r="G400" s="60">
        <v>680</v>
      </c>
    </row>
    <row r="401" spans="1:7">
      <c r="A401" s="42" t="s">
        <v>22</v>
      </c>
      <c r="B401" s="43">
        <v>44711</v>
      </c>
      <c r="C401" s="44">
        <v>2395</v>
      </c>
      <c r="D401" s="43">
        <v>44715</v>
      </c>
      <c r="E401" s="45">
        <v>44727</v>
      </c>
      <c r="F401" s="45">
        <v>44733</v>
      </c>
      <c r="G401" s="46">
        <v>681</v>
      </c>
    </row>
    <row r="402" spans="1:7">
      <c r="A402" s="47" t="s">
        <v>23</v>
      </c>
      <c r="B402" s="48">
        <v>44712</v>
      </c>
      <c r="C402" s="49">
        <v>2402</v>
      </c>
      <c r="D402" s="48">
        <v>44715</v>
      </c>
      <c r="E402" s="50">
        <v>44727</v>
      </c>
      <c r="F402" s="50">
        <v>44732</v>
      </c>
      <c r="G402" s="51">
        <v>682</v>
      </c>
    </row>
    <row r="403" spans="1:7">
      <c r="A403" s="42" t="s">
        <v>24</v>
      </c>
      <c r="B403" s="43">
        <v>44711</v>
      </c>
      <c r="C403" s="44">
        <v>2451</v>
      </c>
      <c r="D403" s="43">
        <v>44719</v>
      </c>
      <c r="E403" s="45">
        <v>44727</v>
      </c>
      <c r="F403" s="45">
        <v>44732</v>
      </c>
      <c r="G403" s="46">
        <v>683</v>
      </c>
    </row>
    <row r="404" spans="1:7">
      <c r="A404" s="47" t="s">
        <v>25</v>
      </c>
      <c r="B404" s="48">
        <v>44711</v>
      </c>
      <c r="C404" s="49">
        <v>2452</v>
      </c>
      <c r="D404" s="48">
        <v>44719</v>
      </c>
      <c r="E404" s="50">
        <v>44727</v>
      </c>
      <c r="F404" s="50">
        <v>44732</v>
      </c>
      <c r="G404" s="51">
        <v>684</v>
      </c>
    </row>
    <row r="405" spans="1:7">
      <c r="A405" s="42" t="s">
        <v>26</v>
      </c>
      <c r="B405" s="43">
        <v>44711</v>
      </c>
      <c r="C405" s="44">
        <v>2453</v>
      </c>
      <c r="D405" s="43">
        <v>44719</v>
      </c>
      <c r="E405" s="45">
        <v>44727</v>
      </c>
      <c r="F405" s="45">
        <v>44732</v>
      </c>
      <c r="G405" s="46">
        <v>685</v>
      </c>
    </row>
    <row r="406" spans="1:7">
      <c r="A406" s="47" t="s">
        <v>27</v>
      </c>
      <c r="B406" s="48">
        <v>44693</v>
      </c>
      <c r="C406" s="49">
        <v>2458</v>
      </c>
      <c r="D406" s="48">
        <v>44719</v>
      </c>
      <c r="E406" s="50">
        <v>44727</v>
      </c>
      <c r="F406" s="50">
        <v>44732</v>
      </c>
      <c r="G406" s="51">
        <v>686</v>
      </c>
    </row>
    <row r="407" spans="1:7">
      <c r="A407" s="42" t="s">
        <v>28</v>
      </c>
      <c r="B407" s="43">
        <v>44711</v>
      </c>
      <c r="C407" s="44">
        <v>2454</v>
      </c>
      <c r="D407" s="43">
        <v>44719</v>
      </c>
      <c r="E407" s="45">
        <v>44727</v>
      </c>
      <c r="F407" s="45">
        <v>44732</v>
      </c>
      <c r="G407" s="46">
        <v>687</v>
      </c>
    </row>
    <row r="408" spans="1:7">
      <c r="A408" s="47" t="s">
        <v>29</v>
      </c>
      <c r="B408" s="48">
        <v>44700</v>
      </c>
      <c r="C408" s="49">
        <v>2457</v>
      </c>
      <c r="D408" s="48">
        <v>44719</v>
      </c>
      <c r="E408" s="50">
        <v>44727</v>
      </c>
      <c r="F408" s="50">
        <v>44733</v>
      </c>
      <c r="G408" s="51">
        <v>688</v>
      </c>
    </row>
    <row r="409" spans="1:7">
      <c r="A409" s="42" t="s">
        <v>30</v>
      </c>
      <c r="B409" s="43">
        <v>44700</v>
      </c>
      <c r="C409" s="44">
        <v>2460</v>
      </c>
      <c r="D409" s="43">
        <v>44719</v>
      </c>
      <c r="E409" s="45">
        <v>44727</v>
      </c>
      <c r="F409" s="45">
        <v>44733</v>
      </c>
      <c r="G409" s="46">
        <v>689</v>
      </c>
    </row>
    <row r="410" spans="1:7">
      <c r="A410" s="47" t="s">
        <v>31</v>
      </c>
      <c r="B410" s="48">
        <v>44718</v>
      </c>
      <c r="C410" s="49">
        <v>2461</v>
      </c>
      <c r="D410" s="48">
        <v>44719</v>
      </c>
      <c r="E410" s="50">
        <v>44727</v>
      </c>
      <c r="F410" s="50">
        <v>44733</v>
      </c>
      <c r="G410" s="51">
        <v>690</v>
      </c>
    </row>
    <row r="411" spans="1:7">
      <c r="A411" s="42" t="s">
        <v>32</v>
      </c>
      <c r="B411" s="43">
        <v>44701</v>
      </c>
      <c r="C411" s="44">
        <v>2392</v>
      </c>
      <c r="D411" s="43">
        <v>44715</v>
      </c>
      <c r="E411" s="45">
        <v>44727</v>
      </c>
      <c r="F411" s="45">
        <v>44734</v>
      </c>
      <c r="G411" s="46">
        <v>697</v>
      </c>
    </row>
    <row r="412" spans="1:7">
      <c r="A412" s="56" t="s">
        <v>33</v>
      </c>
      <c r="B412" s="57">
        <v>44711</v>
      </c>
      <c r="C412" s="58">
        <v>2398</v>
      </c>
      <c r="D412" s="57">
        <v>44715</v>
      </c>
      <c r="E412" s="59">
        <v>44727</v>
      </c>
      <c r="F412" s="59">
        <v>44734</v>
      </c>
      <c r="G412" s="60">
        <v>698</v>
      </c>
    </row>
    <row r="413" spans="1:7">
      <c r="A413" s="42" t="s">
        <v>34</v>
      </c>
      <c r="B413" s="43">
        <v>44711</v>
      </c>
      <c r="C413" s="44">
        <v>2397</v>
      </c>
      <c r="D413" s="43">
        <v>44715</v>
      </c>
      <c r="E413" s="45">
        <v>44727</v>
      </c>
      <c r="F413" s="45">
        <v>44734</v>
      </c>
      <c r="G413" s="46">
        <v>699</v>
      </c>
    </row>
    <row r="414" spans="1:7">
      <c r="A414" s="56" t="s">
        <v>1273</v>
      </c>
      <c r="B414" s="48">
        <v>44707</v>
      </c>
      <c r="C414" s="49">
        <v>2368</v>
      </c>
      <c r="D414" s="48">
        <v>44714</v>
      </c>
      <c r="E414" s="50">
        <v>44727</v>
      </c>
      <c r="F414" s="50">
        <v>44734</v>
      </c>
      <c r="G414" s="51">
        <v>700</v>
      </c>
    </row>
    <row r="415" spans="1:7">
      <c r="A415" s="42" t="s">
        <v>35</v>
      </c>
      <c r="B415" s="43">
        <v>44707</v>
      </c>
      <c r="C415" s="44">
        <v>2404</v>
      </c>
      <c r="D415" s="43">
        <v>44715</v>
      </c>
      <c r="E415" s="45">
        <v>44727</v>
      </c>
      <c r="F415" s="45">
        <v>44734</v>
      </c>
      <c r="G415" s="46">
        <v>701</v>
      </c>
    </row>
    <row r="416" spans="1:7">
      <c r="A416" s="47">
        <v>2290</v>
      </c>
      <c r="B416" s="48">
        <v>44711</v>
      </c>
      <c r="C416" s="49">
        <v>2403</v>
      </c>
      <c r="D416" s="48">
        <v>44715</v>
      </c>
      <c r="E416" s="50">
        <v>44727</v>
      </c>
      <c r="F416" s="50">
        <v>44734</v>
      </c>
      <c r="G416" s="51">
        <v>702</v>
      </c>
    </row>
    <row r="417" spans="1:7">
      <c r="A417" s="42" t="s">
        <v>36</v>
      </c>
      <c r="B417" s="43">
        <v>44713</v>
      </c>
      <c r="C417" s="44">
        <v>2393</v>
      </c>
      <c r="D417" s="43">
        <v>44715</v>
      </c>
      <c r="E417" s="45">
        <v>44727</v>
      </c>
      <c r="F417" s="45">
        <v>44734</v>
      </c>
      <c r="G417" s="46">
        <v>703</v>
      </c>
    </row>
    <row r="418" spans="1:7">
      <c r="A418" s="56" t="s">
        <v>37</v>
      </c>
      <c r="B418" s="57">
        <v>44707</v>
      </c>
      <c r="C418" s="58">
        <v>2396</v>
      </c>
      <c r="D418" s="57">
        <v>44715</v>
      </c>
      <c r="E418" s="59">
        <v>44727</v>
      </c>
      <c r="F418" s="59">
        <v>44734</v>
      </c>
      <c r="G418" s="60">
        <v>704</v>
      </c>
    </row>
    <row r="419" spans="1:7">
      <c r="A419" s="42">
        <v>11084</v>
      </c>
      <c r="B419" s="43">
        <v>44713</v>
      </c>
      <c r="C419" s="44">
        <v>2434</v>
      </c>
      <c r="D419" s="43">
        <v>44718</v>
      </c>
      <c r="E419" s="45">
        <v>44727</v>
      </c>
      <c r="F419" s="45">
        <v>44734</v>
      </c>
      <c r="G419" s="46">
        <v>705</v>
      </c>
    </row>
    <row r="420" spans="1:7">
      <c r="A420" s="47">
        <v>13105</v>
      </c>
      <c r="B420" s="48">
        <v>44706</v>
      </c>
      <c r="C420" s="49">
        <v>2401</v>
      </c>
      <c r="D420" s="48">
        <v>44715</v>
      </c>
      <c r="E420" s="50">
        <v>44727</v>
      </c>
      <c r="F420" s="50">
        <v>44734</v>
      </c>
      <c r="G420" s="51">
        <v>706</v>
      </c>
    </row>
    <row r="421" spans="1:7">
      <c r="A421" s="61" t="s">
        <v>38</v>
      </c>
      <c r="B421" s="62">
        <v>44721</v>
      </c>
      <c r="C421" s="63"/>
      <c r="D421" s="62"/>
      <c r="E421" s="64">
        <v>44729</v>
      </c>
      <c r="F421" s="64">
        <v>44734</v>
      </c>
      <c r="G421" s="65">
        <v>707</v>
      </c>
    </row>
    <row r="422" spans="1:7">
      <c r="A422" s="47" t="s">
        <v>39</v>
      </c>
      <c r="B422" s="48">
        <v>44721</v>
      </c>
      <c r="C422" s="49"/>
      <c r="D422" s="48"/>
      <c r="E422" s="50">
        <v>44729</v>
      </c>
      <c r="F422" s="50">
        <v>44734</v>
      </c>
      <c r="G422" s="51">
        <v>709</v>
      </c>
    </row>
    <row r="423" spans="1:7">
      <c r="A423" s="42" t="s">
        <v>40</v>
      </c>
      <c r="B423" s="43">
        <v>44720</v>
      </c>
      <c r="C423" s="44"/>
      <c r="D423" s="43"/>
      <c r="E423" s="45">
        <v>44734</v>
      </c>
      <c r="F423" s="45">
        <v>44734</v>
      </c>
      <c r="G423" s="46">
        <v>710</v>
      </c>
    </row>
    <row r="424" spans="1:7">
      <c r="A424" s="47" t="s">
        <v>41</v>
      </c>
      <c r="B424" s="48">
        <v>44726</v>
      </c>
      <c r="C424" s="49"/>
      <c r="D424" s="48"/>
      <c r="E424" s="50">
        <v>44727</v>
      </c>
      <c r="F424" s="50">
        <v>44734</v>
      </c>
      <c r="G424" s="51">
        <v>711</v>
      </c>
    </row>
    <row r="425" spans="1:7">
      <c r="A425" s="42" t="s">
        <v>42</v>
      </c>
      <c r="B425" s="43">
        <v>44728</v>
      </c>
      <c r="C425" s="44"/>
      <c r="D425" s="43"/>
      <c r="E425" s="45">
        <v>44732</v>
      </c>
      <c r="F425" s="45">
        <v>44734</v>
      </c>
      <c r="G425" s="46">
        <v>713</v>
      </c>
    </row>
    <row r="426" spans="1:7">
      <c r="A426" s="56" t="s">
        <v>43</v>
      </c>
      <c r="B426" s="57">
        <v>44669</v>
      </c>
      <c r="C426" s="58">
        <v>2098</v>
      </c>
      <c r="D426" s="57">
        <v>44698</v>
      </c>
      <c r="E426" s="59">
        <v>44707</v>
      </c>
      <c r="F426" s="59">
        <v>44735</v>
      </c>
      <c r="G426" s="60">
        <v>719</v>
      </c>
    </row>
    <row r="427" spans="1:7">
      <c r="A427" s="42" t="s">
        <v>44</v>
      </c>
      <c r="B427" s="43">
        <v>44677</v>
      </c>
      <c r="C427" s="66">
        <v>2100</v>
      </c>
      <c r="D427" s="67">
        <v>44698</v>
      </c>
      <c r="E427" s="68">
        <v>44707</v>
      </c>
      <c r="F427" s="68">
        <v>44735</v>
      </c>
      <c r="G427" s="69">
        <v>720</v>
      </c>
    </row>
    <row r="428" spans="1:7">
      <c r="A428" s="47" t="s">
        <v>45</v>
      </c>
      <c r="B428" s="48">
        <v>44676</v>
      </c>
      <c r="C428" s="49">
        <v>2099</v>
      </c>
      <c r="D428" s="48">
        <v>44698</v>
      </c>
      <c r="E428" s="50">
        <v>44707</v>
      </c>
      <c r="F428" s="50">
        <v>44735</v>
      </c>
      <c r="G428" s="51">
        <v>721</v>
      </c>
    </row>
    <row r="429" spans="1:7">
      <c r="A429" s="42">
        <v>1865</v>
      </c>
      <c r="B429" s="43">
        <v>44713</v>
      </c>
      <c r="C429" s="44">
        <v>2456</v>
      </c>
      <c r="D429" s="43">
        <v>44719</v>
      </c>
      <c r="E429" s="45">
        <v>44727</v>
      </c>
      <c r="F429" s="45">
        <v>44736</v>
      </c>
      <c r="G429" s="46">
        <v>724</v>
      </c>
    </row>
    <row r="430" spans="1:7">
      <c r="A430" s="47">
        <v>1726</v>
      </c>
      <c r="B430" s="48">
        <v>44704</v>
      </c>
      <c r="C430" s="49">
        <v>2277</v>
      </c>
      <c r="D430" s="48">
        <v>44708</v>
      </c>
      <c r="E430" s="50">
        <v>44727</v>
      </c>
      <c r="F430" s="50">
        <v>44736</v>
      </c>
      <c r="G430" s="51">
        <v>725</v>
      </c>
    </row>
    <row r="431" spans="1:7">
      <c r="A431" s="42" t="s">
        <v>46</v>
      </c>
      <c r="B431" s="67">
        <v>44663</v>
      </c>
      <c r="C431" s="66">
        <v>1617</v>
      </c>
      <c r="D431" s="67">
        <v>44664</v>
      </c>
      <c r="E431" s="45">
        <v>44732</v>
      </c>
      <c r="F431" s="68">
        <v>44736</v>
      </c>
      <c r="G431" s="69">
        <v>726</v>
      </c>
    </row>
    <row r="432" spans="1:7">
      <c r="A432" s="47" t="s">
        <v>47</v>
      </c>
      <c r="B432" s="70">
        <v>44663</v>
      </c>
      <c r="C432" s="49">
        <v>1616</v>
      </c>
      <c r="D432" s="70">
        <v>44664</v>
      </c>
      <c r="E432" s="50">
        <v>44732</v>
      </c>
      <c r="F432" s="71">
        <v>44736</v>
      </c>
      <c r="G432" s="51">
        <v>727</v>
      </c>
    </row>
    <row r="433" spans="1:7">
      <c r="A433" s="42" t="s">
        <v>48</v>
      </c>
      <c r="B433" s="43">
        <v>44657</v>
      </c>
      <c r="C433" s="72">
        <v>1607</v>
      </c>
      <c r="D433" s="67">
        <v>44664</v>
      </c>
      <c r="E433" s="73">
        <v>44732</v>
      </c>
      <c r="F433" s="74">
        <v>44736</v>
      </c>
      <c r="G433" s="46">
        <v>728</v>
      </c>
    </row>
    <row r="434" spans="1:7">
      <c r="A434" s="42" t="s">
        <v>1003</v>
      </c>
      <c r="B434" s="43">
        <v>44658</v>
      </c>
      <c r="C434" s="75">
        <v>1531</v>
      </c>
      <c r="D434" s="43">
        <v>44659</v>
      </c>
      <c r="E434" s="76">
        <v>44732</v>
      </c>
      <c r="F434" s="73">
        <v>44736</v>
      </c>
      <c r="G434" s="46">
        <v>729</v>
      </c>
    </row>
    <row r="435" spans="1:7">
      <c r="A435" s="47" t="s">
        <v>1004</v>
      </c>
      <c r="B435" s="48">
        <v>44648</v>
      </c>
      <c r="C435" s="49">
        <v>1536</v>
      </c>
      <c r="D435" s="48">
        <v>44659</v>
      </c>
      <c r="E435" s="50">
        <v>44732</v>
      </c>
      <c r="F435" s="50">
        <v>44736</v>
      </c>
      <c r="G435" s="51">
        <v>730</v>
      </c>
    </row>
    <row r="436" spans="1:7">
      <c r="A436" s="61" t="s">
        <v>1272</v>
      </c>
      <c r="B436" s="62">
        <v>44642</v>
      </c>
      <c r="C436" s="63">
        <v>1307</v>
      </c>
      <c r="D436" s="62">
        <v>44648</v>
      </c>
      <c r="E436" s="64">
        <v>44732</v>
      </c>
      <c r="F436" s="64">
        <v>44736</v>
      </c>
      <c r="G436" s="65">
        <v>731</v>
      </c>
    </row>
    <row r="437" spans="1:7">
      <c r="A437" s="47" t="s">
        <v>1005</v>
      </c>
      <c r="B437" s="48">
        <v>44631</v>
      </c>
      <c r="C437" s="49">
        <v>1308</v>
      </c>
      <c r="D437" s="48">
        <v>44648</v>
      </c>
      <c r="E437" s="50">
        <v>44732</v>
      </c>
      <c r="F437" s="50">
        <v>44736</v>
      </c>
      <c r="G437" s="51">
        <v>732</v>
      </c>
    </row>
    <row r="438" spans="1:7">
      <c r="A438" s="42" t="s">
        <v>1006</v>
      </c>
      <c r="B438" s="43">
        <v>44635</v>
      </c>
      <c r="C438" s="44">
        <v>1309</v>
      </c>
      <c r="D438" s="43">
        <v>44648</v>
      </c>
      <c r="E438" s="45">
        <v>44732</v>
      </c>
      <c r="F438" s="45">
        <v>44736</v>
      </c>
      <c r="G438" s="46">
        <v>733</v>
      </c>
    </row>
    <row r="439" spans="1:7">
      <c r="A439" s="47" t="s">
        <v>1007</v>
      </c>
      <c r="B439" s="48">
        <v>44728</v>
      </c>
      <c r="C439" s="49"/>
      <c r="D439" s="48"/>
      <c r="E439" s="50">
        <v>44733</v>
      </c>
      <c r="F439" s="50">
        <v>44736</v>
      </c>
      <c r="G439" s="51">
        <v>735</v>
      </c>
    </row>
    <row r="440" spans="1:7">
      <c r="A440" s="42" t="s">
        <v>1008</v>
      </c>
      <c r="B440" s="43">
        <v>44726</v>
      </c>
      <c r="C440" s="44"/>
      <c r="D440" s="43"/>
      <c r="E440" s="45">
        <v>44733</v>
      </c>
      <c r="F440" s="45">
        <v>44736</v>
      </c>
      <c r="G440" s="46">
        <v>736</v>
      </c>
    </row>
    <row r="441" spans="1:7">
      <c r="A441" s="47" t="s">
        <v>1009</v>
      </c>
      <c r="B441" s="48">
        <v>44733</v>
      </c>
      <c r="C441" s="49"/>
      <c r="D441" s="48"/>
      <c r="E441" s="50">
        <v>44733</v>
      </c>
      <c r="F441" s="50">
        <v>44736</v>
      </c>
      <c r="G441" s="51">
        <v>737</v>
      </c>
    </row>
    <row r="442" spans="1:7">
      <c r="A442" s="42" t="s">
        <v>1010</v>
      </c>
      <c r="B442" s="43">
        <v>44728</v>
      </c>
      <c r="C442" s="44"/>
      <c r="D442" s="43"/>
      <c r="E442" s="45">
        <v>44734</v>
      </c>
      <c r="F442" s="45">
        <v>44736</v>
      </c>
      <c r="G442" s="46">
        <v>739</v>
      </c>
    </row>
    <row r="443" spans="1:7">
      <c r="A443" s="47">
        <v>2130</v>
      </c>
      <c r="B443" s="48">
        <v>44729</v>
      </c>
      <c r="C443" s="49"/>
      <c r="D443" s="48"/>
      <c r="E443" s="50">
        <v>44735</v>
      </c>
      <c r="F443" s="50">
        <v>44736</v>
      </c>
      <c r="G443" s="51">
        <v>740</v>
      </c>
    </row>
    <row r="444" spans="1:7">
      <c r="A444" s="42" t="s">
        <v>1011</v>
      </c>
      <c r="B444" s="43">
        <v>44704</v>
      </c>
      <c r="C444" s="44"/>
      <c r="D444" s="43"/>
      <c r="E444" s="45">
        <v>44740</v>
      </c>
      <c r="F444" s="45">
        <v>44740</v>
      </c>
      <c r="G444" s="46">
        <v>750</v>
      </c>
    </row>
    <row r="445" spans="1:7">
      <c r="A445" s="47" t="s">
        <v>1012</v>
      </c>
      <c r="B445" s="48">
        <v>44732</v>
      </c>
      <c r="C445" s="77"/>
      <c r="D445" s="48"/>
      <c r="E445" s="78">
        <v>44740</v>
      </c>
      <c r="F445" s="78">
        <v>44740</v>
      </c>
      <c r="G445" s="51">
        <v>751</v>
      </c>
    </row>
    <row r="446" spans="1:7">
      <c r="A446" s="42">
        <v>6218</v>
      </c>
      <c r="B446" s="43">
        <v>44684</v>
      </c>
      <c r="C446" s="75">
        <v>1938</v>
      </c>
      <c r="D446" s="43">
        <v>44687</v>
      </c>
      <c r="E446" s="76">
        <v>44740</v>
      </c>
      <c r="F446" s="73">
        <v>44743</v>
      </c>
      <c r="G446" s="46">
        <v>762</v>
      </c>
    </row>
    <row r="447" spans="1:7">
      <c r="A447" s="47" t="s">
        <v>1016</v>
      </c>
      <c r="B447" s="48">
        <v>44725</v>
      </c>
      <c r="C447" s="49">
        <v>2624</v>
      </c>
      <c r="D447" s="48">
        <v>44728</v>
      </c>
      <c r="E447" s="50">
        <v>44740</v>
      </c>
      <c r="F447" s="50">
        <v>44743</v>
      </c>
      <c r="G447" s="51">
        <v>763</v>
      </c>
    </row>
    <row r="448" spans="1:7">
      <c r="A448" s="42" t="s">
        <v>1017</v>
      </c>
      <c r="B448" s="43">
        <v>44726</v>
      </c>
      <c r="C448" s="44">
        <v>2760</v>
      </c>
      <c r="D448" s="43">
        <v>44735</v>
      </c>
      <c r="E448" s="45">
        <v>44740</v>
      </c>
      <c r="F448" s="45">
        <v>44743</v>
      </c>
      <c r="G448" s="46">
        <v>764</v>
      </c>
    </row>
    <row r="449" spans="1:7">
      <c r="A449" s="47" t="s">
        <v>1018</v>
      </c>
      <c r="B449" s="48">
        <v>44700</v>
      </c>
      <c r="C449" s="49">
        <v>2513</v>
      </c>
      <c r="D449" s="48">
        <v>44721</v>
      </c>
      <c r="E449" s="50">
        <v>44740</v>
      </c>
      <c r="F449" s="50">
        <v>44743</v>
      </c>
      <c r="G449" s="51">
        <v>765</v>
      </c>
    </row>
    <row r="450" spans="1:7">
      <c r="A450" s="42" t="s">
        <v>1019</v>
      </c>
      <c r="B450" s="43">
        <v>44701</v>
      </c>
      <c r="C450" s="44">
        <v>2520</v>
      </c>
      <c r="D450" s="43">
        <v>44721</v>
      </c>
      <c r="E450" s="45">
        <v>44740</v>
      </c>
      <c r="F450" s="45">
        <v>44743</v>
      </c>
      <c r="G450" s="46">
        <v>766</v>
      </c>
    </row>
    <row r="451" spans="1:7">
      <c r="A451" s="47" t="s">
        <v>1020</v>
      </c>
      <c r="B451" s="48">
        <v>44700</v>
      </c>
      <c r="C451" s="49">
        <v>2515</v>
      </c>
      <c r="D451" s="48">
        <v>44721</v>
      </c>
      <c r="E451" s="50">
        <v>44740</v>
      </c>
      <c r="F451" s="50">
        <v>44743</v>
      </c>
      <c r="G451" s="51">
        <v>767</v>
      </c>
    </row>
    <row r="452" spans="1:7">
      <c r="A452" s="42" t="s">
        <v>1021</v>
      </c>
      <c r="B452" s="43">
        <v>44694</v>
      </c>
      <c r="C452" s="44">
        <v>2512</v>
      </c>
      <c r="D452" s="43">
        <v>44721</v>
      </c>
      <c r="E452" s="45">
        <v>44740</v>
      </c>
      <c r="F452" s="45">
        <v>44743</v>
      </c>
      <c r="G452" s="46">
        <v>768</v>
      </c>
    </row>
    <row r="453" spans="1:7">
      <c r="A453" s="47">
        <v>1393</v>
      </c>
      <c r="B453" s="48">
        <v>44706</v>
      </c>
      <c r="C453" s="49">
        <v>2516</v>
      </c>
      <c r="D453" s="48">
        <v>44721</v>
      </c>
      <c r="E453" s="50">
        <v>44740</v>
      </c>
      <c r="F453" s="50">
        <v>44743</v>
      </c>
      <c r="G453" s="51">
        <v>769</v>
      </c>
    </row>
    <row r="454" spans="1:7">
      <c r="A454" s="42">
        <v>1377</v>
      </c>
      <c r="B454" s="43">
        <v>44705</v>
      </c>
      <c r="C454" s="44">
        <v>2509</v>
      </c>
      <c r="D454" s="43">
        <v>44721</v>
      </c>
      <c r="E454" s="45">
        <v>44740</v>
      </c>
      <c r="F454" s="45">
        <v>44743</v>
      </c>
      <c r="G454" s="46">
        <v>770</v>
      </c>
    </row>
    <row r="455" spans="1:7">
      <c r="A455" s="47" t="s">
        <v>1022</v>
      </c>
      <c r="B455" s="48">
        <v>44718</v>
      </c>
      <c r="C455" s="49">
        <v>2497</v>
      </c>
      <c r="D455" s="48">
        <v>44721</v>
      </c>
      <c r="E455" s="50">
        <v>44740</v>
      </c>
      <c r="F455" s="50">
        <v>44743</v>
      </c>
      <c r="G455" s="51">
        <v>771</v>
      </c>
    </row>
    <row r="456" spans="1:7">
      <c r="A456" s="42">
        <v>1274</v>
      </c>
      <c r="B456" s="43">
        <v>44705</v>
      </c>
      <c r="C456" s="44">
        <v>2769</v>
      </c>
      <c r="D456" s="43">
        <v>44735</v>
      </c>
      <c r="E456" s="45">
        <v>44740</v>
      </c>
      <c r="F456" s="45">
        <v>44743</v>
      </c>
      <c r="G456" s="46">
        <v>772</v>
      </c>
    </row>
    <row r="457" spans="1:7">
      <c r="A457" s="47" t="s">
        <v>1023</v>
      </c>
      <c r="B457" s="48">
        <v>44728</v>
      </c>
      <c r="C457" s="49">
        <v>2697</v>
      </c>
      <c r="D457" s="48">
        <v>44733</v>
      </c>
      <c r="E457" s="50">
        <v>44740</v>
      </c>
      <c r="F457" s="50">
        <v>44743</v>
      </c>
      <c r="G457" s="51">
        <v>773</v>
      </c>
    </row>
    <row r="458" spans="1:7">
      <c r="A458" s="42" t="s">
        <v>1024</v>
      </c>
      <c r="B458" s="43">
        <v>44721</v>
      </c>
      <c r="C458" s="44">
        <v>2696</v>
      </c>
      <c r="D458" s="43">
        <v>44733</v>
      </c>
      <c r="E458" s="45">
        <v>44740</v>
      </c>
      <c r="F458" s="45">
        <v>44743</v>
      </c>
      <c r="G458" s="46">
        <v>774</v>
      </c>
    </row>
    <row r="459" spans="1:7">
      <c r="A459" s="47" t="s">
        <v>1025</v>
      </c>
      <c r="B459" s="48">
        <v>44725</v>
      </c>
      <c r="C459" s="49">
        <v>2689</v>
      </c>
      <c r="D459" s="48">
        <v>44733</v>
      </c>
      <c r="E459" s="50">
        <v>44740</v>
      </c>
      <c r="F459" s="50">
        <v>44743</v>
      </c>
      <c r="G459" s="51">
        <v>775</v>
      </c>
    </row>
    <row r="460" spans="1:7">
      <c r="A460" s="42" t="s">
        <v>1026</v>
      </c>
      <c r="B460" s="43">
        <v>44728</v>
      </c>
      <c r="C460" s="44">
        <v>2690</v>
      </c>
      <c r="D460" s="43">
        <v>44733</v>
      </c>
      <c r="E460" s="45">
        <v>44740</v>
      </c>
      <c r="F460" s="45">
        <v>44743</v>
      </c>
      <c r="G460" s="46">
        <v>776</v>
      </c>
    </row>
    <row r="461" spans="1:7">
      <c r="A461" s="47">
        <v>2196</v>
      </c>
      <c r="B461" s="48">
        <v>44719</v>
      </c>
      <c r="C461" s="49">
        <v>2519</v>
      </c>
      <c r="D461" s="48">
        <v>44721</v>
      </c>
      <c r="E461" s="50">
        <v>44740</v>
      </c>
      <c r="F461" s="50">
        <v>44743</v>
      </c>
      <c r="G461" s="51">
        <v>778</v>
      </c>
    </row>
    <row r="462" spans="1:7">
      <c r="A462" s="42">
        <v>2195</v>
      </c>
      <c r="B462" s="43">
        <v>44719</v>
      </c>
      <c r="C462" s="44">
        <v>2518</v>
      </c>
      <c r="D462" s="43">
        <v>44721</v>
      </c>
      <c r="E462" s="45">
        <v>44740</v>
      </c>
      <c r="F462" s="45">
        <v>44743</v>
      </c>
      <c r="G462" s="46">
        <v>779</v>
      </c>
    </row>
    <row r="463" spans="1:7">
      <c r="A463" s="47" t="s">
        <v>1027</v>
      </c>
      <c r="B463" s="48">
        <v>44705</v>
      </c>
      <c r="C463" s="49">
        <v>2516</v>
      </c>
      <c r="D463" s="48">
        <v>44721</v>
      </c>
      <c r="E463" s="50">
        <v>44740</v>
      </c>
      <c r="F463" s="50">
        <v>44743</v>
      </c>
      <c r="G463" s="51">
        <v>780</v>
      </c>
    </row>
    <row r="464" spans="1:7">
      <c r="A464" s="42" t="s">
        <v>1028</v>
      </c>
      <c r="B464" s="43">
        <v>44701</v>
      </c>
      <c r="C464" s="44">
        <v>2514</v>
      </c>
      <c r="D464" s="43">
        <v>44721</v>
      </c>
      <c r="E464" s="45">
        <v>44740</v>
      </c>
      <c r="F464" s="45">
        <v>44743</v>
      </c>
      <c r="G464" s="46">
        <v>781</v>
      </c>
    </row>
    <row r="465" spans="1:7">
      <c r="A465" s="47" t="s">
        <v>1029</v>
      </c>
      <c r="B465" s="48">
        <v>44701</v>
      </c>
      <c r="C465" s="49">
        <v>2511</v>
      </c>
      <c r="D465" s="48">
        <v>44721</v>
      </c>
      <c r="E465" s="50">
        <v>44740</v>
      </c>
      <c r="F465" s="50">
        <v>44743</v>
      </c>
      <c r="G465" s="51">
        <v>782</v>
      </c>
    </row>
    <row r="466" spans="1:7">
      <c r="A466" s="42" t="s">
        <v>1030</v>
      </c>
      <c r="B466" s="43">
        <v>44707</v>
      </c>
      <c r="C466" s="44">
        <v>2508</v>
      </c>
      <c r="D466" s="43">
        <v>44721</v>
      </c>
      <c r="E466" s="45">
        <v>44740</v>
      </c>
      <c r="F466" s="45">
        <v>44743</v>
      </c>
      <c r="G466" s="46">
        <v>783</v>
      </c>
    </row>
    <row r="467" spans="1:7">
      <c r="A467" s="47" t="s">
        <v>1031</v>
      </c>
      <c r="B467" s="48">
        <v>44705</v>
      </c>
      <c r="C467" s="49">
        <v>2507</v>
      </c>
      <c r="D467" s="48">
        <v>44721</v>
      </c>
      <c r="E467" s="50">
        <v>44740</v>
      </c>
      <c r="F467" s="50">
        <v>44743</v>
      </c>
      <c r="G467" s="51">
        <v>784</v>
      </c>
    </row>
    <row r="468" spans="1:7">
      <c r="A468" s="42" t="s">
        <v>1032</v>
      </c>
      <c r="B468" s="43">
        <v>44704</v>
      </c>
      <c r="C468" s="44">
        <v>2506</v>
      </c>
      <c r="D468" s="43">
        <v>44721</v>
      </c>
      <c r="E468" s="45">
        <v>44740</v>
      </c>
      <c r="F468" s="45">
        <v>44743</v>
      </c>
      <c r="G468" s="46">
        <v>785</v>
      </c>
    </row>
    <row r="469" spans="1:7">
      <c r="A469" s="47" t="s">
        <v>1033</v>
      </c>
      <c r="B469" s="48">
        <v>44705</v>
      </c>
      <c r="C469" s="49">
        <v>2239</v>
      </c>
      <c r="D469" s="48">
        <v>44707</v>
      </c>
      <c r="E469" s="50">
        <v>44740</v>
      </c>
      <c r="F469" s="50">
        <v>44743</v>
      </c>
      <c r="G469" s="51">
        <v>786</v>
      </c>
    </row>
    <row r="470" spans="1:7">
      <c r="A470" s="42" t="s">
        <v>1034</v>
      </c>
      <c r="B470" s="43">
        <v>44672</v>
      </c>
      <c r="C470" s="44">
        <v>1913</v>
      </c>
      <c r="D470" s="43">
        <v>44686</v>
      </c>
      <c r="E470" s="45">
        <v>44740</v>
      </c>
      <c r="F470" s="45">
        <v>44743</v>
      </c>
      <c r="G470" s="46">
        <v>787</v>
      </c>
    </row>
    <row r="471" spans="1:7">
      <c r="A471" s="47" t="s">
        <v>1035</v>
      </c>
      <c r="B471" s="48">
        <v>44671</v>
      </c>
      <c r="C471" s="49">
        <v>1893</v>
      </c>
      <c r="D471" s="48">
        <v>44685</v>
      </c>
      <c r="E471" s="50">
        <v>44740</v>
      </c>
      <c r="F471" s="50">
        <v>44743</v>
      </c>
      <c r="G471" s="51">
        <v>788</v>
      </c>
    </row>
    <row r="472" spans="1:7">
      <c r="A472" s="42">
        <v>1352</v>
      </c>
      <c r="B472" s="43">
        <v>44732</v>
      </c>
      <c r="C472" s="44"/>
      <c r="D472" s="46"/>
      <c r="E472" s="45">
        <v>44740</v>
      </c>
      <c r="F472" s="45">
        <v>44743</v>
      </c>
      <c r="G472" s="46">
        <v>789</v>
      </c>
    </row>
    <row r="473" spans="1:7">
      <c r="A473" s="47" t="s">
        <v>1036</v>
      </c>
      <c r="B473" s="48">
        <v>44676</v>
      </c>
      <c r="C473" s="49">
        <v>1894</v>
      </c>
      <c r="D473" s="48">
        <v>44685</v>
      </c>
      <c r="E473" s="50">
        <v>44740</v>
      </c>
      <c r="F473" s="50">
        <v>44746</v>
      </c>
      <c r="G473" s="51">
        <v>792</v>
      </c>
    </row>
    <row r="474" spans="1:7">
      <c r="A474" s="42" t="s">
        <v>1037</v>
      </c>
      <c r="B474" s="43">
        <v>44673</v>
      </c>
      <c r="C474" s="44">
        <v>1895</v>
      </c>
      <c r="D474" s="43">
        <v>44685</v>
      </c>
      <c r="E474" s="45">
        <v>44740</v>
      </c>
      <c r="F474" s="79">
        <v>44746</v>
      </c>
      <c r="G474" s="46">
        <v>793</v>
      </c>
    </row>
    <row r="475" spans="1:7">
      <c r="A475" s="47" t="s">
        <v>1038</v>
      </c>
      <c r="B475" s="48">
        <v>44715</v>
      </c>
      <c r="C475" s="49">
        <v>2638</v>
      </c>
      <c r="D475" s="48">
        <v>44728</v>
      </c>
      <c r="E475" s="50">
        <v>44740</v>
      </c>
      <c r="F475" s="50">
        <v>44746</v>
      </c>
      <c r="G475" s="51">
        <v>794</v>
      </c>
    </row>
    <row r="476" spans="1:7">
      <c r="A476" s="42" t="s">
        <v>1039</v>
      </c>
      <c r="B476" s="43">
        <v>44719</v>
      </c>
      <c r="C476" s="44">
        <v>2639</v>
      </c>
      <c r="D476" s="43">
        <v>44728</v>
      </c>
      <c r="E476" s="45">
        <v>44740</v>
      </c>
      <c r="F476" s="45">
        <v>44746</v>
      </c>
      <c r="G476" s="46">
        <v>795</v>
      </c>
    </row>
    <row r="477" spans="1:7">
      <c r="A477" s="47" t="s">
        <v>1040</v>
      </c>
      <c r="B477" s="48">
        <v>44720</v>
      </c>
      <c r="C477" s="49">
        <v>2640</v>
      </c>
      <c r="D477" s="48">
        <v>44728</v>
      </c>
      <c r="E477" s="50">
        <v>44740</v>
      </c>
      <c r="F477" s="50">
        <v>44746</v>
      </c>
      <c r="G477" s="51">
        <v>796</v>
      </c>
    </row>
    <row r="478" spans="1:7">
      <c r="A478" s="42" t="s">
        <v>1041</v>
      </c>
      <c r="B478" s="43">
        <v>44721</v>
      </c>
      <c r="C478" s="44">
        <v>2641</v>
      </c>
      <c r="D478" s="43">
        <v>44728</v>
      </c>
      <c r="E478" s="45">
        <v>44740</v>
      </c>
      <c r="F478" s="45">
        <v>44746</v>
      </c>
      <c r="G478" s="46">
        <v>798</v>
      </c>
    </row>
    <row r="479" spans="1:7">
      <c r="A479" s="47" t="s">
        <v>1042</v>
      </c>
      <c r="B479" s="48">
        <v>44720</v>
      </c>
      <c r="C479" s="49">
        <v>2642</v>
      </c>
      <c r="D479" s="48">
        <v>44728</v>
      </c>
      <c r="E479" s="50">
        <v>44740</v>
      </c>
      <c r="F479" s="50">
        <v>44746</v>
      </c>
      <c r="G479" s="51">
        <v>799</v>
      </c>
    </row>
    <row r="480" spans="1:7">
      <c r="A480" s="42" t="s">
        <v>1043</v>
      </c>
      <c r="B480" s="43">
        <v>44721</v>
      </c>
      <c r="C480" s="44">
        <v>2648</v>
      </c>
      <c r="D480" s="43">
        <v>44728</v>
      </c>
      <c r="E480" s="45">
        <v>44740</v>
      </c>
      <c r="F480" s="45">
        <v>44746</v>
      </c>
      <c r="G480" s="46">
        <v>801</v>
      </c>
    </row>
    <row r="481" spans="1:7">
      <c r="A481" s="47">
        <v>3865</v>
      </c>
      <c r="B481" s="48">
        <v>44739</v>
      </c>
      <c r="C481" s="49"/>
      <c r="D481" s="51"/>
      <c r="E481" s="50">
        <v>44743</v>
      </c>
      <c r="F481" s="50">
        <v>44746</v>
      </c>
      <c r="G481" s="51">
        <v>802</v>
      </c>
    </row>
    <row r="482" spans="1:7">
      <c r="A482" s="42" t="s">
        <v>1044</v>
      </c>
      <c r="B482" s="43">
        <v>44685</v>
      </c>
      <c r="C482" s="44">
        <v>1964</v>
      </c>
      <c r="D482" s="43">
        <v>44690</v>
      </c>
      <c r="E482" s="45">
        <v>44740</v>
      </c>
      <c r="F482" s="45">
        <v>44746</v>
      </c>
      <c r="G482" s="46">
        <v>804</v>
      </c>
    </row>
    <row r="483" spans="1:7">
      <c r="A483" s="47">
        <v>14221</v>
      </c>
      <c r="B483" s="48">
        <v>44678</v>
      </c>
      <c r="C483" s="49">
        <v>1950</v>
      </c>
      <c r="D483" s="48">
        <v>44687</v>
      </c>
      <c r="E483" s="50">
        <v>44740</v>
      </c>
      <c r="F483" s="50">
        <v>44746</v>
      </c>
      <c r="G483" s="51">
        <v>805</v>
      </c>
    </row>
    <row r="484" spans="1:7">
      <c r="A484" s="42" t="s">
        <v>1045</v>
      </c>
      <c r="B484" s="43">
        <v>44720</v>
      </c>
      <c r="C484" s="44">
        <v>2538</v>
      </c>
      <c r="D484" s="43">
        <v>44722</v>
      </c>
      <c r="E484" s="45">
        <v>44740</v>
      </c>
      <c r="F484" s="45">
        <v>44746</v>
      </c>
      <c r="G484" s="46">
        <v>806</v>
      </c>
    </row>
    <row r="485" spans="1:7">
      <c r="A485" s="47" t="s">
        <v>1046</v>
      </c>
      <c r="B485" s="48">
        <v>44714</v>
      </c>
      <c r="C485" s="49">
        <v>2764</v>
      </c>
      <c r="D485" s="48">
        <v>44735</v>
      </c>
      <c r="E485" s="50">
        <v>44740</v>
      </c>
      <c r="F485" s="50">
        <v>44746</v>
      </c>
      <c r="G485" s="51">
        <v>807</v>
      </c>
    </row>
    <row r="486" spans="1:7">
      <c r="A486" s="42">
        <v>4913</v>
      </c>
      <c r="B486" s="43">
        <v>44734</v>
      </c>
      <c r="C486" s="44">
        <v>2747</v>
      </c>
      <c r="D486" s="43">
        <v>44735</v>
      </c>
      <c r="E486" s="45">
        <v>44740</v>
      </c>
      <c r="F486" s="45">
        <v>44746</v>
      </c>
      <c r="G486" s="46">
        <v>808</v>
      </c>
    </row>
    <row r="487" spans="1:7">
      <c r="A487" s="47" t="s">
        <v>1047</v>
      </c>
      <c r="B487" s="48">
        <v>44726</v>
      </c>
      <c r="C487" s="49">
        <v>2625</v>
      </c>
      <c r="D487" s="48">
        <v>44728</v>
      </c>
      <c r="E487" s="50">
        <v>44740</v>
      </c>
      <c r="F487" s="50">
        <v>44746</v>
      </c>
      <c r="G487" s="51">
        <v>809</v>
      </c>
    </row>
    <row r="488" spans="1:7">
      <c r="A488" s="42" t="s">
        <v>1048</v>
      </c>
      <c r="B488" s="67">
        <v>44727</v>
      </c>
      <c r="C488" s="66">
        <v>2701</v>
      </c>
      <c r="D488" s="43">
        <v>44733</v>
      </c>
      <c r="E488" s="45">
        <v>44740</v>
      </c>
      <c r="F488" s="68">
        <v>44747</v>
      </c>
      <c r="G488" s="69">
        <v>813</v>
      </c>
    </row>
    <row r="489" spans="1:7">
      <c r="A489" s="47" t="s">
        <v>1049</v>
      </c>
      <c r="B489" s="70">
        <v>44724</v>
      </c>
      <c r="C489" s="49">
        <v>2679</v>
      </c>
      <c r="D489" s="70">
        <v>44732</v>
      </c>
      <c r="E489" s="50">
        <v>44740</v>
      </c>
      <c r="F489" s="71">
        <v>44747</v>
      </c>
      <c r="G489" s="51">
        <v>814</v>
      </c>
    </row>
    <row r="490" spans="1:7">
      <c r="A490" s="42">
        <v>1093</v>
      </c>
      <c r="B490" s="43">
        <v>44722</v>
      </c>
      <c r="C490" s="72">
        <v>2649</v>
      </c>
      <c r="D490" s="67">
        <v>44728</v>
      </c>
      <c r="E490" s="73">
        <v>44740</v>
      </c>
      <c r="F490" s="74">
        <v>44747</v>
      </c>
      <c r="G490" s="46">
        <v>815</v>
      </c>
    </row>
    <row r="491" spans="1:7">
      <c r="A491" s="42" t="s">
        <v>1050</v>
      </c>
      <c r="B491" s="43">
        <v>44718</v>
      </c>
      <c r="C491" s="75">
        <v>2707</v>
      </c>
      <c r="D491" s="43">
        <v>44733</v>
      </c>
      <c r="E491" s="76">
        <v>44740</v>
      </c>
      <c r="F491" s="73">
        <v>44748</v>
      </c>
      <c r="G491" s="46">
        <v>817</v>
      </c>
    </row>
    <row r="492" spans="1:7">
      <c r="A492" s="47" t="s">
        <v>1051</v>
      </c>
      <c r="B492" s="48">
        <v>44718</v>
      </c>
      <c r="C492" s="49">
        <v>2706</v>
      </c>
      <c r="D492" s="48">
        <v>44733</v>
      </c>
      <c r="E492" s="50">
        <v>44740</v>
      </c>
      <c r="F492" s="50">
        <v>44748</v>
      </c>
      <c r="G492" s="51">
        <v>818</v>
      </c>
    </row>
    <row r="493" spans="1:7">
      <c r="A493" s="42" t="s">
        <v>1052</v>
      </c>
      <c r="B493" s="43">
        <v>44721</v>
      </c>
      <c r="C493" s="44">
        <v>2708</v>
      </c>
      <c r="D493" s="43">
        <v>44733</v>
      </c>
      <c r="E493" s="45">
        <v>44740</v>
      </c>
      <c r="F493" s="45">
        <v>44748</v>
      </c>
      <c r="G493" s="46">
        <v>819</v>
      </c>
    </row>
    <row r="494" spans="1:7">
      <c r="A494" s="47" t="s">
        <v>1053</v>
      </c>
      <c r="B494" s="48">
        <v>44718</v>
      </c>
      <c r="C494" s="49">
        <v>2702</v>
      </c>
      <c r="D494" s="48">
        <v>44733</v>
      </c>
      <c r="E494" s="50">
        <v>44740</v>
      </c>
      <c r="F494" s="50">
        <v>44748</v>
      </c>
      <c r="G494" s="51">
        <v>820</v>
      </c>
    </row>
    <row r="495" spans="1:7">
      <c r="A495" s="42" t="s">
        <v>1054</v>
      </c>
      <c r="B495" s="43">
        <v>44711</v>
      </c>
      <c r="C495" s="44">
        <v>2703</v>
      </c>
      <c r="D495" s="43">
        <v>44733</v>
      </c>
      <c r="E495" s="45">
        <v>44740</v>
      </c>
      <c r="F495" s="45">
        <v>44749</v>
      </c>
      <c r="G495" s="46">
        <v>826</v>
      </c>
    </row>
    <row r="496" spans="1:7">
      <c r="A496" s="47" t="s">
        <v>1055</v>
      </c>
      <c r="B496" s="48">
        <v>44721</v>
      </c>
      <c r="C496" s="49">
        <v>2704</v>
      </c>
      <c r="D496" s="48">
        <v>44733</v>
      </c>
      <c r="E496" s="50">
        <v>44740</v>
      </c>
      <c r="F496" s="50">
        <v>44749</v>
      </c>
      <c r="G496" s="51">
        <v>827</v>
      </c>
    </row>
    <row r="497" spans="1:7">
      <c r="A497" s="42" t="s">
        <v>38</v>
      </c>
      <c r="B497" s="43">
        <v>44726</v>
      </c>
      <c r="C497" s="44">
        <v>2782</v>
      </c>
      <c r="D497" s="43">
        <v>44736</v>
      </c>
      <c r="E497" s="45">
        <v>44748</v>
      </c>
      <c r="F497" s="45">
        <v>44749</v>
      </c>
      <c r="G497" s="46">
        <v>828</v>
      </c>
    </row>
    <row r="498" spans="1:7">
      <c r="A498" s="47" t="s">
        <v>1056</v>
      </c>
      <c r="B498" s="48">
        <v>44739</v>
      </c>
      <c r="C498" s="49"/>
      <c r="D498" s="51"/>
      <c r="E498" s="50">
        <v>44747</v>
      </c>
      <c r="F498" s="50">
        <v>44749</v>
      </c>
      <c r="G498" s="51">
        <v>829</v>
      </c>
    </row>
    <row r="499" spans="1:7">
      <c r="A499" s="42" t="s">
        <v>1057</v>
      </c>
      <c r="B499" s="43">
        <v>44729</v>
      </c>
      <c r="C499" s="44">
        <v>2759</v>
      </c>
      <c r="D499" s="43">
        <v>44735</v>
      </c>
      <c r="E499" s="45">
        <v>44748</v>
      </c>
      <c r="F499" s="45">
        <v>44749</v>
      </c>
      <c r="G499" s="46">
        <v>830</v>
      </c>
    </row>
    <row r="500" spans="1:7">
      <c r="A500" s="47" t="s">
        <v>1058</v>
      </c>
      <c r="B500" s="48">
        <v>44726</v>
      </c>
      <c r="C500" s="49">
        <v>2753</v>
      </c>
      <c r="D500" s="48">
        <v>44735</v>
      </c>
      <c r="E500" s="50">
        <v>44748</v>
      </c>
      <c r="F500" s="50">
        <v>44749</v>
      </c>
      <c r="G500" s="51">
        <v>831</v>
      </c>
    </row>
    <row r="501" spans="1:7">
      <c r="A501" s="42" t="s">
        <v>1059</v>
      </c>
      <c r="B501" s="43">
        <v>44740</v>
      </c>
      <c r="C501" s="44">
        <v>2886</v>
      </c>
      <c r="D501" s="43">
        <v>44743</v>
      </c>
      <c r="E501" s="45">
        <v>44748</v>
      </c>
      <c r="F501" s="45">
        <v>44749</v>
      </c>
      <c r="G501" s="46">
        <v>832</v>
      </c>
    </row>
    <row r="502" spans="1:7">
      <c r="A502" s="47">
        <v>5901</v>
      </c>
      <c r="B502" s="48">
        <v>44740</v>
      </c>
      <c r="C502" s="49">
        <v>2885</v>
      </c>
      <c r="D502" s="48">
        <v>44743</v>
      </c>
      <c r="E502" s="50">
        <v>44748</v>
      </c>
      <c r="F502" s="50">
        <v>44749</v>
      </c>
      <c r="G502" s="51">
        <v>833</v>
      </c>
    </row>
    <row r="503" spans="1:7">
      <c r="A503" s="42">
        <v>2161</v>
      </c>
      <c r="B503" s="43">
        <v>44733</v>
      </c>
      <c r="C503" s="44">
        <v>2806</v>
      </c>
      <c r="D503" s="43">
        <v>44739</v>
      </c>
      <c r="E503" s="45">
        <v>44748</v>
      </c>
      <c r="F503" s="45">
        <v>44749</v>
      </c>
      <c r="G503" s="46">
        <v>834</v>
      </c>
    </row>
    <row r="504" spans="1:7">
      <c r="A504" s="47" t="s">
        <v>1060</v>
      </c>
      <c r="B504" s="48">
        <v>44733</v>
      </c>
      <c r="C504" s="49">
        <v>2811</v>
      </c>
      <c r="D504" s="48">
        <v>44739</v>
      </c>
      <c r="E504" s="50">
        <v>44748</v>
      </c>
      <c r="F504" s="50">
        <v>44750</v>
      </c>
      <c r="G504" s="51">
        <v>835</v>
      </c>
    </row>
    <row r="505" spans="1:7">
      <c r="A505" s="42" t="s">
        <v>1061</v>
      </c>
      <c r="B505" s="43">
        <v>44726</v>
      </c>
      <c r="C505" s="44">
        <v>2812</v>
      </c>
      <c r="D505" s="43">
        <v>44739</v>
      </c>
      <c r="E505" s="45">
        <v>44748</v>
      </c>
      <c r="F505" s="45">
        <v>44750</v>
      </c>
      <c r="G505" s="46">
        <v>836</v>
      </c>
    </row>
    <row r="506" spans="1:7">
      <c r="A506" s="47" t="s">
        <v>1062</v>
      </c>
      <c r="B506" s="48">
        <v>44726</v>
      </c>
      <c r="C506" s="49">
        <v>2813</v>
      </c>
      <c r="D506" s="48">
        <v>44739</v>
      </c>
      <c r="E506" s="50">
        <v>44748</v>
      </c>
      <c r="F506" s="50">
        <v>44750</v>
      </c>
      <c r="G506" s="51">
        <v>837</v>
      </c>
    </row>
    <row r="507" spans="1:7">
      <c r="A507" s="42" t="s">
        <v>1063</v>
      </c>
      <c r="B507" s="43">
        <v>44718</v>
      </c>
      <c r="C507" s="44">
        <v>2801</v>
      </c>
      <c r="D507" s="43">
        <v>44739</v>
      </c>
      <c r="E507" s="45">
        <v>44748</v>
      </c>
      <c r="F507" s="45">
        <v>44750</v>
      </c>
      <c r="G507" s="46">
        <v>838</v>
      </c>
    </row>
    <row r="508" spans="1:7">
      <c r="A508" s="47" t="s">
        <v>1064</v>
      </c>
      <c r="B508" s="48">
        <v>44718</v>
      </c>
      <c r="C508" s="49">
        <v>2803</v>
      </c>
      <c r="D508" s="48">
        <v>44739</v>
      </c>
      <c r="E508" s="50">
        <v>44748</v>
      </c>
      <c r="F508" s="50">
        <v>44750</v>
      </c>
      <c r="G508" s="51">
        <v>839</v>
      </c>
    </row>
    <row r="509" spans="1:7">
      <c r="A509" s="42" t="s">
        <v>1065</v>
      </c>
      <c r="B509" s="43">
        <v>44718</v>
      </c>
      <c r="C509" s="44">
        <v>2804</v>
      </c>
      <c r="D509" s="43">
        <v>44739</v>
      </c>
      <c r="E509" s="45">
        <v>44748</v>
      </c>
      <c r="F509" s="45">
        <v>44750</v>
      </c>
      <c r="G509" s="46">
        <v>840</v>
      </c>
    </row>
    <row r="510" spans="1:7">
      <c r="A510" s="47" t="s">
        <v>1066</v>
      </c>
      <c r="B510" s="48">
        <v>44736</v>
      </c>
      <c r="C510" s="49"/>
      <c r="D510" s="51"/>
      <c r="E510" s="50">
        <v>44750</v>
      </c>
      <c r="F510" s="50">
        <v>44750</v>
      </c>
      <c r="G510" s="51">
        <v>841</v>
      </c>
    </row>
    <row r="511" spans="1:7">
      <c r="A511" s="61" t="s">
        <v>1196</v>
      </c>
      <c r="B511" s="43">
        <v>44740</v>
      </c>
      <c r="C511" s="44"/>
      <c r="D511" s="46"/>
      <c r="E511" s="45">
        <v>44750</v>
      </c>
      <c r="F511" s="45">
        <v>44750</v>
      </c>
      <c r="G511" s="46">
        <v>842</v>
      </c>
    </row>
    <row r="512" spans="1:7">
      <c r="A512" s="47" t="s">
        <v>1067</v>
      </c>
      <c r="B512" s="48">
        <v>44726</v>
      </c>
      <c r="C512" s="49">
        <v>2748</v>
      </c>
      <c r="D512" s="48">
        <v>44735</v>
      </c>
      <c r="E512" s="50">
        <v>44748</v>
      </c>
      <c r="F512" s="50">
        <v>44750</v>
      </c>
      <c r="G512" s="51">
        <v>843</v>
      </c>
    </row>
    <row r="513" spans="1:7">
      <c r="A513" s="42" t="s">
        <v>1068</v>
      </c>
      <c r="B513" s="43">
        <v>44726</v>
      </c>
      <c r="C513" s="44">
        <v>2749</v>
      </c>
      <c r="D513" s="43">
        <v>44735</v>
      </c>
      <c r="E513" s="45">
        <v>44748</v>
      </c>
      <c r="F513" s="45">
        <v>44750</v>
      </c>
      <c r="G513" s="46">
        <v>844</v>
      </c>
    </row>
    <row r="514" spans="1:7">
      <c r="A514" s="47" t="s">
        <v>1069</v>
      </c>
      <c r="B514" s="48">
        <v>44726</v>
      </c>
      <c r="C514" s="49">
        <v>2751</v>
      </c>
      <c r="D514" s="48">
        <v>44735</v>
      </c>
      <c r="E514" s="50">
        <v>44748</v>
      </c>
      <c r="F514" s="50">
        <v>44750</v>
      </c>
      <c r="G514" s="51">
        <v>845</v>
      </c>
    </row>
    <row r="515" spans="1:7">
      <c r="A515" s="42" t="s">
        <v>1070</v>
      </c>
      <c r="B515" s="43">
        <v>44726</v>
      </c>
      <c r="C515" s="44">
        <v>2752</v>
      </c>
      <c r="D515" s="43">
        <v>44735</v>
      </c>
      <c r="E515" s="45">
        <v>44748</v>
      </c>
      <c r="F515" s="45">
        <v>44750</v>
      </c>
      <c r="G515" s="46">
        <v>846</v>
      </c>
    </row>
    <row r="516" spans="1:7">
      <c r="A516" s="47" t="s">
        <v>1071</v>
      </c>
      <c r="B516" s="48">
        <v>44728</v>
      </c>
      <c r="C516" s="49">
        <v>2754</v>
      </c>
      <c r="D516" s="48">
        <v>44735</v>
      </c>
      <c r="E516" s="50">
        <v>44748</v>
      </c>
      <c r="F516" s="50">
        <v>44750</v>
      </c>
      <c r="G516" s="51">
        <v>850</v>
      </c>
    </row>
    <row r="517" spans="1:7">
      <c r="A517" s="42" t="s">
        <v>1072</v>
      </c>
      <c r="B517" s="43">
        <v>44728</v>
      </c>
      <c r="C517" s="44">
        <v>2755</v>
      </c>
      <c r="D517" s="43">
        <v>44735</v>
      </c>
      <c r="E517" s="45">
        <v>44748</v>
      </c>
      <c r="F517" s="45">
        <v>44750</v>
      </c>
      <c r="G517" s="46">
        <v>851</v>
      </c>
    </row>
    <row r="518" spans="1:7">
      <c r="A518" s="47" t="s">
        <v>1073</v>
      </c>
      <c r="B518" s="48">
        <v>44728</v>
      </c>
      <c r="C518" s="49">
        <v>2757</v>
      </c>
      <c r="D518" s="48">
        <v>44735</v>
      </c>
      <c r="E518" s="50">
        <v>44748</v>
      </c>
      <c r="F518" s="50">
        <v>44750</v>
      </c>
      <c r="G518" s="51">
        <v>852</v>
      </c>
    </row>
    <row r="519" spans="1:7">
      <c r="A519" s="42" t="s">
        <v>1074</v>
      </c>
      <c r="B519" s="43">
        <v>44677</v>
      </c>
      <c r="C519" s="44">
        <v>2088</v>
      </c>
      <c r="D519" s="43">
        <v>44729</v>
      </c>
      <c r="E519" s="45">
        <v>44741</v>
      </c>
      <c r="F519" s="45">
        <v>44750</v>
      </c>
      <c r="G519" s="46">
        <v>853</v>
      </c>
    </row>
    <row r="520" spans="1:7">
      <c r="A520" s="47" t="s">
        <v>1075</v>
      </c>
      <c r="B520" s="48">
        <v>44651</v>
      </c>
      <c r="C520" s="49">
        <v>2097</v>
      </c>
      <c r="D520" s="48">
        <v>44729</v>
      </c>
      <c r="E520" s="50">
        <v>44741</v>
      </c>
      <c r="F520" s="50">
        <v>44750</v>
      </c>
      <c r="G520" s="51">
        <v>854</v>
      </c>
    </row>
    <row r="521" spans="1:7">
      <c r="A521" s="42">
        <v>291</v>
      </c>
      <c r="B521" s="43">
        <v>44697</v>
      </c>
      <c r="C521" s="44"/>
      <c r="D521" s="46"/>
      <c r="E521" s="45">
        <v>44741</v>
      </c>
      <c r="F521" s="45">
        <v>44753</v>
      </c>
      <c r="G521" s="46">
        <v>855</v>
      </c>
    </row>
    <row r="522" spans="1:7">
      <c r="A522" s="47" t="s">
        <v>1076</v>
      </c>
      <c r="B522" s="48">
        <v>44711</v>
      </c>
      <c r="C522" s="49">
        <v>2517</v>
      </c>
      <c r="D522" s="48">
        <v>44721</v>
      </c>
      <c r="E522" s="50">
        <v>44740</v>
      </c>
      <c r="F522" s="50">
        <v>44753</v>
      </c>
      <c r="G522" s="51">
        <v>856</v>
      </c>
    </row>
    <row r="523" spans="1:7">
      <c r="A523" s="42" t="s">
        <v>1077</v>
      </c>
      <c r="B523" s="43">
        <v>44733</v>
      </c>
      <c r="C523" s="44">
        <v>2745</v>
      </c>
      <c r="D523" s="43">
        <v>44735</v>
      </c>
      <c r="E523" s="45">
        <v>44748</v>
      </c>
      <c r="F523" s="45">
        <v>44753</v>
      </c>
      <c r="G523" s="46">
        <v>857</v>
      </c>
    </row>
    <row r="524" spans="1:7">
      <c r="A524" s="47" t="s">
        <v>1078</v>
      </c>
      <c r="B524" s="48">
        <v>44691</v>
      </c>
      <c r="C524" s="49">
        <v>2052</v>
      </c>
      <c r="D524" s="48">
        <v>44697</v>
      </c>
      <c r="E524" s="50">
        <v>44707</v>
      </c>
      <c r="F524" s="50">
        <v>44753</v>
      </c>
      <c r="G524" s="51">
        <v>858</v>
      </c>
    </row>
    <row r="525" spans="1:7">
      <c r="A525" s="42" t="s">
        <v>1079</v>
      </c>
      <c r="B525" s="43">
        <v>44734</v>
      </c>
      <c r="C525" s="44"/>
      <c r="D525" s="46"/>
      <c r="E525" s="45">
        <v>44734</v>
      </c>
      <c r="F525" s="45">
        <v>44753</v>
      </c>
      <c r="G525" s="46">
        <v>860</v>
      </c>
    </row>
    <row r="526" spans="1:7">
      <c r="A526" s="47" t="s">
        <v>1080</v>
      </c>
      <c r="B526" s="48">
        <v>44739</v>
      </c>
      <c r="C526" s="49"/>
      <c r="D526" s="51"/>
      <c r="E526" s="49"/>
      <c r="F526" s="50">
        <v>44753</v>
      </c>
      <c r="G526" s="51">
        <v>862</v>
      </c>
    </row>
    <row r="527" spans="1:7">
      <c r="A527" s="42" t="s">
        <v>1081</v>
      </c>
      <c r="B527" s="43">
        <v>44679</v>
      </c>
      <c r="C527" s="44">
        <v>1914</v>
      </c>
      <c r="D527" s="43">
        <v>44686</v>
      </c>
      <c r="E527" s="45">
        <v>44740</v>
      </c>
      <c r="F527" s="45">
        <v>44755</v>
      </c>
      <c r="G527" s="46">
        <v>869</v>
      </c>
    </row>
    <row r="528" spans="1:7">
      <c r="A528" s="47" t="s">
        <v>1082</v>
      </c>
      <c r="B528" s="48">
        <v>44748</v>
      </c>
      <c r="C528" s="49"/>
      <c r="D528" s="51"/>
      <c r="E528" s="50">
        <v>44753</v>
      </c>
      <c r="F528" s="50">
        <v>44755</v>
      </c>
      <c r="G528" s="51">
        <v>870</v>
      </c>
    </row>
    <row r="529" spans="1:7">
      <c r="A529" s="42" t="s">
        <v>1083</v>
      </c>
      <c r="B529" s="43">
        <v>44728</v>
      </c>
      <c r="C529" s="72">
        <v>2691</v>
      </c>
      <c r="D529" s="43">
        <v>44733</v>
      </c>
      <c r="E529" s="73">
        <v>44740</v>
      </c>
      <c r="F529" s="73">
        <v>44755</v>
      </c>
      <c r="G529" s="46">
        <v>871</v>
      </c>
    </row>
    <row r="530" spans="1:7">
      <c r="A530" s="42" t="s">
        <v>1276</v>
      </c>
      <c r="B530" s="43">
        <v>44721</v>
      </c>
      <c r="C530" s="75">
        <v>2645</v>
      </c>
      <c r="D530" s="43">
        <v>44728</v>
      </c>
      <c r="E530" s="76">
        <v>44740</v>
      </c>
      <c r="F530" s="73">
        <v>44761</v>
      </c>
      <c r="G530" s="46">
        <v>884</v>
      </c>
    </row>
    <row r="531" spans="1:7">
      <c r="A531" s="47" t="s">
        <v>1277</v>
      </c>
      <c r="B531" s="48">
        <v>44728</v>
      </c>
      <c r="C531" s="49">
        <v>2763</v>
      </c>
      <c r="D531" s="48">
        <v>44735</v>
      </c>
      <c r="E531" s="50">
        <v>44740</v>
      </c>
      <c r="F531" s="50">
        <v>44761</v>
      </c>
      <c r="G531" s="51">
        <v>885</v>
      </c>
    </row>
    <row r="532" spans="1:7">
      <c r="A532" s="42" t="s">
        <v>1278</v>
      </c>
      <c r="B532" s="43">
        <v>44721</v>
      </c>
      <c r="C532" s="44">
        <v>2644</v>
      </c>
      <c r="D532" s="43">
        <v>44728</v>
      </c>
      <c r="E532" s="45">
        <v>44740</v>
      </c>
      <c r="F532" s="45">
        <v>44761</v>
      </c>
      <c r="G532" s="46">
        <v>886</v>
      </c>
    </row>
    <row r="533" spans="1:7">
      <c r="A533" s="47" t="s">
        <v>1279</v>
      </c>
      <c r="B533" s="48">
        <v>44726</v>
      </c>
      <c r="C533" s="49">
        <v>2750</v>
      </c>
      <c r="D533" s="48">
        <v>44735</v>
      </c>
      <c r="E533" s="50">
        <v>44748</v>
      </c>
      <c r="F533" s="50">
        <v>44761</v>
      </c>
      <c r="G533" s="51">
        <v>887</v>
      </c>
    </row>
    <row r="534" spans="1:7">
      <c r="A534" s="42" t="s">
        <v>1280</v>
      </c>
      <c r="B534" s="43">
        <v>44680</v>
      </c>
      <c r="C534" s="44">
        <v>1936</v>
      </c>
      <c r="D534" s="43">
        <v>44687</v>
      </c>
      <c r="E534" s="45">
        <v>44740</v>
      </c>
      <c r="F534" s="45">
        <v>44761</v>
      </c>
      <c r="G534" s="46">
        <v>888</v>
      </c>
    </row>
    <row r="535" spans="1:7">
      <c r="A535" s="47" t="s">
        <v>1281</v>
      </c>
      <c r="B535" s="48">
        <v>44721</v>
      </c>
      <c r="C535" s="49">
        <v>2647</v>
      </c>
      <c r="D535" s="48">
        <v>44728</v>
      </c>
      <c r="E535" s="50">
        <v>44740</v>
      </c>
      <c r="F535" s="50">
        <v>44761</v>
      </c>
      <c r="G535" s="51">
        <v>889</v>
      </c>
    </row>
    <row r="536" spans="1:7">
      <c r="A536" s="42" t="s">
        <v>1282</v>
      </c>
      <c r="B536" s="43">
        <v>44728</v>
      </c>
      <c r="C536" s="44">
        <v>2758</v>
      </c>
      <c r="D536" s="43">
        <v>44735</v>
      </c>
      <c r="E536" s="45">
        <v>44748</v>
      </c>
      <c r="F536" s="45">
        <v>44761</v>
      </c>
      <c r="G536" s="46">
        <v>890</v>
      </c>
    </row>
    <row r="537" spans="1:7">
      <c r="A537" s="47" t="s">
        <v>1283</v>
      </c>
      <c r="B537" s="48">
        <v>44728</v>
      </c>
      <c r="C537" s="49">
        <v>2756</v>
      </c>
      <c r="D537" s="48">
        <v>44735</v>
      </c>
      <c r="E537" s="50">
        <v>44748</v>
      </c>
      <c r="F537" s="50">
        <v>44761</v>
      </c>
      <c r="G537" s="51">
        <v>891</v>
      </c>
    </row>
    <row r="538" spans="1:7">
      <c r="A538" s="42" t="s">
        <v>1284</v>
      </c>
      <c r="B538" s="43">
        <v>44749</v>
      </c>
      <c r="C538" s="44"/>
      <c r="D538" s="46"/>
      <c r="E538" s="45">
        <v>44757</v>
      </c>
      <c r="F538" s="45">
        <v>44761</v>
      </c>
      <c r="G538" s="46">
        <v>896</v>
      </c>
    </row>
    <row r="539" spans="1:7">
      <c r="A539" s="47" t="s">
        <v>1285</v>
      </c>
      <c r="B539" s="48">
        <v>44747</v>
      </c>
      <c r="C539" s="49"/>
      <c r="D539" s="51"/>
      <c r="E539" s="50">
        <v>44757</v>
      </c>
      <c r="F539" s="50">
        <v>44761</v>
      </c>
      <c r="G539" s="51">
        <v>897</v>
      </c>
    </row>
    <row r="540" spans="1:7">
      <c r="A540" s="42" t="s">
        <v>1286</v>
      </c>
      <c r="B540" s="43">
        <v>44740</v>
      </c>
      <c r="C540" s="44">
        <v>2887</v>
      </c>
      <c r="D540" s="43">
        <v>44743</v>
      </c>
      <c r="E540" s="45">
        <v>44748</v>
      </c>
      <c r="F540" s="45">
        <v>44761</v>
      </c>
      <c r="G540" s="46">
        <v>898</v>
      </c>
    </row>
    <row r="541" spans="1:7">
      <c r="A541" s="47" t="s">
        <v>1287</v>
      </c>
      <c r="B541" s="48">
        <v>44677</v>
      </c>
      <c r="C541" s="49">
        <v>1892</v>
      </c>
      <c r="D541" s="48">
        <v>44685</v>
      </c>
      <c r="E541" s="50">
        <v>44740</v>
      </c>
      <c r="F541" s="50">
        <v>44761</v>
      </c>
      <c r="G541" s="51">
        <v>899</v>
      </c>
    </row>
    <row r="542" spans="1:7">
      <c r="A542" s="42">
        <v>47</v>
      </c>
      <c r="B542" s="43">
        <v>44725</v>
      </c>
      <c r="C542" s="44">
        <v>2705</v>
      </c>
      <c r="D542" s="43">
        <v>44733</v>
      </c>
      <c r="E542" s="45">
        <v>44740</v>
      </c>
      <c r="F542" s="45">
        <v>44761</v>
      </c>
      <c r="G542" s="46">
        <v>900</v>
      </c>
    </row>
    <row r="543" spans="1:7">
      <c r="A543" s="47" t="s">
        <v>1288</v>
      </c>
      <c r="B543" s="48">
        <v>44687</v>
      </c>
      <c r="C543" s="49">
        <v>2802</v>
      </c>
      <c r="D543" s="48">
        <v>44739</v>
      </c>
      <c r="E543" s="50">
        <v>44748</v>
      </c>
      <c r="F543" s="50">
        <v>44761</v>
      </c>
      <c r="G543" s="51">
        <v>903</v>
      </c>
    </row>
    <row r="544" spans="1:7">
      <c r="A544" s="42" t="s">
        <v>1289</v>
      </c>
      <c r="B544" s="43">
        <v>44718</v>
      </c>
      <c r="C544" s="44">
        <v>2808</v>
      </c>
      <c r="D544" s="43">
        <v>44739</v>
      </c>
      <c r="E544" s="45">
        <v>44748</v>
      </c>
      <c r="F544" s="45">
        <v>44762</v>
      </c>
      <c r="G544" s="46">
        <v>904</v>
      </c>
    </row>
    <row r="545" spans="1:7">
      <c r="A545" s="47" t="s">
        <v>1290</v>
      </c>
      <c r="B545" s="48">
        <v>44718</v>
      </c>
      <c r="C545" s="49">
        <v>2805</v>
      </c>
      <c r="D545" s="48">
        <v>44739</v>
      </c>
      <c r="E545" s="50">
        <v>44748</v>
      </c>
      <c r="F545" s="50">
        <v>44762</v>
      </c>
      <c r="G545" s="51">
        <v>905</v>
      </c>
    </row>
    <row r="546" spans="1:7">
      <c r="A546" s="42" t="s">
        <v>1291</v>
      </c>
      <c r="B546" s="43">
        <v>44718</v>
      </c>
      <c r="C546" s="44">
        <v>2810</v>
      </c>
      <c r="D546" s="43">
        <v>44739</v>
      </c>
      <c r="E546" s="45">
        <v>44748</v>
      </c>
      <c r="F546" s="45">
        <v>44762</v>
      </c>
      <c r="G546" s="46">
        <v>906</v>
      </c>
    </row>
    <row r="547" spans="1:7">
      <c r="A547" s="47" t="s">
        <v>1292</v>
      </c>
      <c r="B547" s="48">
        <v>44718</v>
      </c>
      <c r="C547" s="49">
        <v>2809</v>
      </c>
      <c r="D547" s="48">
        <v>44739</v>
      </c>
      <c r="E547" s="50">
        <v>44748</v>
      </c>
      <c r="F547" s="50">
        <v>44762</v>
      </c>
      <c r="G547" s="51">
        <v>907</v>
      </c>
    </row>
    <row r="548" spans="1:7">
      <c r="A548" s="42" t="s">
        <v>1293</v>
      </c>
      <c r="B548" s="43">
        <v>44718</v>
      </c>
      <c r="C548" s="44">
        <v>2800</v>
      </c>
      <c r="D548" s="43">
        <v>44739</v>
      </c>
      <c r="E548" s="45">
        <v>44748</v>
      </c>
      <c r="F548" s="45">
        <v>44762</v>
      </c>
      <c r="G548" s="46">
        <v>908</v>
      </c>
    </row>
    <row r="549" spans="1:7">
      <c r="A549" s="47" t="s">
        <v>1294</v>
      </c>
      <c r="B549" s="48">
        <v>44753</v>
      </c>
      <c r="C549" s="49"/>
      <c r="D549" s="51"/>
      <c r="E549" s="50">
        <v>44761</v>
      </c>
      <c r="F549" s="50">
        <v>44762</v>
      </c>
      <c r="G549" s="51">
        <v>909</v>
      </c>
    </row>
    <row r="550" spans="1:7">
      <c r="A550" s="42" t="s">
        <v>1295</v>
      </c>
      <c r="B550" s="43">
        <v>44750</v>
      </c>
      <c r="C550" s="44"/>
      <c r="D550" s="46"/>
      <c r="E550" s="45">
        <v>44761</v>
      </c>
      <c r="F550" s="45">
        <v>44762</v>
      </c>
      <c r="G550" s="46">
        <v>910</v>
      </c>
    </row>
    <row r="551" spans="1:7">
      <c r="A551" s="47" t="s">
        <v>1296</v>
      </c>
      <c r="B551" s="48">
        <v>44753</v>
      </c>
      <c r="C551" s="49"/>
      <c r="D551" s="51"/>
      <c r="E551" s="50">
        <v>44761</v>
      </c>
      <c r="F551" s="50">
        <v>44762</v>
      </c>
      <c r="G551" s="51">
        <v>911</v>
      </c>
    </row>
    <row r="552" spans="1:7">
      <c r="A552" s="42" t="s">
        <v>1297</v>
      </c>
      <c r="B552" s="43">
        <v>44753</v>
      </c>
      <c r="C552" s="44"/>
      <c r="D552" s="46"/>
      <c r="E552" s="45">
        <v>44761</v>
      </c>
      <c r="F552" s="45">
        <v>44762</v>
      </c>
      <c r="G552" s="46">
        <v>912</v>
      </c>
    </row>
    <row r="553" spans="1:7">
      <c r="A553" s="47" t="s">
        <v>1298</v>
      </c>
      <c r="B553" s="48">
        <v>44753</v>
      </c>
      <c r="C553" s="49"/>
      <c r="D553" s="51"/>
      <c r="E553" s="50">
        <v>44763</v>
      </c>
      <c r="F553" s="50">
        <v>44763</v>
      </c>
      <c r="G553" s="51">
        <v>918</v>
      </c>
    </row>
    <row r="554" spans="1:7">
      <c r="A554" s="42">
        <v>2338</v>
      </c>
      <c r="B554" s="43">
        <v>44714</v>
      </c>
      <c r="C554" s="44">
        <v>2575</v>
      </c>
      <c r="D554" s="43">
        <v>44726</v>
      </c>
      <c r="E554" s="45">
        <v>44767</v>
      </c>
      <c r="F554" s="45">
        <v>44768</v>
      </c>
      <c r="G554" s="46">
        <v>932</v>
      </c>
    </row>
    <row r="555" spans="1:7">
      <c r="A555" s="47">
        <v>3361</v>
      </c>
      <c r="B555" s="48">
        <v>44718</v>
      </c>
      <c r="C555" s="49">
        <v>2592</v>
      </c>
      <c r="D555" s="48">
        <v>44726</v>
      </c>
      <c r="E555" s="50">
        <v>44767</v>
      </c>
      <c r="F555" s="50">
        <v>44768</v>
      </c>
      <c r="G555" s="51">
        <v>933</v>
      </c>
    </row>
    <row r="556" spans="1:7">
      <c r="A556" s="42">
        <v>1732</v>
      </c>
      <c r="B556" s="43">
        <v>44719</v>
      </c>
      <c r="C556" s="44">
        <v>2585</v>
      </c>
      <c r="D556" s="43">
        <v>44726</v>
      </c>
      <c r="E556" s="45">
        <v>44767</v>
      </c>
      <c r="F556" s="45">
        <v>44768</v>
      </c>
      <c r="G556" s="46">
        <v>934</v>
      </c>
    </row>
    <row r="557" spans="1:7">
      <c r="A557" s="47">
        <v>3578</v>
      </c>
      <c r="B557" s="48">
        <v>44704</v>
      </c>
      <c r="C557" s="49">
        <v>2556</v>
      </c>
      <c r="D557" s="48">
        <v>44725</v>
      </c>
      <c r="E557" s="50">
        <v>44767</v>
      </c>
      <c r="F557" s="50">
        <v>44770</v>
      </c>
      <c r="G557" s="51">
        <v>935</v>
      </c>
    </row>
    <row r="558" spans="1:7">
      <c r="A558" s="42">
        <v>5737</v>
      </c>
      <c r="B558" s="43">
        <v>44715</v>
      </c>
      <c r="C558" s="44">
        <v>2587</v>
      </c>
      <c r="D558" s="43">
        <v>44726</v>
      </c>
      <c r="E558" s="45">
        <v>44767</v>
      </c>
      <c r="F558" s="83" t="s">
        <v>1299</v>
      </c>
      <c r="G558" s="46">
        <v>936</v>
      </c>
    </row>
    <row r="559" spans="1:7">
      <c r="A559" s="47" t="s">
        <v>1300</v>
      </c>
      <c r="B559" s="48">
        <v>44734</v>
      </c>
      <c r="C559" s="49">
        <v>3043</v>
      </c>
      <c r="D559" s="48">
        <v>44753</v>
      </c>
      <c r="E559" s="50">
        <v>44768</v>
      </c>
      <c r="F559" s="50">
        <v>44768</v>
      </c>
      <c r="G559" s="51">
        <v>937</v>
      </c>
    </row>
    <row r="560" spans="1:7">
      <c r="A560" s="42">
        <v>13897</v>
      </c>
      <c r="B560" s="43">
        <v>44743</v>
      </c>
      <c r="C560" s="44">
        <v>3044</v>
      </c>
      <c r="D560" s="43">
        <v>44753</v>
      </c>
      <c r="E560" s="45">
        <v>44768</v>
      </c>
      <c r="F560" s="45">
        <v>44768</v>
      </c>
      <c r="G560" s="46">
        <v>938</v>
      </c>
    </row>
    <row r="561" spans="1:7">
      <c r="A561" s="47" t="s">
        <v>1301</v>
      </c>
      <c r="B561" s="48">
        <v>44734</v>
      </c>
      <c r="C561" s="49">
        <v>2931</v>
      </c>
      <c r="D561" s="48">
        <v>44747</v>
      </c>
      <c r="E561" s="50">
        <v>44768</v>
      </c>
      <c r="F561" s="50">
        <v>44769</v>
      </c>
      <c r="G561" s="51">
        <v>943</v>
      </c>
    </row>
    <row r="562" spans="1:7">
      <c r="A562" s="42" t="s">
        <v>1302</v>
      </c>
      <c r="B562" s="43">
        <v>44732</v>
      </c>
      <c r="C562" s="44">
        <v>2944</v>
      </c>
      <c r="D562" s="43">
        <v>44747</v>
      </c>
      <c r="E562" s="45">
        <v>44768</v>
      </c>
      <c r="F562" s="45">
        <v>44769</v>
      </c>
      <c r="G562" s="46">
        <v>944</v>
      </c>
    </row>
    <row r="563" spans="1:7">
      <c r="A563" s="47" t="s">
        <v>1303</v>
      </c>
      <c r="B563" s="48">
        <v>44746</v>
      </c>
      <c r="C563" s="49">
        <v>3001</v>
      </c>
      <c r="D563" s="48">
        <v>44749</v>
      </c>
      <c r="E563" s="50">
        <v>44768</v>
      </c>
      <c r="F563" s="50">
        <v>44770</v>
      </c>
      <c r="G563" s="51">
        <v>945</v>
      </c>
    </row>
    <row r="564" spans="1:7">
      <c r="A564" s="42" t="s">
        <v>1304</v>
      </c>
      <c r="B564" s="43">
        <v>44739</v>
      </c>
      <c r="C564" s="44">
        <v>3059</v>
      </c>
      <c r="D564" s="43">
        <v>44754</v>
      </c>
      <c r="E564" s="45">
        <v>44768</v>
      </c>
      <c r="F564" s="45">
        <v>44769</v>
      </c>
      <c r="G564" s="46">
        <v>946</v>
      </c>
    </row>
    <row r="565" spans="1:7">
      <c r="A565" s="47" t="s">
        <v>1305</v>
      </c>
      <c r="B565" s="48">
        <v>44739</v>
      </c>
      <c r="C565" s="49">
        <v>3058</v>
      </c>
      <c r="D565" s="48">
        <v>44754</v>
      </c>
      <c r="E565" s="50">
        <v>44768</v>
      </c>
      <c r="F565" s="50">
        <v>44769</v>
      </c>
      <c r="G565" s="51">
        <v>947</v>
      </c>
    </row>
    <row r="566" spans="1:7">
      <c r="A566" s="42" t="s">
        <v>1306</v>
      </c>
      <c r="B566" s="43">
        <v>44739</v>
      </c>
      <c r="C566" s="44">
        <v>3057</v>
      </c>
      <c r="D566" s="43">
        <v>44754</v>
      </c>
      <c r="E566" s="45">
        <v>44768</v>
      </c>
      <c r="F566" s="45">
        <v>44769</v>
      </c>
      <c r="G566" s="46">
        <v>948</v>
      </c>
    </row>
    <row r="567" spans="1:7">
      <c r="A567" s="47" t="s">
        <v>1307</v>
      </c>
      <c r="B567" s="48">
        <v>44734</v>
      </c>
      <c r="C567" s="49">
        <v>2936</v>
      </c>
      <c r="D567" s="48">
        <v>44747</v>
      </c>
      <c r="E567" s="50">
        <v>44768</v>
      </c>
      <c r="F567" s="50">
        <v>44769</v>
      </c>
      <c r="G567" s="51">
        <v>949</v>
      </c>
    </row>
    <row r="568" spans="1:7">
      <c r="A568" s="42" t="s">
        <v>1308</v>
      </c>
      <c r="B568" s="43">
        <v>44734</v>
      </c>
      <c r="C568" s="44">
        <v>2934</v>
      </c>
      <c r="D568" s="43">
        <v>44747</v>
      </c>
      <c r="E568" s="45">
        <v>44768</v>
      </c>
      <c r="F568" s="45">
        <v>44769</v>
      </c>
      <c r="G568" s="46">
        <v>950</v>
      </c>
    </row>
    <row r="569" spans="1:7">
      <c r="A569" s="47" t="s">
        <v>1309</v>
      </c>
      <c r="B569" s="48">
        <v>44734</v>
      </c>
      <c r="C569" s="49">
        <v>2930</v>
      </c>
      <c r="D569" s="48">
        <v>44747</v>
      </c>
      <c r="E569" s="50">
        <v>44768</v>
      </c>
      <c r="F569" s="50">
        <v>44769</v>
      </c>
      <c r="G569" s="51">
        <v>951</v>
      </c>
    </row>
    <row r="570" spans="1:7">
      <c r="A570" s="42" t="s">
        <v>1310</v>
      </c>
      <c r="B570" s="43">
        <v>44739</v>
      </c>
      <c r="C570" s="44">
        <v>2932</v>
      </c>
      <c r="D570" s="43">
        <v>44747</v>
      </c>
      <c r="E570" s="45">
        <v>44768</v>
      </c>
      <c r="F570" s="45">
        <v>44769</v>
      </c>
      <c r="G570" s="46">
        <v>952</v>
      </c>
    </row>
    <row r="571" spans="1:7">
      <c r="A571" s="47" t="s">
        <v>1311</v>
      </c>
      <c r="B571" s="48">
        <v>44734</v>
      </c>
      <c r="C571" s="49">
        <v>2935</v>
      </c>
      <c r="D571" s="48">
        <v>44747</v>
      </c>
      <c r="E571" s="50">
        <v>44768</v>
      </c>
      <c r="F571" s="50">
        <v>44769</v>
      </c>
      <c r="G571" s="51">
        <v>953</v>
      </c>
    </row>
    <row r="572" spans="1:7">
      <c r="A572" s="42" t="s">
        <v>1312</v>
      </c>
      <c r="B572" s="43">
        <v>44739</v>
      </c>
      <c r="C572" s="66">
        <v>2933</v>
      </c>
      <c r="D572" s="43">
        <v>44747</v>
      </c>
      <c r="E572" s="45">
        <v>44768</v>
      </c>
      <c r="F572" s="68">
        <v>44769</v>
      </c>
      <c r="G572" s="69">
        <v>954</v>
      </c>
    </row>
    <row r="573" spans="1:7">
      <c r="A573" s="47" t="s">
        <v>1313</v>
      </c>
      <c r="B573" s="70">
        <v>44735</v>
      </c>
      <c r="C573" s="49">
        <v>2937</v>
      </c>
      <c r="D573" s="70">
        <v>44747</v>
      </c>
      <c r="E573" s="50">
        <v>44768</v>
      </c>
      <c r="F573" s="71">
        <v>44769</v>
      </c>
      <c r="G573" s="51">
        <v>955</v>
      </c>
    </row>
    <row r="574" spans="1:7">
      <c r="A574" s="42" t="s">
        <v>1314</v>
      </c>
      <c r="B574" s="43">
        <v>44734</v>
      </c>
      <c r="C574" s="44">
        <v>2938</v>
      </c>
      <c r="D574" s="67">
        <v>44747</v>
      </c>
      <c r="E574" s="45">
        <v>44768</v>
      </c>
      <c r="F574" s="68">
        <v>44769</v>
      </c>
      <c r="G574" s="46">
        <v>956</v>
      </c>
    </row>
    <row r="575" spans="1:7">
      <c r="A575" s="47" t="s">
        <v>1315</v>
      </c>
      <c r="B575" s="48">
        <v>44733</v>
      </c>
      <c r="C575" s="49">
        <v>2939</v>
      </c>
      <c r="D575" s="48">
        <v>44747</v>
      </c>
      <c r="E575" s="50">
        <v>44768</v>
      </c>
      <c r="F575" s="50">
        <v>44769</v>
      </c>
      <c r="G575" s="51">
        <v>957</v>
      </c>
    </row>
    <row r="576" spans="1:7">
      <c r="A576" s="42" t="s">
        <v>1316</v>
      </c>
      <c r="B576" s="43">
        <v>44663</v>
      </c>
      <c r="C576" s="72">
        <v>2923</v>
      </c>
      <c r="D576" s="43">
        <v>44747</v>
      </c>
      <c r="E576" s="73">
        <v>44768</v>
      </c>
      <c r="F576" s="73">
        <v>44769</v>
      </c>
      <c r="G576" s="46">
        <v>961</v>
      </c>
    </row>
    <row r="577" spans="1:7">
      <c r="A577" s="42" t="s">
        <v>1317</v>
      </c>
      <c r="B577" s="43">
        <v>44663</v>
      </c>
      <c r="C577" s="75">
        <v>2925</v>
      </c>
      <c r="D577" s="43">
        <v>44747</v>
      </c>
      <c r="E577" s="76">
        <v>44768</v>
      </c>
      <c r="F577" s="73">
        <v>44769</v>
      </c>
      <c r="G577" s="46">
        <v>962</v>
      </c>
    </row>
    <row r="578" spans="1:7">
      <c r="A578" s="47" t="s">
        <v>1318</v>
      </c>
      <c r="B578" s="48">
        <v>44663</v>
      </c>
      <c r="C578" s="49">
        <v>2927</v>
      </c>
      <c r="D578" s="48">
        <v>44747</v>
      </c>
      <c r="E578" s="50">
        <v>44768</v>
      </c>
      <c r="F578" s="50">
        <v>44769</v>
      </c>
      <c r="G578" s="51">
        <v>963</v>
      </c>
    </row>
    <row r="579" spans="1:7">
      <c r="A579" s="42" t="s">
        <v>1319</v>
      </c>
      <c r="B579" s="43">
        <v>44663</v>
      </c>
      <c r="C579" s="44">
        <v>2926</v>
      </c>
      <c r="D579" s="43">
        <v>44747</v>
      </c>
      <c r="E579" s="45">
        <v>44768</v>
      </c>
      <c r="F579" s="45">
        <v>44769</v>
      </c>
      <c r="G579" s="46">
        <v>964</v>
      </c>
    </row>
    <row r="580" spans="1:7">
      <c r="A580" s="47" t="s">
        <v>1320</v>
      </c>
      <c r="B580" s="48">
        <v>44663</v>
      </c>
      <c r="C580" s="49">
        <v>2928</v>
      </c>
      <c r="D580" s="48">
        <v>44747</v>
      </c>
      <c r="E580" s="50">
        <v>44768</v>
      </c>
      <c r="F580" s="50">
        <v>44769</v>
      </c>
      <c r="G580" s="51">
        <v>965</v>
      </c>
    </row>
    <row r="581" spans="1:7">
      <c r="A581" s="42" t="s">
        <v>1321</v>
      </c>
      <c r="B581" s="67">
        <v>44733</v>
      </c>
      <c r="C581" s="66">
        <v>2941</v>
      </c>
      <c r="D581" s="43">
        <v>44747</v>
      </c>
      <c r="E581" s="45">
        <v>44768</v>
      </c>
      <c r="F581" s="68">
        <v>44769</v>
      </c>
      <c r="G581" s="69">
        <v>966</v>
      </c>
    </row>
    <row r="582" spans="1:7">
      <c r="A582" s="47" t="s">
        <v>1322</v>
      </c>
      <c r="B582" s="70">
        <v>44733</v>
      </c>
      <c r="C582" s="49">
        <v>2943</v>
      </c>
      <c r="D582" s="48">
        <v>44747</v>
      </c>
      <c r="E582" s="50">
        <v>44768</v>
      </c>
      <c r="F582" s="71">
        <v>44769</v>
      </c>
      <c r="G582" s="51">
        <v>967</v>
      </c>
    </row>
    <row r="583" spans="1:7">
      <c r="A583" s="42" t="s">
        <v>1323</v>
      </c>
      <c r="B583" s="43">
        <v>44663</v>
      </c>
      <c r="C583" s="44">
        <v>2922</v>
      </c>
      <c r="D583" s="67">
        <v>44747</v>
      </c>
      <c r="E583" s="45">
        <v>44768</v>
      </c>
      <c r="F583" s="68">
        <v>44769</v>
      </c>
      <c r="G583" s="46">
        <v>968</v>
      </c>
    </row>
    <row r="584" spans="1:7">
      <c r="A584" s="47">
        <v>9643</v>
      </c>
      <c r="B584" s="48">
        <v>44746</v>
      </c>
      <c r="C584" s="49">
        <v>3000</v>
      </c>
      <c r="D584" s="48">
        <v>44749</v>
      </c>
      <c r="E584" s="50">
        <v>44768</v>
      </c>
      <c r="F584" s="50">
        <v>44769</v>
      </c>
      <c r="G584" s="51">
        <v>969</v>
      </c>
    </row>
    <row r="585" spans="1:7">
      <c r="A585" s="42" t="s">
        <v>1324</v>
      </c>
      <c r="B585" s="43">
        <v>44746</v>
      </c>
      <c r="C585" s="44">
        <v>3002</v>
      </c>
      <c r="D585" s="43">
        <v>44749</v>
      </c>
      <c r="E585" s="45">
        <v>44768</v>
      </c>
      <c r="F585" s="45">
        <v>44769</v>
      </c>
      <c r="G585" s="46">
        <v>970</v>
      </c>
    </row>
    <row r="586" spans="1:7">
      <c r="A586" s="47">
        <v>9637</v>
      </c>
      <c r="B586" s="48">
        <v>44746</v>
      </c>
      <c r="C586" s="49">
        <v>3003</v>
      </c>
      <c r="D586" s="48">
        <v>44749</v>
      </c>
      <c r="E586" s="50">
        <v>44768</v>
      </c>
      <c r="F586" s="50">
        <v>44770</v>
      </c>
      <c r="G586" s="51">
        <v>971</v>
      </c>
    </row>
    <row r="587" spans="1:7">
      <c r="A587" s="42" t="s">
        <v>1325</v>
      </c>
      <c r="B587" s="43">
        <v>44741</v>
      </c>
      <c r="C587" s="44">
        <v>3004</v>
      </c>
      <c r="D587" s="43">
        <v>44749</v>
      </c>
      <c r="E587" s="45">
        <v>44768</v>
      </c>
      <c r="F587" s="45">
        <v>44770</v>
      </c>
      <c r="G587" s="46">
        <v>972</v>
      </c>
    </row>
    <row r="588" spans="1:7">
      <c r="A588" s="47" t="s">
        <v>1326</v>
      </c>
      <c r="B588" s="70">
        <v>44742</v>
      </c>
      <c r="C588" s="84">
        <v>2929</v>
      </c>
      <c r="D588" s="48">
        <v>44747</v>
      </c>
      <c r="E588" s="50">
        <v>44768</v>
      </c>
      <c r="F588" s="71">
        <v>44770</v>
      </c>
      <c r="G588" s="85">
        <v>973</v>
      </c>
    </row>
    <row r="589" spans="1:7">
      <c r="A589" s="42" t="s">
        <v>1327</v>
      </c>
      <c r="B589" s="43">
        <v>44663</v>
      </c>
      <c r="C589" s="44">
        <v>2924</v>
      </c>
      <c r="D589" s="43">
        <v>44747</v>
      </c>
      <c r="E589" s="45">
        <v>44768</v>
      </c>
      <c r="F589" s="68">
        <v>44770</v>
      </c>
      <c r="G589" s="46">
        <v>974</v>
      </c>
    </row>
    <row r="590" spans="1:7">
      <c r="A590" s="47" t="s">
        <v>1328</v>
      </c>
      <c r="B590" s="48">
        <v>44663</v>
      </c>
      <c r="C590" s="77">
        <v>2921</v>
      </c>
      <c r="D590" s="70">
        <v>44747</v>
      </c>
      <c r="E590" s="78">
        <v>44768</v>
      </c>
      <c r="F590" s="86">
        <v>44770</v>
      </c>
      <c r="G590" s="51">
        <v>975</v>
      </c>
    </row>
    <row r="591" spans="1:7">
      <c r="A591" s="42" t="s">
        <v>1330</v>
      </c>
      <c r="B591" s="43">
        <v>44725</v>
      </c>
      <c r="C591" s="72">
        <v>2571</v>
      </c>
      <c r="D591" s="43">
        <v>44726</v>
      </c>
      <c r="E591" s="73">
        <v>44763</v>
      </c>
      <c r="F591" s="73">
        <v>44775</v>
      </c>
      <c r="G591" s="46">
        <v>993</v>
      </c>
    </row>
    <row r="592" spans="1:7">
      <c r="A592" s="47" t="s">
        <v>1331</v>
      </c>
      <c r="B592" s="48">
        <v>44718</v>
      </c>
      <c r="C592" s="49">
        <v>2567</v>
      </c>
      <c r="D592" s="48">
        <v>44726</v>
      </c>
      <c r="E592" s="50">
        <v>44763</v>
      </c>
      <c r="F592" s="50">
        <v>44775</v>
      </c>
      <c r="G592" s="51">
        <v>994</v>
      </c>
    </row>
    <row r="593" spans="1:7">
      <c r="A593" s="42" t="s">
        <v>1332</v>
      </c>
      <c r="B593" s="43">
        <v>44719</v>
      </c>
      <c r="C593" s="44">
        <v>2568</v>
      </c>
      <c r="D593" s="43">
        <v>44726</v>
      </c>
      <c r="E593" s="45">
        <v>44763</v>
      </c>
      <c r="F593" s="45">
        <v>44775</v>
      </c>
      <c r="G593" s="46">
        <v>995</v>
      </c>
    </row>
    <row r="594" spans="1:7">
      <c r="A594" s="47" t="s">
        <v>1333</v>
      </c>
      <c r="B594" s="48">
        <v>44720</v>
      </c>
      <c r="C594" s="49">
        <v>2569</v>
      </c>
      <c r="D594" s="48">
        <v>44726</v>
      </c>
      <c r="E594" s="50">
        <v>44763</v>
      </c>
      <c r="F594" s="50">
        <v>44775</v>
      </c>
      <c r="G594" s="51">
        <v>996</v>
      </c>
    </row>
    <row r="595" spans="1:7">
      <c r="A595" s="42" t="s">
        <v>1334</v>
      </c>
      <c r="B595" s="43">
        <v>44750</v>
      </c>
      <c r="C595" s="44"/>
      <c r="D595" s="46"/>
      <c r="E595" s="45">
        <v>44763</v>
      </c>
      <c r="F595" s="45">
        <v>44775</v>
      </c>
      <c r="G595" s="46">
        <v>997</v>
      </c>
    </row>
    <row r="596" spans="1:7">
      <c r="A596" s="47" t="s">
        <v>1335</v>
      </c>
      <c r="B596" s="48">
        <v>44763</v>
      </c>
      <c r="C596" s="49"/>
      <c r="D596" s="51"/>
      <c r="E596" s="50">
        <v>44763</v>
      </c>
      <c r="F596" s="50">
        <v>44775</v>
      </c>
      <c r="G596" s="51">
        <v>998</v>
      </c>
    </row>
    <row r="597" spans="1:7">
      <c r="A597" s="42" t="s">
        <v>1336</v>
      </c>
      <c r="B597" s="43">
        <v>44763</v>
      </c>
      <c r="C597" s="44"/>
      <c r="D597" s="46"/>
      <c r="E597" s="45">
        <v>44767</v>
      </c>
      <c r="F597" s="45">
        <v>44775</v>
      </c>
      <c r="G597" s="46">
        <v>999</v>
      </c>
    </row>
    <row r="598" spans="1:7">
      <c r="A598" s="47" t="s">
        <v>1337</v>
      </c>
      <c r="B598" s="48">
        <v>44764</v>
      </c>
      <c r="C598" s="49"/>
      <c r="D598" s="51"/>
      <c r="E598" s="50">
        <v>44768</v>
      </c>
      <c r="F598" s="50">
        <v>44775</v>
      </c>
      <c r="G598" s="51">
        <v>1000</v>
      </c>
    </row>
    <row r="599" spans="1:7">
      <c r="A599" s="42">
        <v>11803</v>
      </c>
      <c r="B599" s="43">
        <v>44721</v>
      </c>
      <c r="C599" s="44">
        <v>2549</v>
      </c>
      <c r="D599" s="43">
        <v>44725</v>
      </c>
      <c r="E599" s="45">
        <v>44768</v>
      </c>
      <c r="F599" s="45">
        <v>44775</v>
      </c>
      <c r="G599" s="46">
        <v>1001</v>
      </c>
    </row>
    <row r="600" spans="1:7">
      <c r="A600" s="47" t="s">
        <v>1338</v>
      </c>
      <c r="B600" s="48">
        <v>44719</v>
      </c>
      <c r="C600" s="49">
        <v>2550</v>
      </c>
      <c r="D600" s="48">
        <v>44725</v>
      </c>
      <c r="E600" s="50">
        <v>44768</v>
      </c>
      <c r="F600" s="50">
        <v>44775</v>
      </c>
      <c r="G600" s="51">
        <v>1002</v>
      </c>
    </row>
    <row r="601" spans="1:7">
      <c r="A601" s="42" t="s">
        <v>1339</v>
      </c>
      <c r="B601" s="43">
        <v>44740</v>
      </c>
      <c r="C601" s="44">
        <v>3134</v>
      </c>
      <c r="D601" s="43">
        <v>44763</v>
      </c>
      <c r="E601" s="45">
        <v>44771</v>
      </c>
      <c r="F601" s="45">
        <v>44775</v>
      </c>
      <c r="G601" s="46">
        <v>1003</v>
      </c>
    </row>
    <row r="602" spans="1:7">
      <c r="A602" s="47" t="s">
        <v>1340</v>
      </c>
      <c r="B602" s="48">
        <v>44763</v>
      </c>
      <c r="C602" s="49"/>
      <c r="D602" s="51"/>
      <c r="E602" s="50">
        <v>44770</v>
      </c>
      <c r="F602" s="50">
        <v>44775</v>
      </c>
      <c r="G602" s="51">
        <v>1007</v>
      </c>
    </row>
    <row r="603" spans="1:7">
      <c r="A603" s="42" t="s">
        <v>1341</v>
      </c>
      <c r="B603" s="43">
        <v>44693</v>
      </c>
      <c r="C603" s="44">
        <v>3136</v>
      </c>
      <c r="D603" s="43">
        <v>44763</v>
      </c>
      <c r="E603" s="45">
        <v>44771</v>
      </c>
      <c r="F603" s="45">
        <v>44775</v>
      </c>
      <c r="G603" s="46">
        <v>1008</v>
      </c>
    </row>
    <row r="604" spans="1:7">
      <c r="A604" s="47">
        <v>14293</v>
      </c>
      <c r="B604" s="48">
        <v>44749</v>
      </c>
      <c r="C604" s="49"/>
      <c r="D604" s="51"/>
      <c r="E604" s="50">
        <v>44768</v>
      </c>
      <c r="F604" s="50">
        <v>44775</v>
      </c>
      <c r="G604" s="51">
        <v>1009</v>
      </c>
    </row>
    <row r="605" spans="1:7">
      <c r="A605" s="42" t="s">
        <v>1342</v>
      </c>
      <c r="B605" s="43">
        <v>44662</v>
      </c>
      <c r="C605" s="44">
        <v>3093</v>
      </c>
      <c r="D605" s="43">
        <v>44727</v>
      </c>
      <c r="E605" s="45">
        <v>44768</v>
      </c>
      <c r="F605" s="45">
        <v>44775</v>
      </c>
      <c r="G605" s="46">
        <v>1010</v>
      </c>
    </row>
    <row r="606" spans="1:7">
      <c r="A606" s="47" t="s">
        <v>1343</v>
      </c>
      <c r="B606" s="48">
        <v>44705</v>
      </c>
      <c r="C606" s="49">
        <v>3096</v>
      </c>
      <c r="D606" s="48">
        <v>44757</v>
      </c>
      <c r="E606" s="50">
        <v>44768</v>
      </c>
      <c r="F606" s="50">
        <v>44775</v>
      </c>
      <c r="G606" s="51">
        <v>1011</v>
      </c>
    </row>
    <row r="607" spans="1:7">
      <c r="A607" s="42" t="s">
        <v>1344</v>
      </c>
      <c r="B607" s="43">
        <v>44760</v>
      </c>
      <c r="C607" s="44">
        <v>3153</v>
      </c>
      <c r="D607" s="43">
        <v>44763</v>
      </c>
      <c r="E607" s="45">
        <v>44771</v>
      </c>
      <c r="F607" s="45">
        <v>44775</v>
      </c>
      <c r="G607" s="46">
        <v>1012</v>
      </c>
    </row>
    <row r="608" spans="1:7">
      <c r="A608" s="47" t="s">
        <v>1345</v>
      </c>
      <c r="B608" s="48">
        <v>44754</v>
      </c>
      <c r="C608" s="49"/>
      <c r="D608" s="51"/>
      <c r="E608" s="50">
        <v>44774</v>
      </c>
      <c r="F608" s="50">
        <v>44776</v>
      </c>
      <c r="G608" s="51">
        <v>1013</v>
      </c>
    </row>
    <row r="609" spans="1:7">
      <c r="A609" s="42" t="s">
        <v>1346</v>
      </c>
      <c r="B609" s="43">
        <v>44772</v>
      </c>
      <c r="C609" s="44"/>
      <c r="D609" s="46"/>
      <c r="E609" s="45">
        <v>44768</v>
      </c>
      <c r="F609" s="45">
        <v>44776</v>
      </c>
      <c r="G609" s="46">
        <v>1014</v>
      </c>
    </row>
    <row r="610" spans="1:7">
      <c r="A610" s="47" t="s">
        <v>1347</v>
      </c>
      <c r="B610" s="48">
        <v>44742</v>
      </c>
      <c r="C610" s="49"/>
      <c r="D610" s="51"/>
      <c r="E610" s="50">
        <v>44768</v>
      </c>
      <c r="F610" s="50">
        <v>44776</v>
      </c>
      <c r="G610" s="51">
        <v>1015</v>
      </c>
    </row>
    <row r="611" spans="1:7">
      <c r="A611" s="42" t="s">
        <v>1348</v>
      </c>
      <c r="B611" s="43">
        <v>44736</v>
      </c>
      <c r="C611" s="44">
        <v>2985</v>
      </c>
      <c r="D611" s="43">
        <v>44749</v>
      </c>
      <c r="E611" s="45">
        <v>44768</v>
      </c>
      <c r="F611" s="45">
        <v>44776</v>
      </c>
      <c r="G611" s="46">
        <v>1016</v>
      </c>
    </row>
    <row r="612" spans="1:7">
      <c r="A612" s="47" t="s">
        <v>1349</v>
      </c>
      <c r="B612" s="48">
        <v>44750</v>
      </c>
      <c r="C612" s="49">
        <v>3140</v>
      </c>
      <c r="D612" s="48">
        <v>44763</v>
      </c>
      <c r="E612" s="50">
        <v>44771</v>
      </c>
      <c r="F612" s="50">
        <v>44776</v>
      </c>
      <c r="G612" s="51">
        <v>1017</v>
      </c>
    </row>
    <row r="613" spans="1:7">
      <c r="A613" s="42" t="s">
        <v>1350</v>
      </c>
      <c r="B613" s="43">
        <v>44750</v>
      </c>
      <c r="C613" s="44">
        <v>3141</v>
      </c>
      <c r="D613" s="43">
        <v>44763</v>
      </c>
      <c r="E613" s="45">
        <v>44771</v>
      </c>
      <c r="F613" s="45">
        <v>44776</v>
      </c>
      <c r="G613" s="46">
        <v>1018</v>
      </c>
    </row>
    <row r="614" spans="1:7">
      <c r="A614" s="47" t="s">
        <v>1351</v>
      </c>
      <c r="B614" s="48">
        <v>44754</v>
      </c>
      <c r="C614" s="49">
        <v>3149</v>
      </c>
      <c r="D614" s="48">
        <v>44763</v>
      </c>
      <c r="E614" s="50">
        <v>44771</v>
      </c>
      <c r="F614" s="50">
        <v>44776</v>
      </c>
      <c r="G614" s="51">
        <v>1020</v>
      </c>
    </row>
    <row r="615" spans="1:7">
      <c r="A615" s="42" t="s">
        <v>1352</v>
      </c>
      <c r="B615" s="43">
        <v>44756</v>
      </c>
      <c r="C615" s="44">
        <v>3148</v>
      </c>
      <c r="D615" s="43">
        <v>44763</v>
      </c>
      <c r="E615" s="45">
        <v>44771</v>
      </c>
      <c r="F615" s="45">
        <v>44776</v>
      </c>
      <c r="G615" s="46">
        <v>1021</v>
      </c>
    </row>
    <row r="616" spans="1:7">
      <c r="A616" s="47" t="s">
        <v>1353</v>
      </c>
      <c r="B616" s="48">
        <v>44756</v>
      </c>
      <c r="C616" s="49">
        <v>3147</v>
      </c>
      <c r="D616" s="48">
        <v>44763</v>
      </c>
      <c r="E616" s="50">
        <v>44771</v>
      </c>
      <c r="F616" s="50">
        <v>44776</v>
      </c>
      <c r="G616" s="51">
        <v>1022</v>
      </c>
    </row>
    <row r="617" spans="1:7">
      <c r="A617" s="42" t="s">
        <v>1354</v>
      </c>
      <c r="B617" s="43">
        <v>44756</v>
      </c>
      <c r="C617" s="44">
        <v>3146</v>
      </c>
      <c r="D617" s="43">
        <v>44763</v>
      </c>
      <c r="E617" s="45">
        <v>44771</v>
      </c>
      <c r="F617" s="45">
        <v>44776</v>
      </c>
      <c r="G617" s="46">
        <v>1023</v>
      </c>
    </row>
    <row r="618" spans="1:7">
      <c r="A618" s="47" t="s">
        <v>1355</v>
      </c>
      <c r="B618" s="48">
        <v>44755</v>
      </c>
      <c r="C618" s="49">
        <v>3145</v>
      </c>
      <c r="D618" s="48">
        <v>44763</v>
      </c>
      <c r="E618" s="50">
        <v>44771</v>
      </c>
      <c r="F618" s="50">
        <v>44776</v>
      </c>
      <c r="G618" s="51">
        <v>1024</v>
      </c>
    </row>
    <row r="619" spans="1:7">
      <c r="A619" s="42" t="s">
        <v>1356</v>
      </c>
      <c r="B619" s="43">
        <v>44754</v>
      </c>
      <c r="C619" s="44">
        <v>3144</v>
      </c>
      <c r="D619" s="43">
        <v>44763</v>
      </c>
      <c r="E619" s="45">
        <v>44771</v>
      </c>
      <c r="F619" s="45">
        <v>44776</v>
      </c>
      <c r="G619" s="46">
        <v>1025</v>
      </c>
    </row>
    <row r="620" spans="1:7">
      <c r="A620" s="47" t="s">
        <v>1357</v>
      </c>
      <c r="B620" s="48">
        <v>44750</v>
      </c>
      <c r="C620" s="49">
        <v>3142</v>
      </c>
      <c r="D620" s="48">
        <v>44763</v>
      </c>
      <c r="E620" s="50">
        <v>44771</v>
      </c>
      <c r="F620" s="50">
        <v>44776</v>
      </c>
      <c r="G620" s="51">
        <v>1026</v>
      </c>
    </row>
    <row r="621" spans="1:7">
      <c r="A621" s="42" t="s">
        <v>1358</v>
      </c>
      <c r="B621" s="43">
        <v>44770</v>
      </c>
      <c r="C621" s="44"/>
      <c r="D621" s="46"/>
      <c r="E621" s="45">
        <v>44774</v>
      </c>
      <c r="F621" s="45">
        <v>44776</v>
      </c>
      <c r="G621" s="46">
        <v>1027</v>
      </c>
    </row>
    <row r="622" spans="1:7">
      <c r="A622" s="47" t="s">
        <v>1359</v>
      </c>
      <c r="B622" s="48">
        <v>44771</v>
      </c>
      <c r="C622" s="49"/>
      <c r="D622" s="51"/>
      <c r="E622" s="50">
        <v>44774</v>
      </c>
      <c r="F622" s="50">
        <v>44776</v>
      </c>
      <c r="G622" s="51">
        <v>1028</v>
      </c>
    </row>
    <row r="623" spans="1:7">
      <c r="A623" s="42" t="s">
        <v>1360</v>
      </c>
      <c r="B623" s="43">
        <v>44748</v>
      </c>
      <c r="C623" s="44">
        <v>2987</v>
      </c>
      <c r="D623" s="43">
        <v>44749</v>
      </c>
      <c r="E623" s="45">
        <v>44768</v>
      </c>
      <c r="F623" s="45">
        <v>44776</v>
      </c>
      <c r="G623" s="46">
        <v>1029</v>
      </c>
    </row>
    <row r="624" spans="1:7">
      <c r="A624" s="47" t="s">
        <v>1361</v>
      </c>
      <c r="B624" s="48">
        <v>44739</v>
      </c>
      <c r="C624" s="49">
        <v>3055</v>
      </c>
      <c r="D624" s="48">
        <v>44754</v>
      </c>
      <c r="E624" s="50">
        <v>44768</v>
      </c>
      <c r="F624" s="50">
        <v>44777</v>
      </c>
      <c r="G624" s="51">
        <v>1030</v>
      </c>
    </row>
    <row r="625" spans="1:7">
      <c r="A625" s="42" t="s">
        <v>1362</v>
      </c>
      <c r="B625" s="43">
        <v>44743</v>
      </c>
      <c r="C625" s="44">
        <v>3110</v>
      </c>
      <c r="D625" s="43">
        <v>44757</v>
      </c>
      <c r="E625" s="45">
        <v>44768</v>
      </c>
      <c r="F625" s="45">
        <v>44778</v>
      </c>
      <c r="G625" s="46">
        <v>1035</v>
      </c>
    </row>
    <row r="626" spans="1:7">
      <c r="A626" s="47" t="s">
        <v>1363</v>
      </c>
      <c r="B626" s="48">
        <v>44764</v>
      </c>
      <c r="C626" s="49">
        <v>3248</v>
      </c>
      <c r="D626" s="48">
        <v>44769</v>
      </c>
      <c r="E626" s="50">
        <v>44771</v>
      </c>
      <c r="F626" s="50">
        <v>44778</v>
      </c>
      <c r="G626" s="51">
        <v>1036</v>
      </c>
    </row>
    <row r="627" spans="1:7">
      <c r="A627" s="42" t="s">
        <v>1364</v>
      </c>
      <c r="B627" s="43">
        <v>44749</v>
      </c>
      <c r="C627" s="44">
        <v>3089</v>
      </c>
      <c r="D627" s="43">
        <v>44757</v>
      </c>
      <c r="E627" s="45">
        <v>44768</v>
      </c>
      <c r="F627" s="45">
        <v>44778</v>
      </c>
      <c r="G627" s="46">
        <v>1037</v>
      </c>
    </row>
    <row r="628" spans="1:7">
      <c r="A628" s="47" t="s">
        <v>1365</v>
      </c>
      <c r="B628" s="48">
        <v>44721</v>
      </c>
      <c r="C628" s="49">
        <v>2593</v>
      </c>
      <c r="D628" s="48">
        <v>44726</v>
      </c>
      <c r="E628" s="50">
        <v>44768</v>
      </c>
      <c r="F628" s="50">
        <v>44778</v>
      </c>
      <c r="G628" s="51">
        <v>1038</v>
      </c>
    </row>
    <row r="629" spans="1:7">
      <c r="A629" s="42" t="s">
        <v>1366</v>
      </c>
      <c r="B629" s="43">
        <v>44719</v>
      </c>
      <c r="C629" s="44">
        <v>2593</v>
      </c>
      <c r="D629" s="43">
        <v>44726</v>
      </c>
      <c r="E629" s="45">
        <v>44768</v>
      </c>
      <c r="F629" s="45">
        <v>44778</v>
      </c>
      <c r="G629" s="46">
        <v>1040</v>
      </c>
    </row>
    <row r="630" spans="1:7">
      <c r="A630" s="47" t="s">
        <v>1367</v>
      </c>
      <c r="B630" s="48">
        <v>44767</v>
      </c>
      <c r="C630" s="49"/>
      <c r="D630" s="51"/>
      <c r="E630" s="50">
        <v>44774</v>
      </c>
      <c r="F630" s="50">
        <v>44778</v>
      </c>
      <c r="G630" s="51">
        <v>1041</v>
      </c>
    </row>
    <row r="631" spans="1:7">
      <c r="A631" s="42" t="s">
        <v>1368</v>
      </c>
      <c r="B631" s="43">
        <v>44744</v>
      </c>
      <c r="C631" s="44"/>
      <c r="D631" s="46"/>
      <c r="E631" s="45">
        <v>44776</v>
      </c>
      <c r="F631" s="45">
        <v>44778</v>
      </c>
      <c r="G631" s="46">
        <v>1042</v>
      </c>
    </row>
    <row r="632" spans="1:7">
      <c r="A632" s="47" t="s">
        <v>1369</v>
      </c>
      <c r="B632" s="48">
        <v>44764</v>
      </c>
      <c r="C632" s="49">
        <v>3254</v>
      </c>
      <c r="D632" s="48">
        <v>44769</v>
      </c>
      <c r="E632" s="50">
        <v>44771</v>
      </c>
      <c r="F632" s="50">
        <v>44778</v>
      </c>
      <c r="G632" s="51">
        <v>1043</v>
      </c>
    </row>
    <row r="633" spans="1:7">
      <c r="A633" s="42" t="s">
        <v>1370</v>
      </c>
      <c r="B633" s="43">
        <v>44721</v>
      </c>
      <c r="C633" s="66">
        <v>2561</v>
      </c>
      <c r="D633" s="43">
        <v>44725</v>
      </c>
      <c r="E633" s="45">
        <v>44768</v>
      </c>
      <c r="F633" s="68">
        <v>44778</v>
      </c>
      <c r="G633" s="69">
        <v>1044</v>
      </c>
    </row>
    <row r="634" spans="1:7">
      <c r="A634" s="47" t="s">
        <v>1371</v>
      </c>
      <c r="B634" s="48">
        <v>44720</v>
      </c>
      <c r="C634" s="49">
        <v>2576</v>
      </c>
      <c r="D634" s="70">
        <v>44726</v>
      </c>
      <c r="E634" s="50">
        <v>44768</v>
      </c>
      <c r="F634" s="71">
        <v>44778</v>
      </c>
      <c r="G634" s="51">
        <v>1045</v>
      </c>
    </row>
    <row r="635" spans="1:7">
      <c r="A635" s="42" t="s">
        <v>1372</v>
      </c>
      <c r="B635" s="43">
        <v>44747</v>
      </c>
      <c r="C635" s="44">
        <v>2995</v>
      </c>
      <c r="D635" s="67">
        <v>44749</v>
      </c>
      <c r="E635" s="45">
        <v>44768</v>
      </c>
      <c r="F635" s="68">
        <v>44778</v>
      </c>
      <c r="G635" s="46">
        <v>1050</v>
      </c>
    </row>
    <row r="636" spans="1:7">
      <c r="A636" s="47" t="s">
        <v>1373</v>
      </c>
      <c r="B636" s="48">
        <v>44694</v>
      </c>
      <c r="C636" s="49">
        <v>2991</v>
      </c>
      <c r="D636" s="48">
        <v>44749</v>
      </c>
      <c r="E636" s="50">
        <v>44768</v>
      </c>
      <c r="F636" s="50">
        <v>44778</v>
      </c>
      <c r="G636" s="51">
        <v>1051</v>
      </c>
    </row>
    <row r="637" spans="1:7">
      <c r="A637" s="42" t="s">
        <v>1374</v>
      </c>
      <c r="B637" s="43">
        <v>44747</v>
      </c>
      <c r="C637" s="72">
        <v>2983</v>
      </c>
      <c r="D637" s="43">
        <v>44749</v>
      </c>
      <c r="E637" s="73">
        <v>44768</v>
      </c>
      <c r="F637" s="73">
        <v>44778</v>
      </c>
      <c r="G637" s="46">
        <v>1052</v>
      </c>
    </row>
    <row r="638" spans="1:7">
      <c r="A638" s="42" t="s">
        <v>1375</v>
      </c>
      <c r="B638" s="43">
        <v>44701</v>
      </c>
      <c r="C638" s="72">
        <v>2992</v>
      </c>
      <c r="D638" s="43">
        <v>44749</v>
      </c>
      <c r="E638" s="73">
        <v>44768</v>
      </c>
      <c r="F638" s="73">
        <v>44778</v>
      </c>
      <c r="G638" s="46">
        <v>1053</v>
      </c>
    </row>
    <row r="639" spans="1:7">
      <c r="A639" s="47" t="s">
        <v>1376</v>
      </c>
      <c r="B639" s="48">
        <v>44741</v>
      </c>
      <c r="C639" s="49">
        <v>3033</v>
      </c>
      <c r="D639" s="48">
        <v>44750</v>
      </c>
      <c r="E639" s="50">
        <v>44768</v>
      </c>
      <c r="F639" s="50">
        <v>44782</v>
      </c>
      <c r="G639" s="51">
        <v>1054</v>
      </c>
    </row>
    <row r="640" spans="1:7">
      <c r="A640" s="42">
        <v>8515</v>
      </c>
      <c r="B640" s="43">
        <v>44720</v>
      </c>
      <c r="C640" s="44">
        <v>2586</v>
      </c>
      <c r="D640" s="43">
        <v>44726</v>
      </c>
      <c r="E640" s="45">
        <v>44768</v>
      </c>
      <c r="F640" s="45">
        <v>44781</v>
      </c>
      <c r="G640" s="46">
        <v>1055</v>
      </c>
    </row>
    <row r="641" spans="1:7">
      <c r="A641" s="47" t="s">
        <v>1377</v>
      </c>
      <c r="B641" s="48">
        <v>44719</v>
      </c>
      <c r="C641" s="49">
        <v>2594</v>
      </c>
      <c r="D641" s="48">
        <v>44726</v>
      </c>
      <c r="E641" s="50">
        <v>44768</v>
      </c>
      <c r="F641" s="50">
        <v>44781</v>
      </c>
      <c r="G641" s="51">
        <v>1056</v>
      </c>
    </row>
    <row r="642" spans="1:7">
      <c r="A642" s="42">
        <v>10544</v>
      </c>
      <c r="B642" s="67">
        <v>44753</v>
      </c>
      <c r="C642" s="66">
        <v>3075</v>
      </c>
      <c r="D642" s="43">
        <v>44755</v>
      </c>
      <c r="E642" s="45">
        <v>44768</v>
      </c>
      <c r="F642" s="68">
        <v>44781</v>
      </c>
      <c r="G642" s="69">
        <v>1057</v>
      </c>
    </row>
    <row r="643" spans="1:7">
      <c r="A643" s="47" t="s">
        <v>1378</v>
      </c>
      <c r="B643" s="70">
        <v>44747</v>
      </c>
      <c r="C643" s="49">
        <v>2994</v>
      </c>
      <c r="D643" s="48">
        <v>44749</v>
      </c>
      <c r="E643" s="50">
        <v>44768</v>
      </c>
      <c r="F643" s="71">
        <v>44781</v>
      </c>
      <c r="G643" s="51">
        <v>1058</v>
      </c>
    </row>
    <row r="644" spans="1:7">
      <c r="A644" s="42" t="s">
        <v>1379</v>
      </c>
      <c r="B644" s="43">
        <v>44722</v>
      </c>
      <c r="C644" s="44">
        <v>2564</v>
      </c>
      <c r="D644" s="67">
        <v>44725</v>
      </c>
      <c r="E644" s="45">
        <v>44768</v>
      </c>
      <c r="F644" s="68">
        <v>44781</v>
      </c>
      <c r="G644" s="46">
        <v>1059</v>
      </c>
    </row>
    <row r="645" spans="1:7">
      <c r="A645" s="47" t="s">
        <v>1380</v>
      </c>
      <c r="B645" s="48">
        <v>44714</v>
      </c>
      <c r="C645" s="49">
        <v>2598</v>
      </c>
      <c r="D645" s="48">
        <v>44726</v>
      </c>
      <c r="E645" s="50">
        <v>44768</v>
      </c>
      <c r="F645" s="71">
        <v>44781</v>
      </c>
      <c r="G645" s="51">
        <v>1060</v>
      </c>
    </row>
    <row r="646" spans="1:7">
      <c r="A646" s="42">
        <v>6998</v>
      </c>
      <c r="B646" s="43">
        <v>44755</v>
      </c>
      <c r="C646" s="44">
        <v>3097</v>
      </c>
      <c r="D646" s="43">
        <v>44757</v>
      </c>
      <c r="E646" s="45">
        <v>44768</v>
      </c>
      <c r="F646" s="45">
        <v>44781</v>
      </c>
      <c r="G646" s="46">
        <v>1061</v>
      </c>
    </row>
    <row r="647" spans="1:7">
      <c r="A647" s="47" t="s">
        <v>1381</v>
      </c>
      <c r="B647" s="48">
        <v>44748</v>
      </c>
      <c r="C647" s="49">
        <v>3143</v>
      </c>
      <c r="D647" s="48">
        <v>44763</v>
      </c>
      <c r="E647" s="50">
        <v>44771</v>
      </c>
      <c r="F647" s="50">
        <v>44781</v>
      </c>
      <c r="G647" s="51">
        <v>1062</v>
      </c>
    </row>
    <row r="648" spans="1:7">
      <c r="A648" s="42">
        <v>544</v>
      </c>
      <c r="B648" s="43">
        <v>44736</v>
      </c>
      <c r="C648" s="44"/>
      <c r="D648" s="46"/>
      <c r="E648" s="45">
        <v>44778</v>
      </c>
      <c r="F648" s="45">
        <v>44782</v>
      </c>
      <c r="G648" s="46">
        <v>1065</v>
      </c>
    </row>
    <row r="649" spans="1:7">
      <c r="A649" s="47">
        <v>540</v>
      </c>
      <c r="B649" s="70">
        <v>44736</v>
      </c>
      <c r="C649" s="84"/>
      <c r="D649" s="51"/>
      <c r="E649" s="50">
        <v>44778</v>
      </c>
      <c r="F649" s="71">
        <v>44782</v>
      </c>
      <c r="G649" s="85">
        <v>1066</v>
      </c>
    </row>
    <row r="650" spans="1:7">
      <c r="A650" s="42" t="s">
        <v>1382</v>
      </c>
      <c r="B650" s="43">
        <v>44767</v>
      </c>
      <c r="C650" s="44">
        <v>3212</v>
      </c>
      <c r="D650" s="43">
        <v>44768</v>
      </c>
      <c r="E650" s="45">
        <v>44777</v>
      </c>
      <c r="F650" s="68">
        <v>44782</v>
      </c>
      <c r="G650" s="46">
        <v>1067</v>
      </c>
    </row>
    <row r="651" spans="1:7">
      <c r="A651" s="47">
        <v>2280</v>
      </c>
      <c r="B651" s="48">
        <v>44767</v>
      </c>
      <c r="C651" s="49">
        <v>3314</v>
      </c>
      <c r="D651" s="48">
        <v>44771</v>
      </c>
      <c r="E651" s="50">
        <v>44777</v>
      </c>
      <c r="F651" s="50">
        <v>44782</v>
      </c>
      <c r="G651" s="51">
        <v>1068</v>
      </c>
    </row>
    <row r="652" spans="1:7">
      <c r="A652" s="42" t="s">
        <v>1383</v>
      </c>
      <c r="B652" s="43">
        <v>44768</v>
      </c>
      <c r="C652" s="44">
        <v>3301</v>
      </c>
      <c r="D652" s="43">
        <v>44771</v>
      </c>
      <c r="E652" s="45">
        <v>44777</v>
      </c>
      <c r="F652" s="45">
        <v>44782</v>
      </c>
      <c r="G652" s="46">
        <v>1069</v>
      </c>
    </row>
    <row r="653" spans="1:7">
      <c r="A653" s="47" t="s">
        <v>1384</v>
      </c>
      <c r="B653" s="48">
        <v>44763</v>
      </c>
      <c r="C653" s="49">
        <v>3252</v>
      </c>
      <c r="D653" s="48">
        <v>44769</v>
      </c>
      <c r="E653" s="50">
        <v>44777</v>
      </c>
      <c r="F653" s="50">
        <v>44782</v>
      </c>
      <c r="G653" s="51">
        <v>1070</v>
      </c>
    </row>
    <row r="654" spans="1:7">
      <c r="A654" s="42" t="s">
        <v>1385</v>
      </c>
      <c r="B654" s="43">
        <v>44767</v>
      </c>
      <c r="C654" s="44">
        <v>3250</v>
      </c>
      <c r="D654" s="43">
        <v>44769</v>
      </c>
      <c r="E654" s="45">
        <v>44777</v>
      </c>
      <c r="F654" s="45">
        <v>44782</v>
      </c>
      <c r="G654" s="46">
        <v>1071</v>
      </c>
    </row>
    <row r="655" spans="1:7">
      <c r="A655" s="47" t="s">
        <v>1386</v>
      </c>
      <c r="B655" s="70">
        <v>44762</v>
      </c>
      <c r="C655" s="84">
        <v>3210</v>
      </c>
      <c r="D655" s="48">
        <v>44768</v>
      </c>
      <c r="E655" s="50">
        <v>44777</v>
      </c>
      <c r="F655" s="71">
        <v>44782</v>
      </c>
      <c r="G655" s="85">
        <v>1072</v>
      </c>
    </row>
    <row r="656" spans="1:7">
      <c r="A656" s="42" t="s">
        <v>1387</v>
      </c>
      <c r="B656" s="67">
        <v>44756</v>
      </c>
      <c r="C656" s="44">
        <v>3152</v>
      </c>
      <c r="D656" s="43">
        <v>44763</v>
      </c>
      <c r="E656" s="45">
        <v>44777</v>
      </c>
      <c r="F656" s="68">
        <v>44782</v>
      </c>
      <c r="G656" s="46">
        <v>1073</v>
      </c>
    </row>
    <row r="657" spans="1:7">
      <c r="A657" s="47" t="s">
        <v>1388</v>
      </c>
      <c r="B657" s="48">
        <v>44767</v>
      </c>
      <c r="C657" s="49">
        <v>3213</v>
      </c>
      <c r="D657" s="70">
        <v>44768</v>
      </c>
      <c r="E657" s="50">
        <v>44777</v>
      </c>
      <c r="F657" s="71">
        <v>44782</v>
      </c>
      <c r="G657" s="51">
        <v>1079</v>
      </c>
    </row>
    <row r="658" spans="1:7">
      <c r="A658" s="42">
        <v>1815</v>
      </c>
      <c r="B658" s="43">
        <v>44757</v>
      </c>
      <c r="C658" s="44">
        <v>3216</v>
      </c>
      <c r="D658" s="43">
        <v>44768</v>
      </c>
      <c r="E658" s="45">
        <v>44777</v>
      </c>
      <c r="F658" s="45">
        <v>44782</v>
      </c>
      <c r="G658" s="46">
        <v>1080</v>
      </c>
    </row>
    <row r="659" spans="1:7">
      <c r="A659" s="47" t="s">
        <v>1389</v>
      </c>
      <c r="B659" s="48">
        <v>44761</v>
      </c>
      <c r="C659" s="49">
        <v>3215</v>
      </c>
      <c r="D659" s="48">
        <v>44768</v>
      </c>
      <c r="E659" s="50">
        <v>44777</v>
      </c>
      <c r="F659" s="50">
        <v>44782</v>
      </c>
      <c r="G659" s="51">
        <v>1081</v>
      </c>
    </row>
    <row r="660" spans="1:7">
      <c r="A660" s="42" t="s">
        <v>1390</v>
      </c>
      <c r="B660" s="43">
        <v>44735</v>
      </c>
      <c r="C660" s="44">
        <v>3214</v>
      </c>
      <c r="D660" s="43">
        <v>44768</v>
      </c>
      <c r="E660" s="45">
        <v>44777</v>
      </c>
      <c r="F660" s="45">
        <v>44782</v>
      </c>
      <c r="G660" s="46">
        <v>1082</v>
      </c>
    </row>
    <row r="661" spans="1:7">
      <c r="A661" s="47" t="s">
        <v>1391</v>
      </c>
      <c r="B661" s="48">
        <v>44764</v>
      </c>
      <c r="C661" s="49">
        <v>3211</v>
      </c>
      <c r="D661" s="48">
        <v>44768</v>
      </c>
      <c r="E661" s="50">
        <v>44777</v>
      </c>
      <c r="F661" s="50">
        <v>44782</v>
      </c>
      <c r="G661" s="51">
        <v>1083</v>
      </c>
    </row>
    <row r="662" spans="1:7">
      <c r="A662" s="42" t="s">
        <v>1392</v>
      </c>
      <c r="B662" s="67">
        <v>44762</v>
      </c>
      <c r="C662" s="66">
        <v>3209</v>
      </c>
      <c r="D662" s="43">
        <v>44768</v>
      </c>
      <c r="E662" s="45">
        <v>44777</v>
      </c>
      <c r="F662" s="68">
        <v>44782</v>
      </c>
      <c r="G662" s="69">
        <v>1084</v>
      </c>
    </row>
    <row r="663" spans="1:7">
      <c r="A663" s="47" t="s">
        <v>1393</v>
      </c>
      <c r="B663" s="48">
        <v>44760</v>
      </c>
      <c r="C663" s="49">
        <v>3289</v>
      </c>
      <c r="D663" s="48">
        <v>44771</v>
      </c>
      <c r="E663" s="50">
        <v>44777</v>
      </c>
      <c r="F663" s="71">
        <v>44783</v>
      </c>
      <c r="G663" s="51">
        <v>1086</v>
      </c>
    </row>
    <row r="664" spans="1:7">
      <c r="A664" s="42">
        <v>3187</v>
      </c>
      <c r="B664" s="43">
        <v>44763</v>
      </c>
      <c r="C664" s="44"/>
      <c r="D664" s="69"/>
      <c r="E664" s="45">
        <v>44781</v>
      </c>
      <c r="F664" s="68">
        <v>44783</v>
      </c>
      <c r="G664" s="46">
        <v>1087</v>
      </c>
    </row>
    <row r="665" spans="1:7">
      <c r="A665" s="47" t="s">
        <v>1394</v>
      </c>
      <c r="B665" s="48">
        <v>44761</v>
      </c>
      <c r="C665" s="49"/>
      <c r="D665" s="85"/>
      <c r="E665" s="50">
        <v>44782</v>
      </c>
      <c r="F665" s="71">
        <v>44783</v>
      </c>
      <c r="G665" s="51">
        <v>1088</v>
      </c>
    </row>
    <row r="666" spans="1:7">
      <c r="A666" s="42">
        <v>2095</v>
      </c>
      <c r="B666" s="43">
        <v>44760</v>
      </c>
      <c r="C666" s="44"/>
      <c r="D666" s="46"/>
      <c r="E666" s="45">
        <v>44782</v>
      </c>
      <c r="F666" s="45">
        <v>44783</v>
      </c>
      <c r="G666" s="46">
        <v>1089</v>
      </c>
    </row>
    <row r="667" spans="1:7">
      <c r="A667" s="47" t="s">
        <v>1395</v>
      </c>
      <c r="B667" s="48">
        <v>44763</v>
      </c>
      <c r="C667" s="49">
        <v>3251</v>
      </c>
      <c r="D667" s="48">
        <v>44769</v>
      </c>
      <c r="E667" s="50">
        <v>44777</v>
      </c>
      <c r="F667" s="50">
        <v>44784</v>
      </c>
      <c r="G667" s="51">
        <v>1093</v>
      </c>
    </row>
    <row r="668" spans="1:7">
      <c r="A668" s="42" t="s">
        <v>1396</v>
      </c>
      <c r="B668" s="67">
        <v>44768</v>
      </c>
      <c r="C668" s="66">
        <v>3272</v>
      </c>
      <c r="D668" s="43">
        <v>44770</v>
      </c>
      <c r="E668" s="45">
        <v>44777</v>
      </c>
      <c r="F668" s="68">
        <v>44784</v>
      </c>
      <c r="G668" s="69">
        <v>1094</v>
      </c>
    </row>
    <row r="669" spans="1:7">
      <c r="A669" s="47" t="s">
        <v>1397</v>
      </c>
      <c r="B669" s="48">
        <v>44768</v>
      </c>
      <c r="C669" s="49">
        <v>3302</v>
      </c>
      <c r="D669" s="48">
        <v>44771</v>
      </c>
      <c r="E669" s="50">
        <v>44777</v>
      </c>
      <c r="F669" s="71">
        <v>44784</v>
      </c>
      <c r="G669" s="51">
        <v>1096</v>
      </c>
    </row>
    <row r="670" spans="1:7">
      <c r="A670" s="42" t="s">
        <v>1398</v>
      </c>
      <c r="B670" s="43">
        <v>44768</v>
      </c>
      <c r="C670" s="44">
        <v>3303</v>
      </c>
      <c r="D670" s="67">
        <v>44771</v>
      </c>
      <c r="E670" s="45">
        <v>44777</v>
      </c>
      <c r="F670" s="68">
        <v>44784</v>
      </c>
      <c r="G670" s="46">
        <v>1097</v>
      </c>
    </row>
    <row r="671" spans="1:7">
      <c r="A671" s="47" t="s">
        <v>1399</v>
      </c>
      <c r="B671" s="48">
        <v>44767</v>
      </c>
      <c r="C671" s="49">
        <v>3313</v>
      </c>
      <c r="D671" s="70">
        <v>44771</v>
      </c>
      <c r="E671" s="50">
        <v>44777</v>
      </c>
      <c r="F671" s="71">
        <v>44784</v>
      </c>
      <c r="G671" s="51">
        <v>1098</v>
      </c>
    </row>
    <row r="672" spans="1:7">
      <c r="A672" s="42" t="s">
        <v>1400</v>
      </c>
      <c r="B672" s="43">
        <v>44767</v>
      </c>
      <c r="C672" s="44">
        <v>3312</v>
      </c>
      <c r="D672" s="43">
        <v>44771</v>
      </c>
      <c r="E672" s="45">
        <v>44777</v>
      </c>
      <c r="F672" s="45">
        <v>44784</v>
      </c>
      <c r="G672" s="46">
        <v>1099</v>
      </c>
    </row>
    <row r="673" spans="1:7">
      <c r="A673" s="47" t="s">
        <v>1401</v>
      </c>
      <c r="B673" s="48">
        <v>44762</v>
      </c>
      <c r="C673" s="49">
        <v>3311</v>
      </c>
      <c r="D673" s="48">
        <v>44771</v>
      </c>
      <c r="E673" s="50">
        <v>44777</v>
      </c>
      <c r="F673" s="50">
        <v>44784</v>
      </c>
      <c r="G673" s="51">
        <v>1100</v>
      </c>
    </row>
    <row r="674" spans="1:7">
      <c r="A674" s="42" t="s">
        <v>1402</v>
      </c>
      <c r="B674" s="67">
        <v>44764</v>
      </c>
      <c r="C674" s="66">
        <v>3305</v>
      </c>
      <c r="D674" s="43">
        <v>44771</v>
      </c>
      <c r="E674" s="45">
        <v>44777</v>
      </c>
      <c r="F674" s="68">
        <v>44784</v>
      </c>
      <c r="G674" s="69">
        <v>1101</v>
      </c>
    </row>
    <row r="675" spans="1:7">
      <c r="A675" s="47" t="s">
        <v>1403</v>
      </c>
      <c r="B675" s="48">
        <v>44761</v>
      </c>
      <c r="C675" s="49">
        <v>3315</v>
      </c>
      <c r="D675" s="48">
        <v>44771</v>
      </c>
      <c r="E675" s="50">
        <v>44777</v>
      </c>
      <c r="F675" s="71">
        <v>44784</v>
      </c>
      <c r="G675" s="51">
        <v>1102</v>
      </c>
    </row>
    <row r="676" spans="1:7">
      <c r="A676" s="42" t="s">
        <v>1404</v>
      </c>
      <c r="B676" s="43">
        <v>44763</v>
      </c>
      <c r="C676" s="44"/>
      <c r="D676" s="69"/>
      <c r="E676" s="45">
        <v>44783</v>
      </c>
      <c r="F676" s="68">
        <v>44784</v>
      </c>
      <c r="G676" s="46">
        <v>1103</v>
      </c>
    </row>
    <row r="677" spans="1:7">
      <c r="A677" s="47">
        <v>3078</v>
      </c>
      <c r="B677" s="48">
        <v>44704</v>
      </c>
      <c r="C677" s="49">
        <v>2556</v>
      </c>
      <c r="D677" s="70">
        <v>44725</v>
      </c>
      <c r="E677" s="50">
        <v>44784</v>
      </c>
      <c r="F677" s="71">
        <v>44784</v>
      </c>
      <c r="G677" s="51">
        <v>1104</v>
      </c>
    </row>
    <row r="678" spans="1:7">
      <c r="A678" s="42" t="s">
        <v>1405</v>
      </c>
      <c r="B678" s="43">
        <v>44763</v>
      </c>
      <c r="C678" s="44"/>
      <c r="D678" s="46"/>
      <c r="E678" s="45">
        <v>44783</v>
      </c>
      <c r="F678" s="68">
        <v>44784</v>
      </c>
      <c r="G678" s="46">
        <v>1105</v>
      </c>
    </row>
    <row r="679" spans="1:7">
      <c r="A679" s="47" t="s">
        <v>1406</v>
      </c>
      <c r="B679" s="48">
        <v>44754</v>
      </c>
      <c r="C679" s="49">
        <v>3077</v>
      </c>
      <c r="D679" s="48">
        <v>44755</v>
      </c>
      <c r="E679" s="50">
        <v>44776</v>
      </c>
      <c r="F679" s="71">
        <v>44777</v>
      </c>
      <c r="G679" s="51">
        <v>1031</v>
      </c>
    </row>
    <row r="680" spans="1:7">
      <c r="A680" s="42" t="s">
        <v>1407</v>
      </c>
      <c r="B680" s="43">
        <v>44775</v>
      </c>
      <c r="C680" s="72"/>
      <c r="D680" s="46"/>
      <c r="E680" s="73">
        <v>44781</v>
      </c>
      <c r="F680" s="74">
        <v>44781</v>
      </c>
      <c r="G680" s="46">
        <v>1063</v>
      </c>
    </row>
    <row r="681" spans="1:7">
      <c r="A681" s="42" t="s">
        <v>1410</v>
      </c>
      <c r="B681" s="43">
        <v>44784</v>
      </c>
      <c r="C681" s="72"/>
      <c r="D681" s="46"/>
      <c r="E681" s="73">
        <v>44789</v>
      </c>
      <c r="F681" s="73">
        <v>44790</v>
      </c>
      <c r="G681" s="46">
        <v>1112</v>
      </c>
    </row>
    <row r="682" spans="1:7">
      <c r="A682" s="47" t="s">
        <v>1411</v>
      </c>
      <c r="B682" s="48">
        <v>44774</v>
      </c>
      <c r="C682" s="49"/>
      <c r="D682" s="51"/>
      <c r="E682" s="50">
        <v>44789</v>
      </c>
      <c r="F682" s="50">
        <v>44790</v>
      </c>
      <c r="G682" s="51">
        <v>1113</v>
      </c>
    </row>
    <row r="683" spans="1:7">
      <c r="A683" s="42" t="s">
        <v>1412</v>
      </c>
      <c r="B683" s="43">
        <v>44775</v>
      </c>
      <c r="C683" s="44"/>
      <c r="D683" s="46"/>
      <c r="E683" s="45">
        <v>44789</v>
      </c>
      <c r="F683" s="45">
        <v>44790</v>
      </c>
      <c r="G683" s="46">
        <v>1114</v>
      </c>
    </row>
    <row r="684" spans="1:7">
      <c r="A684" s="47" t="s">
        <v>1413</v>
      </c>
      <c r="B684" s="48">
        <v>44781</v>
      </c>
      <c r="C684" s="49"/>
      <c r="D684" s="51"/>
      <c r="E684" s="50">
        <v>44790</v>
      </c>
      <c r="F684" s="50">
        <v>44790</v>
      </c>
      <c r="G684" s="51">
        <v>1115</v>
      </c>
    </row>
    <row r="685" spans="1:7">
      <c r="A685" s="42" t="s">
        <v>1414</v>
      </c>
      <c r="B685" s="43">
        <v>44764</v>
      </c>
      <c r="C685" s="44"/>
      <c r="D685" s="46"/>
      <c r="E685" s="45">
        <v>44790</v>
      </c>
      <c r="F685" s="45">
        <v>44790</v>
      </c>
      <c r="G685" s="46">
        <v>1116</v>
      </c>
    </row>
    <row r="686" spans="1:7">
      <c r="A686" s="47" t="s">
        <v>1415</v>
      </c>
      <c r="B686" s="48">
        <v>44750</v>
      </c>
      <c r="C686" s="49"/>
      <c r="D686" s="51"/>
      <c r="E686" s="50">
        <v>44790</v>
      </c>
      <c r="F686" s="50">
        <v>44790</v>
      </c>
      <c r="G686" s="51">
        <v>1117</v>
      </c>
    </row>
    <row r="687" spans="1:7">
      <c r="A687" s="42" t="s">
        <v>1416</v>
      </c>
      <c r="B687" s="43">
        <v>44775</v>
      </c>
      <c r="C687" s="44"/>
      <c r="D687" s="46"/>
      <c r="E687" s="45">
        <v>44790</v>
      </c>
      <c r="F687" s="45">
        <v>44790</v>
      </c>
      <c r="G687" s="46">
        <v>1118</v>
      </c>
    </row>
    <row r="688" spans="1:7">
      <c r="A688" s="47" t="s">
        <v>1417</v>
      </c>
      <c r="B688" s="48">
        <v>44785</v>
      </c>
      <c r="C688" s="49"/>
      <c r="D688" s="51"/>
      <c r="E688" s="50">
        <v>44790</v>
      </c>
      <c r="F688" s="50">
        <v>44790</v>
      </c>
      <c r="G688" s="51">
        <v>1119</v>
      </c>
    </row>
    <row r="689" spans="1:7">
      <c r="A689" s="42" t="s">
        <v>1418</v>
      </c>
      <c r="B689" s="43">
        <v>44782</v>
      </c>
      <c r="C689" s="44"/>
      <c r="D689" s="46"/>
      <c r="E689" s="45">
        <v>44790</v>
      </c>
      <c r="F689" s="45">
        <v>44790</v>
      </c>
      <c r="G689" s="46">
        <v>1120</v>
      </c>
    </row>
    <row r="690" spans="1:7">
      <c r="A690" s="47" t="s">
        <v>1419</v>
      </c>
      <c r="B690" s="48">
        <v>44790</v>
      </c>
      <c r="C690" s="49"/>
      <c r="D690" s="51"/>
      <c r="E690" s="50">
        <v>44790</v>
      </c>
      <c r="F690" s="50">
        <v>44790</v>
      </c>
      <c r="G690" s="51">
        <v>1124</v>
      </c>
    </row>
    <row r="691" spans="1:7">
      <c r="A691" s="42" t="s">
        <v>1420</v>
      </c>
      <c r="B691" s="43">
        <v>44774</v>
      </c>
      <c r="C691" s="44"/>
      <c r="D691" s="46"/>
      <c r="E691" s="45">
        <v>44790</v>
      </c>
      <c r="F691" s="45">
        <v>44791</v>
      </c>
      <c r="G691" s="46">
        <v>1125</v>
      </c>
    </row>
    <row r="692" spans="1:7">
      <c r="A692" s="47" t="s">
        <v>1421</v>
      </c>
      <c r="B692" s="48">
        <v>44790</v>
      </c>
      <c r="C692" s="49"/>
      <c r="D692" s="51"/>
      <c r="E692" s="50">
        <v>44791</v>
      </c>
      <c r="F692" s="50">
        <v>44792</v>
      </c>
      <c r="G692" s="51">
        <v>1128</v>
      </c>
    </row>
    <row r="693" spans="1:7">
      <c r="A693" s="42" t="s">
        <v>1422</v>
      </c>
      <c r="B693" s="43">
        <v>44790</v>
      </c>
      <c r="C693" s="44"/>
      <c r="D693" s="46"/>
      <c r="E693" s="45">
        <v>44791</v>
      </c>
      <c r="F693" s="45">
        <v>44792</v>
      </c>
      <c r="G693" s="46">
        <v>1129</v>
      </c>
    </row>
    <row r="694" spans="1:7">
      <c r="A694" s="47" t="s">
        <v>1423</v>
      </c>
      <c r="B694" s="48">
        <v>44790</v>
      </c>
      <c r="C694" s="49"/>
      <c r="D694" s="51"/>
      <c r="E694" s="50">
        <v>44791</v>
      </c>
      <c r="F694" s="50">
        <v>44792</v>
      </c>
      <c r="G694" s="51">
        <v>1130</v>
      </c>
    </row>
    <row r="695" spans="1:7">
      <c r="A695" s="42" t="s">
        <v>1424</v>
      </c>
      <c r="B695" s="43">
        <v>44782</v>
      </c>
      <c r="C695" s="44"/>
      <c r="D695" s="46"/>
      <c r="E695" s="45">
        <v>44791</v>
      </c>
      <c r="F695" s="45">
        <v>44795</v>
      </c>
      <c r="G695" s="46">
        <v>1131</v>
      </c>
    </row>
    <row r="696" spans="1:7">
      <c r="A696" s="47">
        <v>6188</v>
      </c>
      <c r="B696" s="48">
        <v>44776</v>
      </c>
      <c r="C696" s="49">
        <v>3478</v>
      </c>
      <c r="D696" s="48">
        <v>44784</v>
      </c>
      <c r="E696" s="50">
        <v>44792</v>
      </c>
      <c r="F696" s="50">
        <v>44795</v>
      </c>
      <c r="G696" s="51">
        <v>1135</v>
      </c>
    </row>
    <row r="697" spans="1:7">
      <c r="A697" s="42">
        <v>6308</v>
      </c>
      <c r="B697" s="43">
        <v>44781</v>
      </c>
      <c r="C697" s="44">
        <v>3477</v>
      </c>
      <c r="D697" s="43">
        <v>44784</v>
      </c>
      <c r="E697" s="45">
        <v>44792</v>
      </c>
      <c r="F697" s="45">
        <v>44795</v>
      </c>
      <c r="G697" s="46">
        <v>1136</v>
      </c>
    </row>
    <row r="698" spans="1:7">
      <c r="A698" s="47" t="s">
        <v>1425</v>
      </c>
      <c r="B698" s="48">
        <v>44770</v>
      </c>
      <c r="C698" s="49"/>
      <c r="D698" s="51"/>
      <c r="E698" s="50">
        <v>44795</v>
      </c>
      <c r="F698" s="50">
        <v>44795</v>
      </c>
      <c r="G698" s="51">
        <v>1137</v>
      </c>
    </row>
    <row r="699" spans="1:7">
      <c r="A699" s="42">
        <v>12798</v>
      </c>
      <c r="B699" s="43">
        <v>44764</v>
      </c>
      <c r="C699" s="44"/>
      <c r="D699" s="46"/>
      <c r="E699" s="45">
        <v>44797</v>
      </c>
      <c r="F699" s="45">
        <v>44797</v>
      </c>
      <c r="G699" s="46">
        <v>1141</v>
      </c>
    </row>
    <row r="700" spans="1:7">
      <c r="A700" s="47">
        <v>7847</v>
      </c>
      <c r="B700" s="48">
        <v>44796</v>
      </c>
      <c r="C700" s="49">
        <v>3635</v>
      </c>
      <c r="D700" s="48">
        <v>44797</v>
      </c>
      <c r="E700" s="50">
        <v>44797</v>
      </c>
      <c r="F700" s="50">
        <v>44797</v>
      </c>
      <c r="G700" s="51">
        <v>1146</v>
      </c>
    </row>
    <row r="701" spans="1:7">
      <c r="A701" s="42">
        <v>4807</v>
      </c>
      <c r="B701" s="43">
        <v>44743</v>
      </c>
      <c r="C701" s="44"/>
      <c r="D701" s="46"/>
      <c r="E701" s="45">
        <v>44797</v>
      </c>
      <c r="F701" s="45">
        <v>44797</v>
      </c>
      <c r="G701" s="46">
        <v>1147</v>
      </c>
    </row>
    <row r="702" spans="1:7">
      <c r="A702" s="47" t="s">
        <v>1426</v>
      </c>
      <c r="B702" s="48">
        <v>44789</v>
      </c>
      <c r="C702" s="49"/>
      <c r="D702" s="51"/>
      <c r="E702" s="50">
        <v>44795</v>
      </c>
      <c r="F702" s="50">
        <v>44798</v>
      </c>
      <c r="G702" s="51">
        <v>1151</v>
      </c>
    </row>
    <row r="703" spans="1:7">
      <c r="A703" s="42" t="s">
        <v>1427</v>
      </c>
      <c r="B703" s="43">
        <v>44783</v>
      </c>
      <c r="C703" s="44"/>
      <c r="D703" s="46"/>
      <c r="E703" s="45">
        <v>44790</v>
      </c>
      <c r="F703" s="45">
        <v>44798</v>
      </c>
      <c r="G703" s="46">
        <v>1152</v>
      </c>
    </row>
    <row r="704" spans="1:7">
      <c r="A704" s="47" t="s">
        <v>1428</v>
      </c>
      <c r="B704" s="48">
        <v>44783</v>
      </c>
      <c r="C704" s="49"/>
      <c r="D704" s="51"/>
      <c r="E704" s="50">
        <v>44790</v>
      </c>
      <c r="F704" s="50">
        <v>44798</v>
      </c>
      <c r="G704" s="51">
        <v>1153</v>
      </c>
    </row>
    <row r="705" spans="1:7">
      <c r="A705" s="42">
        <v>1794</v>
      </c>
      <c r="B705" s="43">
        <v>44753</v>
      </c>
      <c r="C705" s="44"/>
      <c r="D705" s="46"/>
      <c r="E705" s="45">
        <v>44791</v>
      </c>
      <c r="F705" s="45">
        <v>44798</v>
      </c>
      <c r="G705" s="46">
        <v>1154</v>
      </c>
    </row>
    <row r="706" spans="1:7">
      <c r="A706" s="47">
        <v>12536</v>
      </c>
      <c r="B706" s="48">
        <v>44761</v>
      </c>
      <c r="C706" s="49"/>
      <c r="D706" s="51"/>
      <c r="E706" s="50">
        <v>44775</v>
      </c>
      <c r="F706" s="50">
        <v>44798</v>
      </c>
      <c r="G706" s="51">
        <v>1155</v>
      </c>
    </row>
    <row r="707" spans="1:7">
      <c r="A707" s="42" t="s">
        <v>1429</v>
      </c>
      <c r="B707" s="43">
        <v>44760</v>
      </c>
      <c r="C707" s="44"/>
      <c r="D707" s="46"/>
      <c r="E707" s="45">
        <v>44782</v>
      </c>
      <c r="F707" s="45">
        <v>44798</v>
      </c>
      <c r="G707" s="46">
        <v>1156</v>
      </c>
    </row>
    <row r="708" spans="1:7">
      <c r="A708" s="47">
        <v>6590</v>
      </c>
      <c r="B708" s="48">
        <v>44767</v>
      </c>
      <c r="C708" s="49"/>
      <c r="D708" s="51"/>
      <c r="E708" s="50">
        <v>44785</v>
      </c>
      <c r="F708" s="50">
        <v>44798</v>
      </c>
      <c r="G708" s="51">
        <v>1157</v>
      </c>
    </row>
    <row r="709" spans="1:7">
      <c r="A709" s="42" t="s">
        <v>1430</v>
      </c>
      <c r="B709" s="43">
        <v>44784</v>
      </c>
      <c r="C709" s="44"/>
      <c r="D709" s="46"/>
      <c r="E709" s="45">
        <v>44792</v>
      </c>
      <c r="F709" s="45">
        <v>44798</v>
      </c>
      <c r="G709" s="46">
        <v>1158</v>
      </c>
    </row>
    <row r="710" spans="1:7">
      <c r="A710" s="47">
        <v>3492</v>
      </c>
      <c r="B710" s="48">
        <v>44742</v>
      </c>
      <c r="C710" s="49"/>
      <c r="D710" s="51"/>
      <c r="E710" s="50">
        <v>44791</v>
      </c>
      <c r="F710" s="50">
        <v>44798</v>
      </c>
      <c r="G710" s="51">
        <v>1159</v>
      </c>
    </row>
    <row r="711" spans="1:7">
      <c r="A711" s="42" t="s">
        <v>1431</v>
      </c>
      <c r="B711" s="43">
        <v>44795</v>
      </c>
      <c r="C711" s="44"/>
      <c r="D711" s="46"/>
      <c r="E711" s="45">
        <v>44795</v>
      </c>
      <c r="F711" s="45">
        <v>44798</v>
      </c>
      <c r="G711" s="46">
        <v>1160</v>
      </c>
    </row>
    <row r="712" spans="1:7">
      <c r="A712" s="47" t="s">
        <v>1432</v>
      </c>
      <c r="B712" s="48">
        <v>44721</v>
      </c>
      <c r="C712" s="49">
        <v>3366</v>
      </c>
      <c r="D712" s="48">
        <v>44776</v>
      </c>
      <c r="E712" s="50">
        <v>44798</v>
      </c>
      <c r="F712" s="50">
        <v>44799</v>
      </c>
      <c r="G712" s="51">
        <v>1161</v>
      </c>
    </row>
    <row r="713" spans="1:7">
      <c r="A713" s="42">
        <v>1672</v>
      </c>
      <c r="B713" s="43">
        <v>44797</v>
      </c>
      <c r="C713" s="44"/>
      <c r="D713" s="46"/>
      <c r="E713" s="45">
        <v>44798</v>
      </c>
      <c r="F713" s="45">
        <v>44798</v>
      </c>
      <c r="G713" s="46">
        <v>1165</v>
      </c>
    </row>
    <row r="714" spans="1:7">
      <c r="A714" s="47">
        <v>1671</v>
      </c>
      <c r="B714" s="48">
        <v>44797</v>
      </c>
      <c r="C714" s="49"/>
      <c r="D714" s="51"/>
      <c r="E714" s="50">
        <v>44798</v>
      </c>
      <c r="F714" s="50">
        <v>44798</v>
      </c>
      <c r="G714" s="51">
        <v>1166</v>
      </c>
    </row>
    <row r="715" spans="1:7">
      <c r="A715" s="42">
        <v>3786</v>
      </c>
      <c r="B715" s="43">
        <v>44764</v>
      </c>
      <c r="C715" s="44">
        <v>3353</v>
      </c>
      <c r="D715" s="43">
        <v>44775</v>
      </c>
      <c r="E715" s="45">
        <v>44798</v>
      </c>
      <c r="F715" s="45">
        <v>44799</v>
      </c>
      <c r="G715" s="46">
        <v>1167</v>
      </c>
    </row>
    <row r="716" spans="1:7">
      <c r="A716" s="47" t="s">
        <v>1433</v>
      </c>
      <c r="B716" s="48">
        <v>44789</v>
      </c>
      <c r="C716" s="49"/>
      <c r="D716" s="51"/>
      <c r="E716" s="50">
        <v>44797</v>
      </c>
      <c r="F716" s="50">
        <v>44799</v>
      </c>
      <c r="G716" s="51">
        <v>1168</v>
      </c>
    </row>
    <row r="717" spans="1:7">
      <c r="A717" s="42" t="s">
        <v>1434</v>
      </c>
      <c r="B717" s="43">
        <v>44784</v>
      </c>
      <c r="C717" s="44">
        <v>3500</v>
      </c>
      <c r="D717" s="43">
        <v>44785</v>
      </c>
      <c r="E717" s="45">
        <v>44798</v>
      </c>
      <c r="F717" s="45">
        <v>44799</v>
      </c>
      <c r="G717" s="46">
        <v>1169</v>
      </c>
    </row>
    <row r="718" spans="1:7">
      <c r="A718" s="47" t="s">
        <v>1435</v>
      </c>
      <c r="B718" s="48">
        <v>44757</v>
      </c>
      <c r="C718" s="49">
        <v>3191</v>
      </c>
      <c r="D718" s="48">
        <v>44767</v>
      </c>
      <c r="E718" s="50">
        <v>44798</v>
      </c>
      <c r="F718" s="50">
        <v>44799</v>
      </c>
      <c r="G718" s="51">
        <v>1170</v>
      </c>
    </row>
    <row r="719" spans="1:7">
      <c r="A719" s="42" t="s">
        <v>1436</v>
      </c>
      <c r="B719" s="43">
        <v>44762</v>
      </c>
      <c r="C719" s="44">
        <v>3195</v>
      </c>
      <c r="D719" s="43">
        <v>44767</v>
      </c>
      <c r="E719" s="45">
        <v>44799</v>
      </c>
      <c r="F719" s="45">
        <v>44799</v>
      </c>
      <c r="G719" s="46">
        <v>1171</v>
      </c>
    </row>
    <row r="720" spans="1:7">
      <c r="A720" s="47" t="s">
        <v>1437</v>
      </c>
      <c r="B720" s="48">
        <v>44763</v>
      </c>
      <c r="C720" s="49">
        <v>3465</v>
      </c>
      <c r="D720" s="48">
        <v>44783</v>
      </c>
      <c r="E720" s="50">
        <v>44798</v>
      </c>
      <c r="F720" s="50">
        <v>44799</v>
      </c>
      <c r="G720" s="51">
        <v>1172</v>
      </c>
    </row>
    <row r="721" spans="1:7">
      <c r="A721" s="42">
        <v>7750</v>
      </c>
      <c r="B721" s="43">
        <v>44769</v>
      </c>
      <c r="C721" s="44">
        <v>3413</v>
      </c>
      <c r="D721" s="43">
        <v>44778</v>
      </c>
      <c r="E721" s="45">
        <v>44798</v>
      </c>
      <c r="F721" s="45">
        <v>44799</v>
      </c>
      <c r="G721" s="46">
        <v>1173</v>
      </c>
    </row>
    <row r="722" spans="1:7">
      <c r="A722" s="47" t="s">
        <v>1438</v>
      </c>
      <c r="B722" s="48">
        <v>44763</v>
      </c>
      <c r="C722" s="49">
        <v>3189</v>
      </c>
      <c r="D722" s="48">
        <v>44767</v>
      </c>
      <c r="E722" s="50">
        <v>44798</v>
      </c>
      <c r="F722" s="50">
        <v>44799</v>
      </c>
      <c r="G722" s="51">
        <v>1174</v>
      </c>
    </row>
    <row r="723" spans="1:7">
      <c r="A723" s="42">
        <v>10970</v>
      </c>
      <c r="B723" s="43">
        <v>44771</v>
      </c>
      <c r="C723" s="66">
        <v>3412</v>
      </c>
      <c r="D723" s="43">
        <v>44778</v>
      </c>
      <c r="E723" s="45">
        <v>44798</v>
      </c>
      <c r="F723" s="68">
        <v>44799</v>
      </c>
      <c r="G723" s="69">
        <v>1175</v>
      </c>
    </row>
    <row r="724" spans="1:7">
      <c r="A724" s="47" t="s">
        <v>1439</v>
      </c>
      <c r="B724" s="48">
        <v>44776</v>
      </c>
      <c r="C724" s="49">
        <v>3434</v>
      </c>
      <c r="D724" s="70">
        <v>44781</v>
      </c>
      <c r="E724" s="50">
        <v>44798</v>
      </c>
      <c r="F724" s="71">
        <v>44799</v>
      </c>
      <c r="G724" s="51">
        <v>1176</v>
      </c>
    </row>
    <row r="725" spans="1:7">
      <c r="A725" s="42" t="s">
        <v>1440</v>
      </c>
      <c r="B725" s="43">
        <v>44778</v>
      </c>
      <c r="C725" s="44">
        <v>3430</v>
      </c>
      <c r="D725" s="67">
        <v>44781</v>
      </c>
      <c r="E725" s="45">
        <v>44798</v>
      </c>
      <c r="F725" s="68">
        <v>44799</v>
      </c>
      <c r="G725" s="46">
        <v>1177</v>
      </c>
    </row>
    <row r="726" spans="1:7">
      <c r="A726" s="47" t="s">
        <v>1441</v>
      </c>
      <c r="B726" s="48">
        <v>44767</v>
      </c>
      <c r="C726" s="49">
        <v>3339</v>
      </c>
      <c r="D726" s="48">
        <v>44775</v>
      </c>
      <c r="E726" s="50">
        <v>44798</v>
      </c>
      <c r="F726" s="50">
        <v>44802</v>
      </c>
      <c r="G726" s="51">
        <v>1181</v>
      </c>
    </row>
    <row r="727" spans="1:7">
      <c r="A727" s="42" t="s">
        <v>1442</v>
      </c>
      <c r="B727" s="43">
        <v>44767</v>
      </c>
      <c r="C727" s="72">
        <v>3338</v>
      </c>
      <c r="D727" s="43">
        <v>44775</v>
      </c>
      <c r="E727" s="73">
        <v>44798</v>
      </c>
      <c r="F727" s="73">
        <v>44802</v>
      </c>
      <c r="G727" s="46">
        <v>1182</v>
      </c>
    </row>
    <row r="728" spans="1:7">
      <c r="A728" s="176" t="s">
        <v>1443</v>
      </c>
      <c r="B728" s="171">
        <v>44767</v>
      </c>
      <c r="C728" s="182">
        <v>3347</v>
      </c>
      <c r="D728" s="171">
        <v>44775</v>
      </c>
      <c r="E728" s="183">
        <v>44798</v>
      </c>
      <c r="F728" s="183">
        <v>44802</v>
      </c>
      <c r="G728" s="173">
        <v>1183</v>
      </c>
    </row>
    <row r="729" spans="1:7">
      <c r="A729" s="175" t="s">
        <v>1444</v>
      </c>
      <c r="B729" s="167">
        <v>44767</v>
      </c>
      <c r="C729" s="168">
        <v>3348</v>
      </c>
      <c r="D729" s="167">
        <v>44775</v>
      </c>
      <c r="E729" s="170">
        <v>44798</v>
      </c>
      <c r="F729" s="170">
        <v>44802</v>
      </c>
      <c r="G729" s="169">
        <v>1184</v>
      </c>
    </row>
    <row r="730" spans="1:7">
      <c r="A730" s="176" t="s">
        <v>1445</v>
      </c>
      <c r="B730" s="171">
        <v>44769</v>
      </c>
      <c r="C730" s="172">
        <v>3350</v>
      </c>
      <c r="D730" s="171">
        <v>44775</v>
      </c>
      <c r="E730" s="174">
        <v>44798</v>
      </c>
      <c r="F730" s="174">
        <v>44802</v>
      </c>
      <c r="G730" s="173">
        <v>1185</v>
      </c>
    </row>
    <row r="731" spans="1:7">
      <c r="A731" s="175" t="s">
        <v>1446</v>
      </c>
      <c r="B731" s="167">
        <v>44798</v>
      </c>
      <c r="C731" s="168"/>
      <c r="D731" s="169"/>
      <c r="E731" s="170">
        <v>44802</v>
      </c>
      <c r="F731" s="170">
        <v>44802</v>
      </c>
      <c r="G731" s="169">
        <v>1186</v>
      </c>
    </row>
    <row r="732" spans="1:7">
      <c r="A732" s="176" t="s">
        <v>1447</v>
      </c>
      <c r="B732" s="181">
        <v>44769</v>
      </c>
      <c r="C732" s="172">
        <v>3340</v>
      </c>
      <c r="D732" s="171">
        <v>44775</v>
      </c>
      <c r="E732" s="174">
        <v>44798</v>
      </c>
      <c r="F732" s="177">
        <v>44802</v>
      </c>
      <c r="G732" s="178">
        <v>1187</v>
      </c>
    </row>
    <row r="733" spans="1:7">
      <c r="A733" s="175" t="s">
        <v>1448</v>
      </c>
      <c r="B733" s="179">
        <v>44769</v>
      </c>
      <c r="C733" s="168">
        <v>3349</v>
      </c>
      <c r="D733" s="167">
        <v>44775</v>
      </c>
      <c r="E733" s="170">
        <v>44798</v>
      </c>
      <c r="F733" s="180">
        <v>44802</v>
      </c>
      <c r="G733" s="169">
        <v>1188</v>
      </c>
    </row>
    <row r="734" spans="1:7">
      <c r="A734" s="176" t="s">
        <v>1449</v>
      </c>
      <c r="B734" s="171">
        <v>44769</v>
      </c>
      <c r="C734" s="172">
        <v>3337</v>
      </c>
      <c r="D734" s="181">
        <v>44775</v>
      </c>
      <c r="E734" s="174">
        <v>44798</v>
      </c>
      <c r="F734" s="177">
        <v>44802</v>
      </c>
      <c r="G734" s="173">
        <v>1189</v>
      </c>
    </row>
    <row r="735" spans="1:7">
      <c r="A735" s="175" t="s">
        <v>1450</v>
      </c>
      <c r="B735" s="167">
        <v>44769</v>
      </c>
      <c r="C735" s="168">
        <v>3341</v>
      </c>
      <c r="D735" s="179">
        <v>44775</v>
      </c>
      <c r="E735" s="170">
        <v>44798</v>
      </c>
      <c r="F735" s="180">
        <v>44802</v>
      </c>
      <c r="G735" s="169">
        <v>1190</v>
      </c>
    </row>
    <row r="736" spans="1:7">
      <c r="A736" s="176" t="s">
        <v>1451</v>
      </c>
      <c r="B736" s="171">
        <v>44769</v>
      </c>
      <c r="C736" s="172">
        <v>3342</v>
      </c>
      <c r="D736" s="171">
        <v>44775</v>
      </c>
      <c r="E736" s="174">
        <v>44798</v>
      </c>
      <c r="F736" s="174">
        <v>44803</v>
      </c>
      <c r="G736" s="173">
        <v>1191</v>
      </c>
    </row>
    <row r="737" spans="1:7">
      <c r="A737" s="175" t="s">
        <v>1452</v>
      </c>
      <c r="B737" s="167">
        <v>44789</v>
      </c>
      <c r="C737" s="168"/>
      <c r="D737" s="169"/>
      <c r="E737" s="170">
        <v>44799</v>
      </c>
      <c r="F737" s="170">
        <v>44803</v>
      </c>
      <c r="G737" s="169">
        <v>1193</v>
      </c>
    </row>
    <row r="738" spans="1:7">
      <c r="A738" s="176" t="s">
        <v>1453</v>
      </c>
      <c r="B738" s="171">
        <v>44796</v>
      </c>
      <c r="C738" s="182"/>
      <c r="D738" s="173"/>
      <c r="E738" s="183">
        <v>44799</v>
      </c>
      <c r="F738" s="183">
        <v>44803</v>
      </c>
      <c r="G738" s="173">
        <v>1194</v>
      </c>
    </row>
    <row r="739" spans="1:7">
      <c r="A739" s="176">
        <v>157</v>
      </c>
      <c r="B739" s="171">
        <v>44805</v>
      </c>
      <c r="C739" s="182"/>
      <c r="D739" s="173"/>
      <c r="E739" s="183">
        <v>44806</v>
      </c>
      <c r="F739" s="183">
        <v>44806</v>
      </c>
      <c r="G739" s="173">
        <v>1212</v>
      </c>
    </row>
    <row r="740" spans="1:7">
      <c r="A740" s="175" t="s">
        <v>1569</v>
      </c>
      <c r="B740" s="167">
        <v>44792</v>
      </c>
      <c r="C740" s="168"/>
      <c r="D740" s="169"/>
      <c r="E740" s="170">
        <v>44803</v>
      </c>
      <c r="F740" s="170">
        <v>44809</v>
      </c>
      <c r="G740" s="169">
        <v>1213</v>
      </c>
    </row>
    <row r="741" spans="1:7">
      <c r="A741" s="176" t="s">
        <v>1570</v>
      </c>
      <c r="B741" s="171">
        <v>44796</v>
      </c>
      <c r="C741" s="172"/>
      <c r="D741" s="173"/>
      <c r="E741" s="174">
        <v>44804</v>
      </c>
      <c r="F741" s="174">
        <v>44809</v>
      </c>
      <c r="G741" s="173">
        <v>1214</v>
      </c>
    </row>
    <row r="742" spans="1:7">
      <c r="A742" s="175" t="s">
        <v>1571</v>
      </c>
      <c r="B742" s="167">
        <v>44778</v>
      </c>
      <c r="C742" s="168">
        <v>3596</v>
      </c>
      <c r="D742" s="167">
        <v>44795</v>
      </c>
      <c r="E742" s="170">
        <v>44805</v>
      </c>
      <c r="F742" s="170">
        <v>44809</v>
      </c>
      <c r="G742" s="169">
        <v>1215</v>
      </c>
    </row>
    <row r="743" spans="1:7">
      <c r="A743" s="176" t="s">
        <v>1572</v>
      </c>
      <c r="B743" s="171">
        <v>44782</v>
      </c>
      <c r="C743" s="172">
        <v>3591</v>
      </c>
      <c r="D743" s="171">
        <v>44795</v>
      </c>
      <c r="E743" s="174">
        <v>44805</v>
      </c>
      <c r="F743" s="174">
        <v>44809</v>
      </c>
      <c r="G743" s="173">
        <v>1216</v>
      </c>
    </row>
    <row r="744" spans="1:7">
      <c r="A744" s="175" t="s">
        <v>1573</v>
      </c>
      <c r="B744" s="167">
        <v>44782</v>
      </c>
      <c r="C744" s="168">
        <v>3597</v>
      </c>
      <c r="D744" s="167">
        <v>44795</v>
      </c>
      <c r="E744" s="170">
        <v>44805</v>
      </c>
      <c r="F744" s="170">
        <v>44809</v>
      </c>
      <c r="G744" s="169">
        <v>1217</v>
      </c>
    </row>
    <row r="745" spans="1:7">
      <c r="A745" s="176">
        <v>18242</v>
      </c>
      <c r="B745" s="171">
        <v>44792</v>
      </c>
      <c r="C745" s="172">
        <v>3622</v>
      </c>
      <c r="D745" s="171">
        <v>44796</v>
      </c>
      <c r="E745" s="174">
        <v>44805</v>
      </c>
      <c r="F745" s="174">
        <v>44809</v>
      </c>
      <c r="G745" s="173">
        <v>1218</v>
      </c>
    </row>
    <row r="746" spans="1:7">
      <c r="A746" s="175" t="s">
        <v>1574</v>
      </c>
      <c r="B746" s="167">
        <v>44782</v>
      </c>
      <c r="C746" s="168">
        <v>3577</v>
      </c>
      <c r="D746" s="167">
        <v>44792</v>
      </c>
      <c r="E746" s="170">
        <v>44805</v>
      </c>
      <c r="F746" s="170">
        <v>44809</v>
      </c>
      <c r="G746" s="169">
        <v>1219</v>
      </c>
    </row>
    <row r="747" spans="1:7">
      <c r="A747" s="176" t="s">
        <v>1575</v>
      </c>
      <c r="B747" s="171">
        <v>44777</v>
      </c>
      <c r="C747" s="172">
        <v>3446</v>
      </c>
      <c r="D747" s="171">
        <v>44782</v>
      </c>
      <c r="E747" s="174">
        <v>44805</v>
      </c>
      <c r="F747" s="174">
        <v>44809</v>
      </c>
      <c r="G747" s="173">
        <v>1220</v>
      </c>
    </row>
    <row r="748" spans="1:7">
      <c r="A748" s="175" t="s">
        <v>1576</v>
      </c>
      <c r="B748" s="167">
        <v>44774</v>
      </c>
      <c r="C748" s="168">
        <v>3463</v>
      </c>
      <c r="D748" s="167">
        <v>44782</v>
      </c>
      <c r="E748" s="170">
        <v>44805</v>
      </c>
      <c r="F748" s="170">
        <v>44810</v>
      </c>
      <c r="G748" s="169">
        <v>1222</v>
      </c>
    </row>
    <row r="749" spans="1:7">
      <c r="A749" s="176" t="s">
        <v>1577</v>
      </c>
      <c r="B749" s="171">
        <v>44775</v>
      </c>
      <c r="C749" s="172">
        <v>3461</v>
      </c>
      <c r="D749" s="171">
        <v>44782</v>
      </c>
      <c r="E749" s="174">
        <v>44805</v>
      </c>
      <c r="F749" s="174">
        <v>44810</v>
      </c>
      <c r="G749" s="173">
        <v>1223</v>
      </c>
    </row>
    <row r="750" spans="1:7">
      <c r="A750" s="175" t="s">
        <v>1578</v>
      </c>
      <c r="B750" s="167">
        <v>44740</v>
      </c>
      <c r="C750" s="168">
        <v>3462</v>
      </c>
      <c r="D750" s="167">
        <v>44782</v>
      </c>
      <c r="E750" s="170">
        <v>44805</v>
      </c>
      <c r="F750" s="170">
        <v>44810</v>
      </c>
      <c r="G750" s="169">
        <v>1224</v>
      </c>
    </row>
    <row r="751" spans="1:7">
      <c r="A751" s="192" t="s">
        <v>1579</v>
      </c>
      <c r="B751" s="171">
        <v>44790</v>
      </c>
      <c r="C751" s="172"/>
      <c r="D751" s="173"/>
      <c r="E751" s="174">
        <v>44798</v>
      </c>
      <c r="F751" s="174">
        <v>44810</v>
      </c>
      <c r="G751" s="173">
        <v>1227</v>
      </c>
    </row>
    <row r="752" spans="1:7">
      <c r="A752" s="175">
        <v>16784</v>
      </c>
      <c r="B752" s="167">
        <v>44777</v>
      </c>
      <c r="C752" s="168">
        <v>3431</v>
      </c>
      <c r="D752" s="167">
        <v>44781</v>
      </c>
      <c r="E752" s="170">
        <v>44798</v>
      </c>
      <c r="F752" s="170">
        <v>44810</v>
      </c>
      <c r="G752" s="169">
        <v>1229</v>
      </c>
    </row>
    <row r="753" spans="1:7">
      <c r="A753" s="193" t="s">
        <v>1580</v>
      </c>
      <c r="B753" s="171">
        <v>44750</v>
      </c>
      <c r="C753" s="172">
        <v>3403</v>
      </c>
      <c r="D753" s="171">
        <v>44778</v>
      </c>
      <c r="E753" s="174">
        <v>44798</v>
      </c>
      <c r="F753" s="194" t="s">
        <v>1581</v>
      </c>
      <c r="G753" s="173">
        <v>1230</v>
      </c>
    </row>
    <row r="754" spans="1:7">
      <c r="A754" s="195" t="s">
        <v>1582</v>
      </c>
      <c r="B754" s="167">
        <v>44721</v>
      </c>
      <c r="C754" s="168">
        <v>3399</v>
      </c>
      <c r="D754" s="167">
        <v>44778</v>
      </c>
      <c r="E754" s="170">
        <v>44798</v>
      </c>
      <c r="F754" s="168" t="s">
        <v>1583</v>
      </c>
      <c r="G754" s="169">
        <v>1231</v>
      </c>
    </row>
    <row r="755" spans="1:7">
      <c r="A755" s="176" t="s">
        <v>1584</v>
      </c>
      <c r="B755" s="171">
        <v>44795</v>
      </c>
      <c r="C755" s="172"/>
      <c r="D755" s="173"/>
      <c r="E755" s="174">
        <v>44796</v>
      </c>
      <c r="F755" s="172" t="s">
        <v>1583</v>
      </c>
      <c r="G755" s="173">
        <v>1232</v>
      </c>
    </row>
    <row r="756" spans="1:7">
      <c r="A756" s="175" t="s">
        <v>1585</v>
      </c>
      <c r="B756" s="167">
        <v>44803</v>
      </c>
      <c r="C756" s="168"/>
      <c r="D756" s="169"/>
      <c r="E756" s="170">
        <v>44803</v>
      </c>
      <c r="F756" s="168" t="s">
        <v>1583</v>
      </c>
      <c r="G756" s="169">
        <v>1233</v>
      </c>
    </row>
    <row r="757" spans="1:7">
      <c r="A757" s="176" t="s">
        <v>1586</v>
      </c>
      <c r="B757" s="171">
        <v>44791</v>
      </c>
      <c r="C757" s="172"/>
      <c r="D757" s="173"/>
      <c r="E757" s="174">
        <v>44810</v>
      </c>
      <c r="F757" s="172" t="s">
        <v>1583</v>
      </c>
      <c r="G757" s="173">
        <v>1234</v>
      </c>
    </row>
    <row r="758" spans="1:7">
      <c r="A758" s="175" t="s">
        <v>1587</v>
      </c>
      <c r="B758" s="167">
        <v>44791</v>
      </c>
      <c r="C758" s="168"/>
      <c r="D758" s="169"/>
      <c r="E758" s="170">
        <v>44810</v>
      </c>
      <c r="F758" s="168" t="s">
        <v>1583</v>
      </c>
      <c r="G758" s="169">
        <v>1235</v>
      </c>
    </row>
    <row r="759" spans="1:7">
      <c r="A759" s="176">
        <v>17669</v>
      </c>
      <c r="B759" s="171">
        <v>44786</v>
      </c>
      <c r="C759" s="172">
        <v>3624</v>
      </c>
      <c r="D759" s="171">
        <v>44796</v>
      </c>
      <c r="E759" s="174">
        <v>44805</v>
      </c>
      <c r="F759" s="172" t="s">
        <v>1583</v>
      </c>
      <c r="G759" s="173">
        <v>1239</v>
      </c>
    </row>
    <row r="760" spans="1:7">
      <c r="A760" s="175">
        <v>18219</v>
      </c>
      <c r="B760" s="167">
        <v>44792</v>
      </c>
      <c r="C760" s="168">
        <v>3625</v>
      </c>
      <c r="D760" s="167">
        <v>44796</v>
      </c>
      <c r="E760" s="170">
        <v>44805</v>
      </c>
      <c r="F760" s="170">
        <v>44811</v>
      </c>
      <c r="G760" s="169">
        <v>1240</v>
      </c>
    </row>
    <row r="761" spans="1:7">
      <c r="A761" s="192" t="s">
        <v>1588</v>
      </c>
      <c r="B761" s="171">
        <v>44754</v>
      </c>
      <c r="C761" s="172">
        <v>3170</v>
      </c>
      <c r="D761" s="171">
        <v>44764</v>
      </c>
      <c r="E761" s="174">
        <v>44809</v>
      </c>
      <c r="F761" s="174">
        <v>44811</v>
      </c>
      <c r="G761" s="173">
        <v>1241</v>
      </c>
    </row>
    <row r="762" spans="1:7">
      <c r="A762" s="175">
        <v>2031</v>
      </c>
      <c r="B762" s="167">
        <v>44771</v>
      </c>
      <c r="C762" s="168">
        <v>3712</v>
      </c>
      <c r="D762" s="167">
        <v>44799</v>
      </c>
      <c r="E762" s="170">
        <v>44809</v>
      </c>
      <c r="F762" s="170">
        <v>44811</v>
      </c>
      <c r="G762" s="169">
        <v>1242</v>
      </c>
    </row>
    <row r="763" spans="1:7">
      <c r="A763" s="176">
        <v>2039</v>
      </c>
      <c r="B763" s="171">
        <v>44771</v>
      </c>
      <c r="C763" s="172">
        <v>3709</v>
      </c>
      <c r="D763" s="171">
        <v>44799</v>
      </c>
      <c r="E763" s="174">
        <v>44809</v>
      </c>
      <c r="F763" s="174">
        <v>44811</v>
      </c>
      <c r="G763" s="173">
        <v>1243</v>
      </c>
    </row>
    <row r="764" spans="1:7">
      <c r="A764" s="195" t="s">
        <v>1589</v>
      </c>
      <c r="B764" s="167">
        <v>44774</v>
      </c>
      <c r="C764" s="168">
        <v>3707</v>
      </c>
      <c r="D764" s="167">
        <v>44799</v>
      </c>
      <c r="E764" s="170">
        <v>44809</v>
      </c>
      <c r="F764" s="170">
        <v>44811</v>
      </c>
      <c r="G764" s="169">
        <v>1244</v>
      </c>
    </row>
    <row r="765" spans="1:7">
      <c r="A765" s="193" t="s">
        <v>1590</v>
      </c>
      <c r="B765" s="171">
        <v>44748</v>
      </c>
      <c r="C765" s="172">
        <v>3166</v>
      </c>
      <c r="D765" s="171">
        <v>44764</v>
      </c>
      <c r="E765" s="174">
        <v>44809</v>
      </c>
      <c r="F765" s="174">
        <v>44811</v>
      </c>
      <c r="G765" s="173">
        <v>1245</v>
      </c>
    </row>
    <row r="766" spans="1:7">
      <c r="A766" s="175">
        <v>1974</v>
      </c>
      <c r="B766" s="167">
        <v>44805</v>
      </c>
      <c r="C766" s="168"/>
      <c r="D766" s="169"/>
      <c r="E766" s="170">
        <v>44805</v>
      </c>
      <c r="F766" s="170">
        <v>44813</v>
      </c>
      <c r="G766" s="169">
        <v>1253</v>
      </c>
    </row>
    <row r="767" spans="1:7">
      <c r="A767" s="176">
        <v>1842</v>
      </c>
      <c r="B767" s="181">
        <v>44760</v>
      </c>
      <c r="C767" s="196">
        <v>3172</v>
      </c>
      <c r="D767" s="171">
        <v>44764</v>
      </c>
      <c r="E767" s="174">
        <v>44809</v>
      </c>
      <c r="F767" s="177">
        <v>44813</v>
      </c>
      <c r="G767" s="178">
        <v>1254</v>
      </c>
    </row>
    <row r="768" spans="1:7">
      <c r="A768" s="175" t="s">
        <v>1591</v>
      </c>
      <c r="B768" s="179">
        <v>44750</v>
      </c>
      <c r="C768" s="168">
        <v>3169</v>
      </c>
      <c r="D768" s="179">
        <v>44764</v>
      </c>
      <c r="E768" s="170">
        <v>44809</v>
      </c>
      <c r="F768" s="180">
        <v>44813</v>
      </c>
      <c r="G768" s="169">
        <v>1255</v>
      </c>
    </row>
    <row r="769" spans="1:7">
      <c r="A769" s="176">
        <v>1858</v>
      </c>
      <c r="B769" s="171">
        <v>44761</v>
      </c>
      <c r="C769" s="172">
        <v>3171</v>
      </c>
      <c r="D769" s="181">
        <v>44764</v>
      </c>
      <c r="E769" s="174">
        <v>44809</v>
      </c>
      <c r="F769" s="177">
        <v>44813</v>
      </c>
      <c r="G769" s="173">
        <v>1256</v>
      </c>
    </row>
    <row r="770" spans="1:7">
      <c r="A770" s="175">
        <v>2025</v>
      </c>
      <c r="B770" s="167">
        <v>44774</v>
      </c>
      <c r="C770" s="168">
        <v>3711</v>
      </c>
      <c r="D770" s="167">
        <v>44799</v>
      </c>
      <c r="E770" s="170">
        <v>44809</v>
      </c>
      <c r="F770" s="170">
        <v>44813</v>
      </c>
      <c r="G770" s="169">
        <v>1257</v>
      </c>
    </row>
    <row r="771" spans="1:7">
      <c r="A771" s="176">
        <v>2145</v>
      </c>
      <c r="B771" s="171">
        <v>44797</v>
      </c>
      <c r="C771" s="172">
        <v>3713</v>
      </c>
      <c r="D771" s="171">
        <v>44789</v>
      </c>
      <c r="E771" s="174">
        <v>44809</v>
      </c>
      <c r="F771" s="174">
        <v>44813</v>
      </c>
      <c r="G771" s="173">
        <v>1258</v>
      </c>
    </row>
    <row r="772" spans="1:7">
      <c r="A772" s="175">
        <v>2114</v>
      </c>
      <c r="B772" s="167">
        <v>44792</v>
      </c>
      <c r="C772" s="168">
        <v>3714</v>
      </c>
      <c r="D772" s="167">
        <v>44799</v>
      </c>
      <c r="E772" s="170">
        <v>44809</v>
      </c>
      <c r="F772" s="170">
        <v>44813</v>
      </c>
      <c r="G772" s="169">
        <v>1259</v>
      </c>
    </row>
    <row r="773" spans="1:7">
      <c r="A773" s="176">
        <v>2036</v>
      </c>
      <c r="B773" s="171">
        <v>44771</v>
      </c>
      <c r="C773" s="172">
        <v>3708</v>
      </c>
      <c r="D773" s="171">
        <v>44799</v>
      </c>
      <c r="E773" s="174">
        <v>44809</v>
      </c>
      <c r="F773" s="174">
        <v>44813</v>
      </c>
      <c r="G773" s="173">
        <v>1260</v>
      </c>
    </row>
    <row r="774" spans="1:7">
      <c r="A774" s="175">
        <v>1771</v>
      </c>
      <c r="B774" s="167">
        <v>44747</v>
      </c>
      <c r="C774" s="168">
        <v>3167</v>
      </c>
      <c r="D774" s="167">
        <v>44764</v>
      </c>
      <c r="E774" s="170">
        <v>44809</v>
      </c>
      <c r="F774" s="170">
        <v>44813</v>
      </c>
      <c r="G774" s="169">
        <v>1261</v>
      </c>
    </row>
    <row r="775" spans="1:7">
      <c r="A775" s="193">
        <v>1779</v>
      </c>
      <c r="B775" s="171">
        <v>44749</v>
      </c>
      <c r="C775" s="172">
        <v>3168</v>
      </c>
      <c r="D775" s="171">
        <v>44764</v>
      </c>
      <c r="E775" s="174">
        <v>44809</v>
      </c>
      <c r="F775" s="174">
        <v>44813</v>
      </c>
      <c r="G775" s="173">
        <v>1262</v>
      </c>
    </row>
    <row r="776" spans="1:7">
      <c r="A776" s="175" t="s">
        <v>1592</v>
      </c>
      <c r="B776" s="167">
        <v>44742</v>
      </c>
      <c r="C776" s="168">
        <v>3165</v>
      </c>
      <c r="D776" s="167">
        <v>44764</v>
      </c>
      <c r="E776" s="170">
        <v>44809</v>
      </c>
      <c r="F776" s="170">
        <v>44813</v>
      </c>
      <c r="G776" s="169">
        <v>1263</v>
      </c>
    </row>
    <row r="777" spans="1:7">
      <c r="A777" s="193" t="s">
        <v>1593</v>
      </c>
      <c r="B777" s="171">
        <v>44755</v>
      </c>
      <c r="C777" s="172">
        <v>3160</v>
      </c>
      <c r="D777" s="171">
        <v>44764</v>
      </c>
      <c r="E777" s="174">
        <v>44809</v>
      </c>
      <c r="F777" s="174">
        <v>44813</v>
      </c>
      <c r="G777" s="173">
        <v>1264</v>
      </c>
    </row>
    <row r="778" spans="1:7">
      <c r="A778" s="175" t="s">
        <v>1594</v>
      </c>
      <c r="B778" s="167">
        <v>44740</v>
      </c>
      <c r="C778" s="168">
        <v>3163</v>
      </c>
      <c r="D778" s="167">
        <v>44764</v>
      </c>
      <c r="E778" s="170">
        <v>44809</v>
      </c>
      <c r="F778" s="170">
        <v>44813</v>
      </c>
      <c r="G778" s="169">
        <v>1265</v>
      </c>
    </row>
    <row r="779" spans="1:7">
      <c r="A779" s="176" t="s">
        <v>1595</v>
      </c>
      <c r="B779" s="171">
        <v>44782</v>
      </c>
      <c r="C779" s="172">
        <v>3535</v>
      </c>
      <c r="D779" s="171">
        <v>44790</v>
      </c>
      <c r="E779" s="174">
        <v>44809</v>
      </c>
      <c r="F779" s="174">
        <v>44813</v>
      </c>
      <c r="G779" s="173">
        <v>1266</v>
      </c>
    </row>
    <row r="780" spans="1:7">
      <c r="A780" s="175" t="s">
        <v>1596</v>
      </c>
      <c r="B780" s="167">
        <v>44796</v>
      </c>
      <c r="C780" s="168">
        <v>3737</v>
      </c>
      <c r="D780" s="167">
        <v>44802</v>
      </c>
      <c r="E780" s="170">
        <v>44809</v>
      </c>
      <c r="F780" s="170">
        <v>44813</v>
      </c>
      <c r="G780" s="169">
        <v>1267</v>
      </c>
    </row>
    <row r="781" spans="1:7">
      <c r="A781" s="176">
        <v>4407</v>
      </c>
      <c r="B781" s="171">
        <v>44781</v>
      </c>
      <c r="C781" s="172">
        <v>3637</v>
      </c>
      <c r="D781" s="171">
        <v>44797</v>
      </c>
      <c r="E781" s="174">
        <v>44809</v>
      </c>
      <c r="F781" s="174">
        <v>44813</v>
      </c>
      <c r="G781" s="173">
        <v>1268</v>
      </c>
    </row>
    <row r="782" spans="1:7">
      <c r="A782" s="175">
        <v>3639</v>
      </c>
      <c r="B782" s="167">
        <v>44749</v>
      </c>
      <c r="C782" s="168">
        <v>3638</v>
      </c>
      <c r="D782" s="167">
        <v>44797</v>
      </c>
      <c r="E782" s="170">
        <v>44809</v>
      </c>
      <c r="F782" s="170">
        <v>44813</v>
      </c>
      <c r="G782" s="169">
        <v>1269</v>
      </c>
    </row>
    <row r="783" spans="1:7">
      <c r="A783" s="176" t="s">
        <v>1597</v>
      </c>
      <c r="B783" s="171">
        <v>44795</v>
      </c>
      <c r="C783" s="172">
        <v>3626</v>
      </c>
      <c r="D783" s="171">
        <v>44796</v>
      </c>
      <c r="E783" s="174">
        <v>44805</v>
      </c>
      <c r="F783" s="174">
        <v>44813</v>
      </c>
      <c r="G783" s="173">
        <v>1270</v>
      </c>
    </row>
    <row r="784" spans="1:7">
      <c r="A784" s="175">
        <v>10969</v>
      </c>
      <c r="B784" s="167">
        <v>44761</v>
      </c>
      <c r="C784" s="168">
        <v>3177</v>
      </c>
      <c r="D784" s="167">
        <v>44764</v>
      </c>
      <c r="E784" s="170">
        <v>44809</v>
      </c>
      <c r="F784" s="170">
        <v>44813</v>
      </c>
      <c r="G784" s="169">
        <v>1271</v>
      </c>
    </row>
    <row r="785" spans="1:7">
      <c r="A785" s="176" t="s">
        <v>1598</v>
      </c>
      <c r="B785" s="171">
        <v>44784</v>
      </c>
      <c r="C785" s="172">
        <v>3726</v>
      </c>
      <c r="D785" s="171">
        <v>44802</v>
      </c>
      <c r="E785" s="174">
        <v>44809</v>
      </c>
      <c r="F785" s="174">
        <v>44813</v>
      </c>
      <c r="G785" s="173">
        <v>1272</v>
      </c>
    </row>
    <row r="786" spans="1:7">
      <c r="A786" s="175" t="s">
        <v>1599</v>
      </c>
      <c r="B786" s="167">
        <v>44782</v>
      </c>
      <c r="C786" s="168">
        <v>3727</v>
      </c>
      <c r="D786" s="167">
        <v>44802</v>
      </c>
      <c r="E786" s="170">
        <v>44809</v>
      </c>
      <c r="F786" s="170">
        <v>44813</v>
      </c>
      <c r="G786" s="169">
        <v>1273</v>
      </c>
    </row>
    <row r="787" spans="1:7">
      <c r="A787" s="176" t="s">
        <v>1600</v>
      </c>
      <c r="B787" s="171">
        <v>44791</v>
      </c>
      <c r="C787" s="172">
        <v>3598</v>
      </c>
      <c r="D787" s="171">
        <v>44795</v>
      </c>
      <c r="E787" s="174">
        <v>44805</v>
      </c>
      <c r="F787" s="174">
        <v>44813</v>
      </c>
      <c r="G787" s="173">
        <v>1274</v>
      </c>
    </row>
    <row r="788" spans="1:7">
      <c r="A788" s="175" t="s">
        <v>1601</v>
      </c>
      <c r="B788" s="167">
        <v>44798</v>
      </c>
      <c r="C788" s="168">
        <v>3746</v>
      </c>
      <c r="D788" s="167">
        <v>44802</v>
      </c>
      <c r="E788" s="170">
        <v>44809</v>
      </c>
      <c r="F788" s="170">
        <v>44813</v>
      </c>
      <c r="G788" s="169">
        <v>1275</v>
      </c>
    </row>
    <row r="789" spans="1:7">
      <c r="A789" s="176" t="s">
        <v>1602</v>
      </c>
      <c r="B789" s="171">
        <v>44792</v>
      </c>
      <c r="C789" s="172">
        <v>3681</v>
      </c>
      <c r="D789" s="171">
        <v>44798</v>
      </c>
      <c r="E789" s="174">
        <v>44809</v>
      </c>
      <c r="F789" s="174">
        <v>44813</v>
      </c>
      <c r="G789" s="173">
        <v>1276</v>
      </c>
    </row>
    <row r="790" spans="1:7">
      <c r="A790" s="175" t="s">
        <v>1603</v>
      </c>
      <c r="B790" s="167">
        <v>44795</v>
      </c>
      <c r="C790" s="168">
        <v>3730</v>
      </c>
      <c r="D790" s="167">
        <v>44802</v>
      </c>
      <c r="E790" s="170">
        <v>44809</v>
      </c>
      <c r="F790" s="170">
        <v>44813</v>
      </c>
      <c r="G790" s="169">
        <v>1277</v>
      </c>
    </row>
    <row r="791" spans="1:7">
      <c r="A791" s="176" t="s">
        <v>1604</v>
      </c>
      <c r="B791" s="171">
        <v>44777</v>
      </c>
      <c r="C791" s="172">
        <v>3536</v>
      </c>
      <c r="D791" s="171">
        <v>44790</v>
      </c>
      <c r="E791" s="174">
        <v>44809</v>
      </c>
      <c r="F791" s="174">
        <v>44813</v>
      </c>
      <c r="G791" s="173">
        <v>1278</v>
      </c>
    </row>
    <row r="792" spans="1:7">
      <c r="A792" s="175">
        <v>2155</v>
      </c>
      <c r="B792" s="167">
        <v>44798</v>
      </c>
      <c r="C792" s="168"/>
      <c r="D792" s="169"/>
      <c r="E792" s="170">
        <v>44799</v>
      </c>
      <c r="F792" s="170">
        <v>44813</v>
      </c>
      <c r="G792" s="169">
        <v>1279</v>
      </c>
    </row>
    <row r="793" spans="1:7">
      <c r="A793" s="197">
        <v>64181</v>
      </c>
      <c r="B793" s="171">
        <v>44781</v>
      </c>
      <c r="C793" s="172"/>
      <c r="D793" s="173"/>
      <c r="E793" s="174">
        <v>44813</v>
      </c>
      <c r="F793" s="174">
        <v>44813</v>
      </c>
      <c r="G793" s="173">
        <v>1280</v>
      </c>
    </row>
    <row r="794" spans="1:7">
      <c r="A794" s="175" t="s">
        <v>1605</v>
      </c>
      <c r="B794" s="167">
        <v>44797</v>
      </c>
      <c r="C794" s="168">
        <v>3749</v>
      </c>
      <c r="D794" s="167">
        <v>44802</v>
      </c>
      <c r="E794" s="170">
        <v>44809</v>
      </c>
      <c r="F794" s="170">
        <v>44813</v>
      </c>
      <c r="G794" s="169">
        <v>1283</v>
      </c>
    </row>
    <row r="795" spans="1:7">
      <c r="A795" s="176" t="s">
        <v>1606</v>
      </c>
      <c r="B795" s="171">
        <v>44797</v>
      </c>
      <c r="C795" s="172">
        <v>3748</v>
      </c>
      <c r="D795" s="171">
        <v>44802</v>
      </c>
      <c r="E795" s="174">
        <v>44809</v>
      </c>
      <c r="F795" s="174">
        <v>44813</v>
      </c>
      <c r="G795" s="173">
        <v>1284</v>
      </c>
    </row>
    <row r="796" spans="1:7">
      <c r="A796" s="175" t="s">
        <v>1607</v>
      </c>
      <c r="B796" s="167">
        <v>44798</v>
      </c>
      <c r="C796" s="168">
        <v>3747</v>
      </c>
      <c r="D796" s="167">
        <v>44802</v>
      </c>
      <c r="E796" s="170">
        <v>44809</v>
      </c>
      <c r="F796" s="170">
        <v>44813</v>
      </c>
      <c r="G796" s="169">
        <v>1285</v>
      </c>
    </row>
    <row r="797" spans="1:7">
      <c r="A797" s="176" t="s">
        <v>1608</v>
      </c>
      <c r="B797" s="171">
        <v>44798</v>
      </c>
      <c r="C797" s="172">
        <v>3740</v>
      </c>
      <c r="D797" s="171">
        <v>44802</v>
      </c>
      <c r="E797" s="174">
        <v>44809</v>
      </c>
      <c r="F797" s="174">
        <v>44813</v>
      </c>
      <c r="G797" s="173">
        <v>1286</v>
      </c>
    </row>
    <row r="798" spans="1:7">
      <c r="A798" s="175" t="s">
        <v>1609</v>
      </c>
      <c r="B798" s="167">
        <v>44792</v>
      </c>
      <c r="C798" s="168">
        <v>3669</v>
      </c>
      <c r="D798" s="167">
        <v>44798</v>
      </c>
      <c r="E798" s="170">
        <v>44809</v>
      </c>
      <c r="F798" s="170">
        <v>44813</v>
      </c>
      <c r="G798" s="169">
        <v>1287</v>
      </c>
    </row>
    <row r="799" spans="1:7">
      <c r="A799" s="176" t="s">
        <v>1610</v>
      </c>
      <c r="B799" s="171">
        <v>44761</v>
      </c>
      <c r="C799" s="172">
        <v>3530</v>
      </c>
      <c r="D799" s="171">
        <v>44790</v>
      </c>
      <c r="E799" s="174">
        <v>44809</v>
      </c>
      <c r="F799" s="174">
        <v>44813</v>
      </c>
      <c r="G799" s="173">
        <v>1288</v>
      </c>
    </row>
    <row r="800" spans="1:7">
      <c r="A800" s="175" t="s">
        <v>1611</v>
      </c>
      <c r="B800" s="167">
        <v>44792</v>
      </c>
      <c r="C800" s="168">
        <v>3671</v>
      </c>
      <c r="D800" s="167">
        <v>44798</v>
      </c>
      <c r="E800" s="170">
        <v>44809</v>
      </c>
      <c r="F800" s="170">
        <v>44813</v>
      </c>
      <c r="G800" s="169">
        <v>1289</v>
      </c>
    </row>
    <row r="801" spans="1:7">
      <c r="A801" s="176" t="s">
        <v>1612</v>
      </c>
      <c r="B801" s="171">
        <v>44792</v>
      </c>
      <c r="C801" s="172">
        <v>3673</v>
      </c>
      <c r="D801" s="171">
        <v>44798</v>
      </c>
      <c r="E801" s="174">
        <v>44809</v>
      </c>
      <c r="F801" s="174">
        <v>44813</v>
      </c>
      <c r="G801" s="173">
        <v>1290</v>
      </c>
    </row>
    <row r="802" spans="1:7">
      <c r="A802" s="175" t="s">
        <v>1613</v>
      </c>
      <c r="B802" s="167">
        <v>44791</v>
      </c>
      <c r="C802" s="168">
        <v>3862</v>
      </c>
      <c r="D802" s="167">
        <v>44811</v>
      </c>
      <c r="E802" s="170">
        <v>44812</v>
      </c>
      <c r="F802" s="170">
        <v>44816</v>
      </c>
      <c r="G802" s="169">
        <v>1293</v>
      </c>
    </row>
    <row r="803" spans="1:7">
      <c r="A803" s="176" t="s">
        <v>1614</v>
      </c>
      <c r="B803" s="171">
        <v>44791</v>
      </c>
      <c r="C803" s="172">
        <v>3864</v>
      </c>
      <c r="D803" s="171">
        <v>44811</v>
      </c>
      <c r="E803" s="174">
        <v>44812</v>
      </c>
      <c r="F803" s="174">
        <v>44816</v>
      </c>
      <c r="G803" s="173">
        <v>1294</v>
      </c>
    </row>
    <row r="804" spans="1:7">
      <c r="A804" s="175" t="s">
        <v>1615</v>
      </c>
      <c r="B804" s="167">
        <v>44764</v>
      </c>
      <c r="C804" s="168">
        <v>3639</v>
      </c>
      <c r="D804" s="167">
        <v>44797</v>
      </c>
      <c r="E804" s="170">
        <v>44809</v>
      </c>
      <c r="F804" s="170">
        <v>44816</v>
      </c>
      <c r="G804" s="169">
        <v>1295</v>
      </c>
    </row>
    <row r="805" spans="1:7">
      <c r="A805" s="176">
        <v>1473</v>
      </c>
      <c r="B805" s="171">
        <v>44756</v>
      </c>
      <c r="C805" s="172">
        <v>3640</v>
      </c>
      <c r="D805" s="171">
        <v>44797</v>
      </c>
      <c r="E805" s="174">
        <v>44809</v>
      </c>
      <c r="F805" s="174">
        <v>44816</v>
      </c>
      <c r="G805" s="173">
        <v>1296</v>
      </c>
    </row>
    <row r="806" spans="1:7">
      <c r="A806" s="175">
        <v>2052</v>
      </c>
      <c r="B806" s="167">
        <v>44771</v>
      </c>
      <c r="C806" s="168"/>
      <c r="D806" s="169"/>
      <c r="E806" s="170">
        <v>44813</v>
      </c>
      <c r="F806" s="170">
        <v>44816</v>
      </c>
      <c r="G806" s="169">
        <v>1297</v>
      </c>
    </row>
    <row r="807" spans="1:7">
      <c r="A807" s="176">
        <v>2169</v>
      </c>
      <c r="B807" s="171">
        <v>44803</v>
      </c>
      <c r="C807" s="172"/>
      <c r="D807" s="173"/>
      <c r="E807" s="174">
        <v>44813</v>
      </c>
      <c r="F807" s="174">
        <v>44816</v>
      </c>
      <c r="G807" s="173">
        <v>1298</v>
      </c>
    </row>
    <row r="808" spans="1:7">
      <c r="A808" s="195" t="s">
        <v>1616</v>
      </c>
      <c r="B808" s="167">
        <v>44774</v>
      </c>
      <c r="C808" s="168"/>
      <c r="D808" s="169"/>
      <c r="E808" s="170">
        <v>44813</v>
      </c>
      <c r="F808" s="170">
        <v>44816</v>
      </c>
      <c r="G808" s="169">
        <v>1299</v>
      </c>
    </row>
    <row r="809" spans="1:7">
      <c r="A809" s="176" t="s">
        <v>1617</v>
      </c>
      <c r="B809" s="171">
        <v>44740</v>
      </c>
      <c r="C809" s="172">
        <v>3164</v>
      </c>
      <c r="D809" s="171">
        <v>44764</v>
      </c>
      <c r="E809" s="174">
        <v>44809</v>
      </c>
      <c r="F809" s="174">
        <v>44816</v>
      </c>
      <c r="G809" s="173">
        <v>1300</v>
      </c>
    </row>
    <row r="810" spans="1:7">
      <c r="A810" s="175" t="s">
        <v>1618</v>
      </c>
      <c r="B810" s="167">
        <v>44741</v>
      </c>
      <c r="C810" s="168">
        <v>3161</v>
      </c>
      <c r="D810" s="167">
        <v>44764</v>
      </c>
      <c r="E810" s="170">
        <v>44809</v>
      </c>
      <c r="F810" s="170">
        <v>44816</v>
      </c>
      <c r="G810" s="169">
        <v>1301</v>
      </c>
    </row>
    <row r="811" spans="1:7">
      <c r="A811" s="176" t="s">
        <v>1619</v>
      </c>
      <c r="B811" s="171">
        <v>44799</v>
      </c>
      <c r="C811" s="172">
        <v>3880</v>
      </c>
      <c r="D811" s="171">
        <v>44748</v>
      </c>
      <c r="E811" s="174">
        <v>44812</v>
      </c>
      <c r="F811" s="174">
        <v>44816</v>
      </c>
      <c r="G811" s="173">
        <v>1302</v>
      </c>
    </row>
    <row r="812" spans="1:7">
      <c r="A812" s="175" t="s">
        <v>1620</v>
      </c>
      <c r="B812" s="167">
        <v>44804</v>
      </c>
      <c r="C812" s="168">
        <v>3878</v>
      </c>
      <c r="D812" s="167">
        <v>44811</v>
      </c>
      <c r="E812" s="170">
        <v>44812</v>
      </c>
      <c r="F812" s="170">
        <v>44816</v>
      </c>
      <c r="G812" s="169">
        <v>1303</v>
      </c>
    </row>
    <row r="813" spans="1:7">
      <c r="A813" s="176" t="s">
        <v>1621</v>
      </c>
      <c r="B813" s="171">
        <v>44805</v>
      </c>
      <c r="C813" s="172">
        <v>3874</v>
      </c>
      <c r="D813" s="171">
        <v>44811</v>
      </c>
      <c r="E813" s="174">
        <v>44812</v>
      </c>
      <c r="F813" s="174">
        <v>44816</v>
      </c>
      <c r="G813" s="173">
        <v>1304</v>
      </c>
    </row>
    <row r="814" spans="1:7">
      <c r="A814" s="175" t="s">
        <v>1622</v>
      </c>
      <c r="B814" s="167">
        <v>44802</v>
      </c>
      <c r="C814" s="168">
        <v>3882</v>
      </c>
      <c r="D814" s="167">
        <v>44811</v>
      </c>
      <c r="E814" s="170">
        <v>44812</v>
      </c>
      <c r="F814" s="170">
        <v>44816</v>
      </c>
      <c r="G814" s="169">
        <v>1305</v>
      </c>
    </row>
    <row r="815" spans="1:7">
      <c r="A815" s="192" t="s">
        <v>1623</v>
      </c>
      <c r="B815" s="181">
        <v>44792</v>
      </c>
      <c r="C815" s="196">
        <v>3619</v>
      </c>
      <c r="D815" s="171">
        <v>44796</v>
      </c>
      <c r="E815" s="174">
        <v>44805</v>
      </c>
      <c r="F815" s="174">
        <v>44816</v>
      </c>
      <c r="G815" s="178">
        <v>1306</v>
      </c>
    </row>
    <row r="816" spans="1:7">
      <c r="A816" s="175">
        <v>7572</v>
      </c>
      <c r="B816" s="179">
        <v>44796</v>
      </c>
      <c r="C816" s="168"/>
      <c r="D816" s="198"/>
      <c r="E816" s="170">
        <v>44799</v>
      </c>
      <c r="F816" s="170">
        <v>44816</v>
      </c>
      <c r="G816" s="169">
        <v>1307</v>
      </c>
    </row>
    <row r="817" spans="1:7">
      <c r="A817" s="176" t="s">
        <v>1624</v>
      </c>
      <c r="B817" s="171">
        <v>44806</v>
      </c>
      <c r="C817" s="172">
        <v>3817</v>
      </c>
      <c r="D817" s="181">
        <v>44809</v>
      </c>
      <c r="E817" s="174">
        <v>44810</v>
      </c>
      <c r="F817" s="177">
        <v>44816</v>
      </c>
      <c r="G817" s="173">
        <v>1308</v>
      </c>
    </row>
    <row r="818" spans="1:7">
      <c r="A818" s="175">
        <v>8689</v>
      </c>
      <c r="B818" s="167">
        <v>44806</v>
      </c>
      <c r="C818" s="168"/>
      <c r="D818" s="169"/>
      <c r="E818" s="170">
        <v>44810</v>
      </c>
      <c r="F818" s="170">
        <v>44816</v>
      </c>
      <c r="G818" s="169">
        <v>1309</v>
      </c>
    </row>
    <row r="819" spans="1:7">
      <c r="A819" s="176" t="s">
        <v>1625</v>
      </c>
      <c r="B819" s="171">
        <v>44806</v>
      </c>
      <c r="C819" s="172"/>
      <c r="D819" s="173"/>
      <c r="E819" s="174">
        <v>44811</v>
      </c>
      <c r="F819" s="174">
        <v>44817</v>
      </c>
      <c r="G819" s="173">
        <v>1310</v>
      </c>
    </row>
    <row r="820" spans="1:7">
      <c r="A820" s="175">
        <v>307</v>
      </c>
      <c r="B820" s="167">
        <v>44805</v>
      </c>
      <c r="C820" s="168">
        <v>3865</v>
      </c>
      <c r="D820" s="167">
        <v>44811</v>
      </c>
      <c r="E820" s="170">
        <v>44812</v>
      </c>
      <c r="F820" s="170">
        <v>44817</v>
      </c>
      <c r="G820" s="169">
        <v>1311</v>
      </c>
    </row>
    <row r="821" spans="1:7">
      <c r="A821" s="193" t="s">
        <v>1626</v>
      </c>
      <c r="B821" s="171">
        <v>44796</v>
      </c>
      <c r="C821" s="172">
        <v>3752</v>
      </c>
      <c r="D821" s="171">
        <v>44803</v>
      </c>
      <c r="E821" s="174">
        <v>44809</v>
      </c>
      <c r="F821" s="174">
        <v>44817</v>
      </c>
      <c r="G821" s="173">
        <v>1312</v>
      </c>
    </row>
    <row r="822" spans="1:7">
      <c r="A822" s="175">
        <v>18649</v>
      </c>
      <c r="B822" s="167">
        <v>44796</v>
      </c>
      <c r="C822" s="168">
        <v>3751</v>
      </c>
      <c r="D822" s="167">
        <v>44803</v>
      </c>
      <c r="E822" s="170">
        <v>44809</v>
      </c>
      <c r="F822" s="170">
        <v>44817</v>
      </c>
      <c r="G822" s="169">
        <v>1313</v>
      </c>
    </row>
    <row r="823" spans="1:7">
      <c r="A823" s="176" t="s">
        <v>1627</v>
      </c>
      <c r="B823" s="171">
        <v>44811</v>
      </c>
      <c r="C823" s="172"/>
      <c r="D823" s="173"/>
      <c r="E823" s="174">
        <v>44813</v>
      </c>
      <c r="F823" s="174">
        <v>44816</v>
      </c>
      <c r="G823" s="173">
        <v>1314</v>
      </c>
    </row>
    <row r="824" spans="1:7">
      <c r="A824" s="175" t="s">
        <v>1628</v>
      </c>
      <c r="B824" s="167">
        <v>44722</v>
      </c>
      <c r="C824" s="168">
        <v>3541</v>
      </c>
      <c r="D824" s="167">
        <v>44790</v>
      </c>
      <c r="E824" s="170">
        <v>44809</v>
      </c>
      <c r="F824" s="170">
        <v>44817</v>
      </c>
      <c r="G824" s="169">
        <v>1318</v>
      </c>
    </row>
    <row r="825" spans="1:7">
      <c r="A825" s="176" t="s">
        <v>1629</v>
      </c>
      <c r="B825" s="171">
        <v>44763</v>
      </c>
      <c r="C825" s="172">
        <v>3739</v>
      </c>
      <c r="D825" s="171">
        <v>44802</v>
      </c>
      <c r="E825" s="174">
        <v>44809</v>
      </c>
      <c r="F825" s="174">
        <v>44817</v>
      </c>
      <c r="G825" s="173">
        <v>1319</v>
      </c>
    </row>
    <row r="826" spans="1:7">
      <c r="A826" s="175" t="s">
        <v>1630</v>
      </c>
      <c r="B826" s="167">
        <v>44799</v>
      </c>
      <c r="C826" s="168">
        <v>3853</v>
      </c>
      <c r="D826" s="167">
        <v>44811</v>
      </c>
      <c r="E826" s="170">
        <v>44812</v>
      </c>
      <c r="F826" s="170">
        <v>44817</v>
      </c>
      <c r="G826" s="169">
        <v>1320</v>
      </c>
    </row>
    <row r="827" spans="1:7">
      <c r="A827" s="176" t="s">
        <v>1631</v>
      </c>
      <c r="B827" s="171">
        <v>44799</v>
      </c>
      <c r="C827" s="172">
        <v>3854</v>
      </c>
      <c r="D827" s="171">
        <v>44811</v>
      </c>
      <c r="E827" s="174">
        <v>44812</v>
      </c>
      <c r="F827" s="174">
        <v>44817</v>
      </c>
      <c r="G827" s="173">
        <v>1321</v>
      </c>
    </row>
    <row r="828" spans="1:7">
      <c r="A828" s="175" t="s">
        <v>1632</v>
      </c>
      <c r="B828" s="167">
        <v>44802</v>
      </c>
      <c r="C828" s="168">
        <v>3855</v>
      </c>
      <c r="D828" s="167">
        <v>44811</v>
      </c>
      <c r="E828" s="170">
        <v>44812</v>
      </c>
      <c r="F828" s="170">
        <v>44817</v>
      </c>
      <c r="G828" s="169">
        <v>1322</v>
      </c>
    </row>
    <row r="829" spans="1:7">
      <c r="A829" s="176" t="s">
        <v>1633</v>
      </c>
      <c r="B829" s="181">
        <v>44803</v>
      </c>
      <c r="C829" s="196">
        <v>3857</v>
      </c>
      <c r="D829" s="171">
        <v>44811</v>
      </c>
      <c r="E829" s="174">
        <v>44812</v>
      </c>
      <c r="F829" s="177">
        <v>44817</v>
      </c>
      <c r="G829" s="178">
        <v>1323</v>
      </c>
    </row>
    <row r="830" spans="1:7">
      <c r="A830" s="175" t="s">
        <v>1634</v>
      </c>
      <c r="B830" s="167">
        <v>44802</v>
      </c>
      <c r="C830" s="168">
        <v>3856</v>
      </c>
      <c r="D830" s="179">
        <v>44811</v>
      </c>
      <c r="E830" s="170">
        <v>44812</v>
      </c>
      <c r="F830" s="180">
        <v>44817</v>
      </c>
      <c r="G830" s="169">
        <v>1324</v>
      </c>
    </row>
    <row r="831" spans="1:7">
      <c r="A831" s="176" t="s">
        <v>1635</v>
      </c>
      <c r="B831" s="181">
        <v>44803</v>
      </c>
      <c r="C831" s="172">
        <v>3858</v>
      </c>
      <c r="D831" s="181">
        <v>44811</v>
      </c>
      <c r="E831" s="174">
        <v>44812</v>
      </c>
      <c r="F831" s="177">
        <v>44817</v>
      </c>
      <c r="G831" s="173">
        <v>1325</v>
      </c>
    </row>
    <row r="832" spans="1:7">
      <c r="A832" s="175" t="s">
        <v>1636</v>
      </c>
      <c r="B832" s="167">
        <v>44799</v>
      </c>
      <c r="C832" s="168">
        <v>3863</v>
      </c>
      <c r="D832" s="179">
        <v>44811</v>
      </c>
      <c r="E832" s="170">
        <v>44812</v>
      </c>
      <c r="F832" s="170">
        <v>44817</v>
      </c>
      <c r="G832" s="169">
        <v>1326</v>
      </c>
    </row>
    <row r="833" spans="1:7">
      <c r="A833" s="176" t="s">
        <v>1637</v>
      </c>
      <c r="B833" s="171">
        <v>44803</v>
      </c>
      <c r="C833" s="172">
        <v>3859</v>
      </c>
      <c r="D833" s="171">
        <v>44811</v>
      </c>
      <c r="E833" s="174">
        <v>44812</v>
      </c>
      <c r="F833" s="174">
        <v>44817</v>
      </c>
      <c r="G833" s="173">
        <v>1327</v>
      </c>
    </row>
    <row r="834" spans="1:7">
      <c r="A834" s="175" t="s">
        <v>1638</v>
      </c>
      <c r="B834" s="167">
        <v>44791</v>
      </c>
      <c r="C834" s="168">
        <v>3680</v>
      </c>
      <c r="D834" s="167">
        <v>44798</v>
      </c>
      <c r="E834" s="170">
        <v>44809</v>
      </c>
      <c r="F834" s="170">
        <v>44818</v>
      </c>
      <c r="G834" s="169">
        <v>1328</v>
      </c>
    </row>
    <row r="835" spans="1:7">
      <c r="A835" s="176" t="s">
        <v>1639</v>
      </c>
      <c r="B835" s="171">
        <v>44791</v>
      </c>
      <c r="C835" s="172">
        <v>3679</v>
      </c>
      <c r="D835" s="171">
        <v>44798</v>
      </c>
      <c r="E835" s="174">
        <v>44809</v>
      </c>
      <c r="F835" s="174">
        <v>44818</v>
      </c>
      <c r="G835" s="173">
        <v>1329</v>
      </c>
    </row>
    <row r="836" spans="1:7">
      <c r="A836" s="175" t="s">
        <v>1640</v>
      </c>
      <c r="B836" s="167">
        <v>44770</v>
      </c>
      <c r="C836" s="168">
        <v>3594</v>
      </c>
      <c r="D836" s="167">
        <v>44795</v>
      </c>
      <c r="E836" s="170">
        <v>44805</v>
      </c>
      <c r="F836" s="170">
        <v>44818</v>
      </c>
      <c r="G836" s="169">
        <v>1330</v>
      </c>
    </row>
    <row r="837" spans="1:7">
      <c r="A837" s="176" t="s">
        <v>1641</v>
      </c>
      <c r="B837" s="181">
        <v>44781</v>
      </c>
      <c r="C837" s="196">
        <v>3593</v>
      </c>
      <c r="D837" s="171">
        <v>44795</v>
      </c>
      <c r="E837" s="174">
        <v>44805</v>
      </c>
      <c r="F837" s="177">
        <v>44818</v>
      </c>
      <c r="G837" s="178">
        <v>1331</v>
      </c>
    </row>
    <row r="838" spans="1:7">
      <c r="A838" s="175" t="s">
        <v>1642</v>
      </c>
      <c r="B838" s="179">
        <v>44778</v>
      </c>
      <c r="C838" s="168">
        <v>3595</v>
      </c>
      <c r="D838" s="179">
        <v>44795</v>
      </c>
      <c r="E838" s="170">
        <v>44805</v>
      </c>
      <c r="F838" s="180">
        <v>44818</v>
      </c>
      <c r="G838" s="169">
        <v>1332</v>
      </c>
    </row>
    <row r="839" spans="1:7">
      <c r="A839" s="176" t="s">
        <v>1643</v>
      </c>
      <c r="B839" s="181">
        <v>44778</v>
      </c>
      <c r="C839" s="172">
        <v>3531</v>
      </c>
      <c r="D839" s="181">
        <v>44790</v>
      </c>
      <c r="E839" s="174">
        <v>44809</v>
      </c>
      <c r="F839" s="177">
        <v>44818</v>
      </c>
      <c r="G839" s="173">
        <v>1333</v>
      </c>
    </row>
    <row r="840" spans="1:7">
      <c r="A840" s="175" t="s">
        <v>1644</v>
      </c>
      <c r="B840" s="179">
        <v>44778</v>
      </c>
      <c r="C840" s="199">
        <v>3532</v>
      </c>
      <c r="D840" s="167">
        <v>44790</v>
      </c>
      <c r="E840" s="170">
        <v>44809</v>
      </c>
      <c r="F840" s="180">
        <v>44818</v>
      </c>
      <c r="G840" s="198">
        <v>1334</v>
      </c>
    </row>
    <row r="841" spans="1:7">
      <c r="A841" s="176" t="s">
        <v>1645</v>
      </c>
      <c r="B841" s="181">
        <v>44781</v>
      </c>
      <c r="C841" s="172">
        <v>3533</v>
      </c>
      <c r="D841" s="171">
        <v>44790</v>
      </c>
      <c r="E841" s="174">
        <v>44809</v>
      </c>
      <c r="F841" s="177">
        <v>44818</v>
      </c>
      <c r="G841" s="173">
        <v>1335</v>
      </c>
    </row>
    <row r="842" spans="1:7">
      <c r="A842" s="175" t="s">
        <v>1646</v>
      </c>
      <c r="B842" s="167">
        <v>44805</v>
      </c>
      <c r="C842" s="168">
        <v>3866</v>
      </c>
      <c r="D842" s="179">
        <v>44811</v>
      </c>
      <c r="E842" s="170">
        <v>44812</v>
      </c>
      <c r="F842" s="180">
        <v>44818</v>
      </c>
      <c r="G842" s="169">
        <v>1336</v>
      </c>
    </row>
    <row r="843" spans="1:7">
      <c r="A843" s="176" t="s">
        <v>1647</v>
      </c>
      <c r="B843" s="171">
        <v>44806</v>
      </c>
      <c r="C843" s="172">
        <v>3871</v>
      </c>
      <c r="D843" s="181">
        <v>44811</v>
      </c>
      <c r="E843" s="174">
        <v>44812</v>
      </c>
      <c r="F843" s="174">
        <v>44818</v>
      </c>
      <c r="G843" s="173">
        <v>1337</v>
      </c>
    </row>
    <row r="844" spans="1:7">
      <c r="A844" s="175" t="s">
        <v>1648</v>
      </c>
      <c r="B844" s="167">
        <v>44805</v>
      </c>
      <c r="C844" s="168">
        <v>3870</v>
      </c>
      <c r="D844" s="167">
        <v>44811</v>
      </c>
      <c r="E844" s="170">
        <v>44812</v>
      </c>
      <c r="F844" s="170">
        <v>44818</v>
      </c>
      <c r="G844" s="169">
        <v>1338</v>
      </c>
    </row>
    <row r="845" spans="1:7">
      <c r="A845" s="176" t="s">
        <v>1649</v>
      </c>
      <c r="B845" s="171">
        <v>44805</v>
      </c>
      <c r="C845" s="172">
        <v>3868</v>
      </c>
      <c r="D845" s="171">
        <v>44811</v>
      </c>
      <c r="E845" s="174">
        <v>44812</v>
      </c>
      <c r="F845" s="174">
        <v>44818</v>
      </c>
      <c r="G845" s="173">
        <v>1339</v>
      </c>
    </row>
    <row r="846" spans="1:7">
      <c r="A846" s="175" t="s">
        <v>1650</v>
      </c>
      <c r="B846" s="167">
        <v>44805</v>
      </c>
      <c r="C846" s="168">
        <v>3867</v>
      </c>
      <c r="D846" s="167">
        <v>44811</v>
      </c>
      <c r="E846" s="170">
        <v>44812</v>
      </c>
      <c r="F846" s="170">
        <v>44818</v>
      </c>
      <c r="G846" s="169">
        <v>1340</v>
      </c>
    </row>
    <row r="847" spans="1:7">
      <c r="A847" s="176" t="s">
        <v>1651</v>
      </c>
      <c r="B847" s="171">
        <v>44805</v>
      </c>
      <c r="C847" s="172">
        <v>3799</v>
      </c>
      <c r="D847" s="171">
        <v>44806</v>
      </c>
      <c r="E847" s="174">
        <v>44810</v>
      </c>
      <c r="F847" s="174">
        <v>44819</v>
      </c>
      <c r="G847" s="173">
        <v>1350</v>
      </c>
    </row>
    <row r="848" spans="1:7">
      <c r="A848" s="175" t="s">
        <v>1652</v>
      </c>
      <c r="B848" s="179">
        <v>44803</v>
      </c>
      <c r="C848" s="204"/>
      <c r="D848" s="169"/>
      <c r="E848" s="205">
        <v>44816</v>
      </c>
      <c r="F848" s="206">
        <v>44819</v>
      </c>
      <c r="G848" s="198">
        <v>1351</v>
      </c>
    </row>
    <row r="849" spans="1:7">
      <c r="A849" s="207" t="s">
        <v>1653</v>
      </c>
      <c r="B849" s="171">
        <v>44797</v>
      </c>
      <c r="C849" s="182">
        <v>3801</v>
      </c>
      <c r="D849" s="171">
        <v>44806</v>
      </c>
      <c r="E849" s="183">
        <v>44810</v>
      </c>
      <c r="F849" s="183">
        <v>44820</v>
      </c>
      <c r="G849" s="173">
        <v>1352</v>
      </c>
    </row>
    <row r="850" spans="1:7">
      <c r="A850" s="175" t="s">
        <v>1654</v>
      </c>
      <c r="B850" s="167">
        <v>44797</v>
      </c>
      <c r="C850" s="168">
        <v>3722</v>
      </c>
      <c r="D850" s="167">
        <v>44802</v>
      </c>
      <c r="E850" s="170">
        <v>44809</v>
      </c>
      <c r="F850" s="170">
        <v>44820</v>
      </c>
      <c r="G850" s="169">
        <v>1353</v>
      </c>
    </row>
    <row r="851" spans="1:7">
      <c r="A851" s="176" t="s">
        <v>1655</v>
      </c>
      <c r="B851" s="171">
        <v>44782</v>
      </c>
      <c r="C851" s="172">
        <v>3547</v>
      </c>
      <c r="D851" s="171">
        <v>44790</v>
      </c>
      <c r="E851" s="174">
        <v>44809</v>
      </c>
      <c r="F851" s="174">
        <v>44820</v>
      </c>
      <c r="G851" s="173">
        <v>1354</v>
      </c>
    </row>
    <row r="852" spans="1:7">
      <c r="A852" s="175">
        <v>10970</v>
      </c>
      <c r="B852" s="167">
        <v>44771</v>
      </c>
      <c r="C852" s="168">
        <v>3538</v>
      </c>
      <c r="D852" s="167">
        <v>44790</v>
      </c>
      <c r="E852" s="170">
        <v>44809</v>
      </c>
      <c r="F852" s="170">
        <v>44819</v>
      </c>
      <c r="G852" s="169">
        <v>1355</v>
      </c>
    </row>
    <row r="853" spans="1:7">
      <c r="A853" s="176">
        <v>2424</v>
      </c>
      <c r="B853" s="171">
        <v>44803</v>
      </c>
      <c r="C853" s="172">
        <v>3879</v>
      </c>
      <c r="D853" s="171">
        <v>44811</v>
      </c>
      <c r="E853" s="174">
        <v>44812</v>
      </c>
      <c r="F853" s="174">
        <v>44820</v>
      </c>
      <c r="G853" s="173">
        <v>1356</v>
      </c>
    </row>
    <row r="854" spans="1:7">
      <c r="A854" s="175" t="s">
        <v>1656</v>
      </c>
      <c r="B854" s="167">
        <v>44798</v>
      </c>
      <c r="C854" s="168">
        <v>3770</v>
      </c>
      <c r="D854" s="167">
        <v>44804</v>
      </c>
      <c r="E854" s="170">
        <v>44809</v>
      </c>
      <c r="F854" s="170">
        <v>44820</v>
      </c>
      <c r="G854" s="169">
        <v>1357</v>
      </c>
    </row>
    <row r="855" spans="1:7">
      <c r="A855" s="176" t="s">
        <v>1657</v>
      </c>
      <c r="B855" s="171">
        <v>44764</v>
      </c>
      <c r="C855" s="172">
        <v>3331</v>
      </c>
      <c r="D855" s="171">
        <v>44774</v>
      </c>
      <c r="E855" s="174">
        <v>44809</v>
      </c>
      <c r="F855" s="174">
        <v>44819</v>
      </c>
      <c r="G855" s="173">
        <v>1358</v>
      </c>
    </row>
    <row r="856" spans="1:7">
      <c r="A856" s="175">
        <v>12426</v>
      </c>
      <c r="B856" s="167">
        <v>44774</v>
      </c>
      <c r="C856" s="168">
        <v>3330</v>
      </c>
      <c r="D856" s="167">
        <v>44774</v>
      </c>
      <c r="E856" s="170">
        <v>44809</v>
      </c>
      <c r="F856" s="170">
        <v>44820</v>
      </c>
      <c r="G856" s="169">
        <v>1359</v>
      </c>
    </row>
    <row r="857" spans="1:7">
      <c r="A857" s="176" t="s">
        <v>1658</v>
      </c>
      <c r="B857" s="171">
        <v>44762</v>
      </c>
      <c r="C857" s="172">
        <v>3328</v>
      </c>
      <c r="D857" s="171">
        <v>44774</v>
      </c>
      <c r="E857" s="174">
        <v>44809</v>
      </c>
      <c r="F857" s="174">
        <v>44820</v>
      </c>
      <c r="G857" s="173">
        <v>1360</v>
      </c>
    </row>
    <row r="858" spans="1:7">
      <c r="A858" s="175" t="s">
        <v>1659</v>
      </c>
      <c r="B858" s="167">
        <v>44771</v>
      </c>
      <c r="C858" s="168">
        <v>3543</v>
      </c>
      <c r="D858" s="167">
        <v>44790</v>
      </c>
      <c r="E858" s="170">
        <v>44809</v>
      </c>
      <c r="F858" s="170">
        <v>44819</v>
      </c>
      <c r="G858" s="169">
        <v>1361</v>
      </c>
    </row>
    <row r="859" spans="1:7">
      <c r="A859" s="176" t="s">
        <v>1660</v>
      </c>
      <c r="B859" s="171">
        <v>44778</v>
      </c>
      <c r="C859" s="172">
        <v>3542</v>
      </c>
      <c r="D859" s="171">
        <v>44790</v>
      </c>
      <c r="E859" s="174">
        <v>44809</v>
      </c>
      <c r="F859" s="174">
        <v>44820</v>
      </c>
      <c r="G859" s="173">
        <v>1362</v>
      </c>
    </row>
    <row r="860" spans="1:7">
      <c r="A860" s="175" t="s">
        <v>1661</v>
      </c>
      <c r="B860" s="167">
        <v>44781</v>
      </c>
      <c r="C860" s="168">
        <v>3548</v>
      </c>
      <c r="D860" s="167">
        <v>44790</v>
      </c>
      <c r="E860" s="170">
        <v>44809</v>
      </c>
      <c r="F860" s="170">
        <v>44823</v>
      </c>
      <c r="G860" s="169">
        <v>1363</v>
      </c>
    </row>
    <row r="861" spans="1:7">
      <c r="A861" s="176" t="s">
        <v>1662</v>
      </c>
      <c r="B861" s="171">
        <v>44802</v>
      </c>
      <c r="C861" s="172">
        <v>3756</v>
      </c>
      <c r="D861" s="171">
        <v>44803</v>
      </c>
      <c r="E861" s="174">
        <v>44809</v>
      </c>
      <c r="F861" s="174">
        <v>44819</v>
      </c>
      <c r="G861" s="173">
        <v>1364</v>
      </c>
    </row>
    <row r="862" spans="1:7">
      <c r="A862" s="175" t="s">
        <v>1663</v>
      </c>
      <c r="B862" s="167">
        <v>44761</v>
      </c>
      <c r="C862" s="168">
        <v>3545</v>
      </c>
      <c r="D862" s="167">
        <v>44790</v>
      </c>
      <c r="E862" s="170">
        <v>44809</v>
      </c>
      <c r="F862" s="170">
        <v>44819</v>
      </c>
      <c r="G862" s="169">
        <v>1365</v>
      </c>
    </row>
    <row r="863" spans="1:7">
      <c r="A863" s="176" t="s">
        <v>1664</v>
      </c>
      <c r="B863" s="171">
        <v>44789</v>
      </c>
      <c r="C863" s="172">
        <v>3592</v>
      </c>
      <c r="D863" s="171">
        <v>44795</v>
      </c>
      <c r="E863" s="174">
        <v>44805</v>
      </c>
      <c r="F863" s="174">
        <v>44819</v>
      </c>
      <c r="G863" s="173">
        <v>1366</v>
      </c>
    </row>
    <row r="864" spans="1:7">
      <c r="A864" s="175" t="s">
        <v>1665</v>
      </c>
      <c r="B864" s="167">
        <v>44810</v>
      </c>
      <c r="C864" s="168"/>
      <c r="D864" s="169"/>
      <c r="E864" s="170">
        <v>44819</v>
      </c>
      <c r="F864" s="170">
        <v>44823</v>
      </c>
      <c r="G864" s="169">
        <v>1367</v>
      </c>
    </row>
    <row r="865" spans="1:7">
      <c r="A865" s="193" t="s">
        <v>1666</v>
      </c>
      <c r="B865" s="171">
        <v>44817</v>
      </c>
      <c r="C865" s="172"/>
      <c r="D865" s="173"/>
      <c r="E865" s="172"/>
      <c r="F865" s="174">
        <v>44823</v>
      </c>
      <c r="G865" s="173">
        <v>1368</v>
      </c>
    </row>
    <row r="866" spans="1:7">
      <c r="A866" s="195" t="s">
        <v>1667</v>
      </c>
      <c r="B866" s="167">
        <v>44818</v>
      </c>
      <c r="C866" s="168"/>
      <c r="D866" s="169"/>
      <c r="E866" s="168"/>
      <c r="F866" s="170">
        <v>44823</v>
      </c>
      <c r="G866" s="169">
        <v>1369</v>
      </c>
    </row>
    <row r="867" spans="1:7">
      <c r="A867" s="176">
        <v>15912</v>
      </c>
      <c r="B867" s="171">
        <v>44809</v>
      </c>
      <c r="C867" s="182">
        <v>3938</v>
      </c>
      <c r="D867" s="171">
        <v>44816</v>
      </c>
      <c r="E867" s="183">
        <v>44809</v>
      </c>
      <c r="F867" s="183">
        <v>44823</v>
      </c>
      <c r="G867" s="173">
        <v>1378</v>
      </c>
    </row>
    <row r="868" spans="1:7">
      <c r="A868" s="175" t="s">
        <v>1668</v>
      </c>
      <c r="B868" s="167">
        <v>44796</v>
      </c>
      <c r="C868" s="208"/>
      <c r="D868" s="169"/>
      <c r="E868" s="205">
        <v>44819</v>
      </c>
      <c r="F868" s="205">
        <v>44823</v>
      </c>
      <c r="G868" s="169">
        <v>1379</v>
      </c>
    </row>
    <row r="869" spans="1:7">
      <c r="A869" s="176" t="s">
        <v>1669</v>
      </c>
      <c r="B869" s="171">
        <v>44810</v>
      </c>
      <c r="C869" s="172">
        <v>3940</v>
      </c>
      <c r="D869" s="171">
        <v>44806</v>
      </c>
      <c r="E869" s="174">
        <v>44819</v>
      </c>
      <c r="F869" s="174">
        <v>44823</v>
      </c>
      <c r="G869" s="173">
        <v>1380</v>
      </c>
    </row>
    <row r="870" spans="1:7">
      <c r="A870" s="202" t="s">
        <v>1670</v>
      </c>
      <c r="B870" s="167">
        <v>44804</v>
      </c>
      <c r="C870" s="168">
        <v>3908</v>
      </c>
      <c r="D870" s="167">
        <v>44813</v>
      </c>
      <c r="E870" s="170">
        <v>44819</v>
      </c>
      <c r="F870" s="170">
        <v>44823</v>
      </c>
      <c r="G870" s="169">
        <v>1381</v>
      </c>
    </row>
    <row r="871" spans="1:7">
      <c r="A871" s="176">
        <v>3709</v>
      </c>
      <c r="B871" s="171">
        <v>44809</v>
      </c>
      <c r="C871" s="172">
        <v>3928</v>
      </c>
      <c r="D871" s="171">
        <v>44816</v>
      </c>
      <c r="E871" s="174">
        <v>44819</v>
      </c>
      <c r="F871" s="174">
        <v>44823</v>
      </c>
      <c r="G871" s="173">
        <v>1382</v>
      </c>
    </row>
    <row r="872" spans="1:7">
      <c r="A872" s="175" t="s">
        <v>1671</v>
      </c>
      <c r="B872" s="167">
        <v>44809</v>
      </c>
      <c r="C872" s="168">
        <v>3979</v>
      </c>
      <c r="D872" s="167">
        <v>44818</v>
      </c>
      <c r="E872" s="170">
        <v>44826</v>
      </c>
      <c r="F872" s="170">
        <v>44827</v>
      </c>
      <c r="G872" s="169">
        <v>1398</v>
      </c>
    </row>
    <row r="873" spans="1:7">
      <c r="A873" s="176" t="s">
        <v>1672</v>
      </c>
      <c r="B873" s="171">
        <v>44813</v>
      </c>
      <c r="C873" s="172">
        <v>4018</v>
      </c>
      <c r="D873" s="171">
        <v>44820</v>
      </c>
      <c r="E873" s="174">
        <v>44826</v>
      </c>
      <c r="F873" s="174">
        <v>44827</v>
      </c>
      <c r="G873" s="173">
        <v>1399</v>
      </c>
    </row>
    <row r="874" spans="1:7">
      <c r="A874" s="175" t="s">
        <v>1673</v>
      </c>
      <c r="B874" s="167">
        <v>44816</v>
      </c>
      <c r="C874" s="168">
        <v>4027</v>
      </c>
      <c r="D874" s="167">
        <v>44823</v>
      </c>
      <c r="E874" s="170">
        <v>44816</v>
      </c>
      <c r="F874" s="170">
        <v>44827</v>
      </c>
      <c r="G874" s="169">
        <v>1400</v>
      </c>
    </row>
    <row r="875" spans="1:7">
      <c r="A875" s="176" t="s">
        <v>1674</v>
      </c>
      <c r="B875" s="171">
        <v>44816</v>
      </c>
      <c r="C875" s="172">
        <v>4026</v>
      </c>
      <c r="D875" s="171">
        <v>44820</v>
      </c>
      <c r="E875" s="174">
        <v>44826</v>
      </c>
      <c r="F875" s="174">
        <v>44827</v>
      </c>
      <c r="G875" s="173">
        <v>1401</v>
      </c>
    </row>
    <row r="876" spans="1:7">
      <c r="A876" s="175" t="s">
        <v>1675</v>
      </c>
      <c r="B876" s="167">
        <v>44816</v>
      </c>
      <c r="C876" s="168">
        <v>4025</v>
      </c>
      <c r="D876" s="167">
        <v>44820</v>
      </c>
      <c r="E876" s="170">
        <v>44826</v>
      </c>
      <c r="F876" s="170">
        <v>44827</v>
      </c>
      <c r="G876" s="169">
        <v>1402</v>
      </c>
    </row>
    <row r="877" spans="1:7">
      <c r="A877" s="193" t="s">
        <v>1676</v>
      </c>
      <c r="B877" s="171">
        <v>44813</v>
      </c>
      <c r="C877" s="172">
        <v>4024</v>
      </c>
      <c r="D877" s="171">
        <v>44820</v>
      </c>
      <c r="E877" s="174">
        <v>44826</v>
      </c>
      <c r="F877" s="174">
        <v>44827</v>
      </c>
      <c r="G877" s="173">
        <v>1403</v>
      </c>
    </row>
    <row r="878" spans="1:7">
      <c r="A878" s="195" t="s">
        <v>1677</v>
      </c>
      <c r="B878" s="167">
        <v>44813</v>
      </c>
      <c r="C878" s="168">
        <v>4023</v>
      </c>
      <c r="D878" s="167">
        <v>44820</v>
      </c>
      <c r="E878" s="170">
        <v>44826</v>
      </c>
      <c r="F878" s="170">
        <v>44827</v>
      </c>
      <c r="G878" s="169">
        <v>1404</v>
      </c>
    </row>
    <row r="879" spans="1:7">
      <c r="A879" s="176" t="s">
        <v>1678</v>
      </c>
      <c r="B879" s="171">
        <v>44813</v>
      </c>
      <c r="C879" s="172">
        <v>4022</v>
      </c>
      <c r="D879" s="171">
        <v>44820</v>
      </c>
      <c r="E879" s="174">
        <v>44826</v>
      </c>
      <c r="F879" s="174">
        <v>44827</v>
      </c>
      <c r="G879" s="173">
        <v>1405</v>
      </c>
    </row>
    <row r="880" spans="1:7">
      <c r="A880" s="175" t="s">
        <v>1679</v>
      </c>
      <c r="B880" s="167">
        <v>44813</v>
      </c>
      <c r="C880" s="168">
        <v>4019</v>
      </c>
      <c r="D880" s="167">
        <v>44820</v>
      </c>
      <c r="E880" s="170">
        <v>44826</v>
      </c>
      <c r="F880" s="170">
        <v>44827</v>
      </c>
      <c r="G880" s="169">
        <v>1406</v>
      </c>
    </row>
    <row r="881" spans="1:7">
      <c r="A881" s="176" t="s">
        <v>1680</v>
      </c>
      <c r="B881" s="171">
        <v>44813</v>
      </c>
      <c r="C881" s="172">
        <v>4031</v>
      </c>
      <c r="D881" s="171">
        <v>44820</v>
      </c>
      <c r="E881" s="174">
        <v>44826</v>
      </c>
      <c r="F881" s="174">
        <v>44827</v>
      </c>
      <c r="G881" s="173">
        <v>1407</v>
      </c>
    </row>
    <row r="882" spans="1:7">
      <c r="A882" s="175" t="s">
        <v>1681</v>
      </c>
      <c r="B882" s="167">
        <v>44813</v>
      </c>
      <c r="C882" s="168">
        <v>4030</v>
      </c>
      <c r="D882" s="167">
        <v>44820</v>
      </c>
      <c r="E882" s="170">
        <v>44826</v>
      </c>
      <c r="F882" s="170">
        <v>44827</v>
      </c>
      <c r="G882" s="169">
        <v>1408</v>
      </c>
    </row>
    <row r="883" spans="1:7">
      <c r="A883" s="176" t="s">
        <v>1682</v>
      </c>
      <c r="B883" s="171">
        <v>44813</v>
      </c>
      <c r="C883" s="172">
        <v>4029</v>
      </c>
      <c r="D883" s="171">
        <v>44820</v>
      </c>
      <c r="E883" s="174">
        <v>44826</v>
      </c>
      <c r="F883" s="174">
        <v>44827</v>
      </c>
      <c r="G883" s="173">
        <v>1409</v>
      </c>
    </row>
    <row r="884" spans="1:7">
      <c r="A884" s="175" t="s">
        <v>1683</v>
      </c>
      <c r="B884" s="167">
        <v>44820</v>
      </c>
      <c r="C884" s="168"/>
      <c r="D884" s="169"/>
      <c r="E884" s="170">
        <v>44823</v>
      </c>
      <c r="F884" s="170">
        <v>44830</v>
      </c>
      <c r="G884" s="169">
        <v>1415</v>
      </c>
    </row>
    <row r="885" spans="1:7">
      <c r="A885" s="176">
        <v>19690</v>
      </c>
      <c r="B885" s="171">
        <v>44805</v>
      </c>
      <c r="C885" s="172">
        <v>3969</v>
      </c>
      <c r="D885" s="171">
        <v>44818</v>
      </c>
      <c r="E885" s="174">
        <v>44826</v>
      </c>
      <c r="F885" s="174">
        <v>44830</v>
      </c>
      <c r="G885" s="173">
        <v>1416</v>
      </c>
    </row>
    <row r="886" spans="1:7">
      <c r="A886" s="175" t="s">
        <v>1684</v>
      </c>
      <c r="B886" s="167">
        <v>44784</v>
      </c>
      <c r="C886" s="208">
        <v>4948</v>
      </c>
      <c r="D886" s="167">
        <v>44823</v>
      </c>
      <c r="E886" s="205">
        <v>44826</v>
      </c>
      <c r="F886" s="205">
        <v>44831</v>
      </c>
      <c r="G886" s="169">
        <v>1417</v>
      </c>
    </row>
    <row r="887" spans="1:7">
      <c r="A887" s="176" t="s">
        <v>1685</v>
      </c>
      <c r="B887" s="171">
        <v>44812</v>
      </c>
      <c r="C887" s="182">
        <v>4028</v>
      </c>
      <c r="D887" s="171">
        <v>44820</v>
      </c>
      <c r="E887" s="183">
        <v>44826</v>
      </c>
      <c r="F887" s="183">
        <v>44831</v>
      </c>
      <c r="G887" s="173">
        <v>1418</v>
      </c>
    </row>
    <row r="888" spans="1:7">
      <c r="A888" s="175" t="s">
        <v>1686</v>
      </c>
      <c r="B888" s="167">
        <v>44816</v>
      </c>
      <c r="C888" s="168">
        <v>4015</v>
      </c>
      <c r="D888" s="167">
        <v>44820</v>
      </c>
      <c r="E888" s="170">
        <v>44826</v>
      </c>
      <c r="F888" s="170">
        <v>44831</v>
      </c>
      <c r="G888" s="169">
        <v>1419</v>
      </c>
    </row>
    <row r="889" spans="1:7">
      <c r="A889" s="176" t="s">
        <v>1687</v>
      </c>
      <c r="B889" s="171">
        <v>44823</v>
      </c>
      <c r="C889" s="172">
        <v>4981</v>
      </c>
      <c r="D889" s="171">
        <v>44825</v>
      </c>
      <c r="E889" s="174">
        <v>44827</v>
      </c>
      <c r="F889" s="203">
        <v>44831</v>
      </c>
      <c r="G889" s="173">
        <v>1422</v>
      </c>
    </row>
    <row r="890" spans="1:7">
      <c r="A890" s="175" t="s">
        <v>1688</v>
      </c>
      <c r="B890" s="167">
        <v>44823</v>
      </c>
      <c r="C890" s="168">
        <v>4982</v>
      </c>
      <c r="D890" s="167">
        <v>44825</v>
      </c>
      <c r="E890" s="170">
        <v>44827</v>
      </c>
      <c r="F890" s="170">
        <v>44831</v>
      </c>
      <c r="G890" s="169">
        <v>1423</v>
      </c>
    </row>
    <row r="891" spans="1:7">
      <c r="A891" s="176" t="s">
        <v>1689</v>
      </c>
      <c r="B891" s="171">
        <v>44812</v>
      </c>
      <c r="C891" s="172">
        <v>4985</v>
      </c>
      <c r="D891" s="171">
        <v>44825</v>
      </c>
      <c r="E891" s="174">
        <v>44827</v>
      </c>
      <c r="F891" s="174">
        <v>44831</v>
      </c>
      <c r="G891" s="173">
        <v>1424</v>
      </c>
    </row>
    <row r="892" spans="1:7">
      <c r="A892" s="175" t="s">
        <v>1690</v>
      </c>
      <c r="B892" s="167">
        <v>44812</v>
      </c>
      <c r="C892" s="168">
        <v>4990</v>
      </c>
      <c r="D892" s="167">
        <v>44825</v>
      </c>
      <c r="E892" s="170">
        <v>44827</v>
      </c>
      <c r="F892" s="170">
        <v>44831</v>
      </c>
      <c r="G892" s="169">
        <v>1425</v>
      </c>
    </row>
    <row r="893" spans="1:7">
      <c r="A893" s="176" t="s">
        <v>1691</v>
      </c>
      <c r="B893" s="171">
        <v>44812</v>
      </c>
      <c r="C893" s="172">
        <v>4989</v>
      </c>
      <c r="D893" s="171">
        <v>44825</v>
      </c>
      <c r="E893" s="174">
        <v>44827</v>
      </c>
      <c r="F893" s="174">
        <v>44831</v>
      </c>
      <c r="G893" s="173">
        <v>1426</v>
      </c>
    </row>
    <row r="894" spans="1:7">
      <c r="A894" s="195" t="s">
        <v>1692</v>
      </c>
      <c r="B894" s="167">
        <v>44812</v>
      </c>
      <c r="C894" s="168">
        <v>4986</v>
      </c>
      <c r="D894" s="167">
        <v>44825</v>
      </c>
      <c r="E894" s="170">
        <v>44827</v>
      </c>
      <c r="F894" s="170">
        <v>44831</v>
      </c>
      <c r="G894" s="169">
        <v>1427</v>
      </c>
    </row>
    <row r="895" spans="1:7">
      <c r="A895" s="193" t="s">
        <v>1693</v>
      </c>
      <c r="B895" s="171">
        <v>44823</v>
      </c>
      <c r="C895" s="182">
        <v>4975</v>
      </c>
      <c r="D895" s="171">
        <v>44825</v>
      </c>
      <c r="E895" s="183">
        <v>44827</v>
      </c>
      <c r="F895" s="183">
        <v>44831</v>
      </c>
      <c r="G895" s="173">
        <v>1428</v>
      </c>
    </row>
    <row r="896" spans="1:7">
      <c r="A896" s="176" t="s">
        <v>1694</v>
      </c>
      <c r="B896" s="171">
        <v>44823</v>
      </c>
      <c r="C896" s="182">
        <v>4973</v>
      </c>
      <c r="D896" s="171">
        <v>44825</v>
      </c>
      <c r="E896" s="183">
        <v>44827</v>
      </c>
      <c r="F896" s="183">
        <v>44831</v>
      </c>
      <c r="G896" s="173">
        <v>1429</v>
      </c>
    </row>
    <row r="897" spans="1:7">
      <c r="A897" s="175" t="s">
        <v>1695</v>
      </c>
      <c r="B897" s="167">
        <v>44820</v>
      </c>
      <c r="C897" s="168">
        <v>4972</v>
      </c>
      <c r="D897" s="167">
        <v>44825</v>
      </c>
      <c r="E897" s="170">
        <v>44827</v>
      </c>
      <c r="F897" s="170">
        <v>44832</v>
      </c>
      <c r="G897" s="169">
        <v>1430</v>
      </c>
    </row>
    <row r="898" spans="1:7">
      <c r="A898" s="176" t="s">
        <v>1696</v>
      </c>
      <c r="B898" s="171">
        <v>44820</v>
      </c>
      <c r="C898" s="172">
        <v>4974</v>
      </c>
      <c r="D898" s="171">
        <v>44825</v>
      </c>
      <c r="E898" s="174">
        <v>44827</v>
      </c>
      <c r="F898" s="174">
        <v>44832</v>
      </c>
      <c r="G898" s="173">
        <v>1431</v>
      </c>
    </row>
    <row r="899" spans="1:7">
      <c r="A899" s="175" t="s">
        <v>1697</v>
      </c>
      <c r="B899" s="167">
        <v>44804</v>
      </c>
      <c r="C899" s="168">
        <v>5013</v>
      </c>
      <c r="D899" s="167">
        <v>44825</v>
      </c>
      <c r="E899" s="170">
        <v>44827</v>
      </c>
      <c r="F899" s="170">
        <v>44833</v>
      </c>
      <c r="G899" s="169">
        <v>1435</v>
      </c>
    </row>
    <row r="900" spans="1:7">
      <c r="A900" s="176" t="s">
        <v>1698</v>
      </c>
      <c r="B900" s="171">
        <v>44824</v>
      </c>
      <c r="C900" s="172">
        <v>4976</v>
      </c>
      <c r="D900" s="171">
        <v>44825</v>
      </c>
      <c r="E900" s="174">
        <v>44827</v>
      </c>
      <c r="F900" s="174">
        <v>44833</v>
      </c>
      <c r="G900" s="173">
        <v>1436</v>
      </c>
    </row>
    <row r="901" spans="1:7">
      <c r="A901" s="175">
        <v>14417</v>
      </c>
      <c r="B901" s="167">
        <v>44823</v>
      </c>
      <c r="C901" s="168">
        <v>4970</v>
      </c>
      <c r="D901" s="167">
        <v>44825</v>
      </c>
      <c r="E901" s="170">
        <v>44827</v>
      </c>
      <c r="F901" s="170">
        <v>44833</v>
      </c>
      <c r="G901" s="169">
        <v>1437</v>
      </c>
    </row>
    <row r="902" spans="1:7">
      <c r="A902" s="176">
        <v>2393</v>
      </c>
      <c r="B902" s="171">
        <v>44774</v>
      </c>
      <c r="C902" s="172"/>
      <c r="D902" s="173"/>
      <c r="E902" s="174">
        <v>44830</v>
      </c>
      <c r="F902" s="174">
        <v>44833</v>
      </c>
      <c r="G902" s="173">
        <v>1438</v>
      </c>
    </row>
    <row r="903" spans="1:7">
      <c r="A903" s="195" t="s">
        <v>1699</v>
      </c>
      <c r="B903" s="167">
        <v>44816</v>
      </c>
      <c r="C903" s="208">
        <v>4958</v>
      </c>
      <c r="D903" s="167">
        <v>44824</v>
      </c>
      <c r="E903" s="205">
        <v>44827</v>
      </c>
      <c r="F903" s="205">
        <v>44833</v>
      </c>
      <c r="G903" s="169">
        <v>1439</v>
      </c>
    </row>
    <row r="904" spans="1:7">
      <c r="A904" s="176" t="s">
        <v>2014</v>
      </c>
      <c r="B904" s="171">
        <v>44809</v>
      </c>
      <c r="C904" s="182">
        <v>4998</v>
      </c>
      <c r="D904" s="171">
        <v>44825</v>
      </c>
      <c r="E904" s="183">
        <v>44827</v>
      </c>
      <c r="F904" s="183">
        <v>44838</v>
      </c>
      <c r="G904" s="173">
        <v>1451</v>
      </c>
    </row>
    <row r="905" spans="1:7">
      <c r="A905" s="175" t="s">
        <v>2015</v>
      </c>
      <c r="B905" s="167">
        <v>44809</v>
      </c>
      <c r="C905" s="168">
        <v>5003</v>
      </c>
      <c r="D905" s="167">
        <v>44825</v>
      </c>
      <c r="E905" s="170">
        <v>44827</v>
      </c>
      <c r="F905" s="170">
        <v>44838</v>
      </c>
      <c r="G905" s="169">
        <v>1452</v>
      </c>
    </row>
    <row r="906" spans="1:7">
      <c r="A906" s="176" t="s">
        <v>2016</v>
      </c>
      <c r="B906" s="171">
        <v>44809</v>
      </c>
      <c r="C906" s="172">
        <v>5006</v>
      </c>
      <c r="D906" s="171">
        <v>44825</v>
      </c>
      <c r="E906" s="174">
        <v>44827</v>
      </c>
      <c r="F906" s="174">
        <v>44838</v>
      </c>
      <c r="G906" s="173">
        <v>1453</v>
      </c>
    </row>
    <row r="907" spans="1:7">
      <c r="A907" s="175" t="s">
        <v>2017</v>
      </c>
      <c r="B907" s="167">
        <v>44809</v>
      </c>
      <c r="C907" s="168">
        <v>5007</v>
      </c>
      <c r="D907" s="167">
        <v>44825</v>
      </c>
      <c r="E907" s="170">
        <v>44827</v>
      </c>
      <c r="F907" s="170">
        <v>44838</v>
      </c>
      <c r="G907" s="169">
        <v>1454</v>
      </c>
    </row>
    <row r="908" spans="1:7">
      <c r="A908" s="176" t="s">
        <v>2018</v>
      </c>
      <c r="B908" s="171">
        <v>44809</v>
      </c>
      <c r="C908" s="172">
        <v>5002</v>
      </c>
      <c r="D908" s="171">
        <v>44825</v>
      </c>
      <c r="E908" s="174">
        <v>44827</v>
      </c>
      <c r="F908" s="174">
        <v>44839</v>
      </c>
      <c r="G908" s="173">
        <v>1455</v>
      </c>
    </row>
    <row r="909" spans="1:7">
      <c r="A909" s="175" t="s">
        <v>2019</v>
      </c>
      <c r="B909" s="167">
        <v>44809</v>
      </c>
      <c r="C909" s="168">
        <v>5001</v>
      </c>
      <c r="D909" s="167">
        <v>44825</v>
      </c>
      <c r="E909" s="170">
        <v>44827</v>
      </c>
      <c r="F909" s="170">
        <v>44839</v>
      </c>
      <c r="G909" s="169">
        <v>1456</v>
      </c>
    </row>
    <row r="910" spans="1:7">
      <c r="A910" s="176" t="s">
        <v>2020</v>
      </c>
      <c r="B910" s="171">
        <v>44809</v>
      </c>
      <c r="C910" s="172">
        <v>5008</v>
      </c>
      <c r="D910" s="171">
        <v>44825</v>
      </c>
      <c r="E910" s="174">
        <v>44827</v>
      </c>
      <c r="F910" s="174">
        <v>44839</v>
      </c>
      <c r="G910" s="173">
        <v>1457</v>
      </c>
    </row>
    <row r="911" spans="1:7">
      <c r="A911" s="175" t="s">
        <v>2021</v>
      </c>
      <c r="B911" s="167">
        <v>44809</v>
      </c>
      <c r="C911" s="168">
        <v>5005</v>
      </c>
      <c r="D911" s="167">
        <v>44825</v>
      </c>
      <c r="E911" s="170">
        <v>44827</v>
      </c>
      <c r="F911" s="170">
        <v>44839</v>
      </c>
      <c r="G911" s="169">
        <v>1458</v>
      </c>
    </row>
    <row r="912" spans="1:7">
      <c r="A912" s="176" t="s">
        <v>2022</v>
      </c>
      <c r="B912" s="171">
        <v>44809</v>
      </c>
      <c r="C912" s="172">
        <v>4999</v>
      </c>
      <c r="D912" s="171">
        <v>44825</v>
      </c>
      <c r="E912" s="174">
        <v>44827</v>
      </c>
      <c r="F912" s="174">
        <v>44839</v>
      </c>
      <c r="G912" s="173">
        <v>1459</v>
      </c>
    </row>
    <row r="913" spans="1:7">
      <c r="A913" s="175" t="s">
        <v>2023</v>
      </c>
      <c r="B913" s="167">
        <v>44809</v>
      </c>
      <c r="C913" s="168">
        <v>5000</v>
      </c>
      <c r="D913" s="167">
        <v>44825</v>
      </c>
      <c r="E913" s="170">
        <v>44827</v>
      </c>
      <c r="F913" s="170">
        <v>44840</v>
      </c>
      <c r="G913" s="169">
        <v>1469</v>
      </c>
    </row>
    <row r="914" spans="1:7">
      <c r="A914" s="176" t="s">
        <v>2024</v>
      </c>
      <c r="B914" s="171">
        <v>44809</v>
      </c>
      <c r="C914" s="172">
        <v>4997</v>
      </c>
      <c r="D914" s="171">
        <v>44825</v>
      </c>
      <c r="E914" s="174">
        <v>44827</v>
      </c>
      <c r="F914" s="174">
        <v>44840</v>
      </c>
      <c r="G914" s="173">
        <v>1470</v>
      </c>
    </row>
    <row r="915" spans="1:7">
      <c r="A915" s="175" t="s">
        <v>2025</v>
      </c>
      <c r="B915" s="167">
        <v>44809</v>
      </c>
      <c r="C915" s="168">
        <v>5004</v>
      </c>
      <c r="D915" s="167">
        <v>44825</v>
      </c>
      <c r="E915" s="170">
        <v>44827</v>
      </c>
      <c r="F915" s="170">
        <v>44840</v>
      </c>
      <c r="G915" s="169">
        <v>1471</v>
      </c>
    </row>
    <row r="916" spans="1:7">
      <c r="A916" s="176" t="s">
        <v>2026</v>
      </c>
      <c r="B916" s="171">
        <v>44692</v>
      </c>
      <c r="C916" s="172"/>
      <c r="D916" s="173"/>
      <c r="E916" s="174">
        <v>44771</v>
      </c>
      <c r="F916" s="174">
        <v>44840</v>
      </c>
      <c r="G916" s="173">
        <v>1472</v>
      </c>
    </row>
    <row r="917" spans="1:7">
      <c r="A917" s="175" t="s">
        <v>2027</v>
      </c>
      <c r="B917" s="167">
        <v>44823</v>
      </c>
      <c r="C917" s="168"/>
      <c r="D917" s="169"/>
      <c r="E917" s="170">
        <v>44830</v>
      </c>
      <c r="F917" s="170">
        <v>44840</v>
      </c>
      <c r="G917" s="169">
        <v>1473</v>
      </c>
    </row>
    <row r="918" spans="1:7">
      <c r="A918" s="192" t="s">
        <v>2028</v>
      </c>
      <c r="B918" s="171">
        <v>44831</v>
      </c>
      <c r="C918" s="172"/>
      <c r="D918" s="173"/>
      <c r="E918" s="174">
        <v>44838</v>
      </c>
      <c r="F918" s="174">
        <v>44840</v>
      </c>
      <c r="G918" s="173">
        <v>1474</v>
      </c>
    </row>
    <row r="919" spans="1:7">
      <c r="A919" s="195" t="s">
        <v>2029</v>
      </c>
      <c r="B919" s="167">
        <v>44826</v>
      </c>
      <c r="C919" s="168"/>
      <c r="D919" s="169"/>
      <c r="E919" s="168"/>
      <c r="F919" s="170">
        <v>44840</v>
      </c>
      <c r="G919" s="169">
        <v>1475</v>
      </c>
    </row>
    <row r="920" spans="1:7">
      <c r="A920" s="176">
        <v>1563</v>
      </c>
      <c r="B920" s="171">
        <v>44825</v>
      </c>
      <c r="C920" s="172"/>
      <c r="D920" s="173"/>
      <c r="E920" s="172"/>
      <c r="F920" s="174">
        <v>44840</v>
      </c>
      <c r="G920" s="173">
        <v>1476</v>
      </c>
    </row>
    <row r="921" spans="1:7">
      <c r="A921" s="175" t="s">
        <v>2030</v>
      </c>
      <c r="B921" s="167">
        <v>44788</v>
      </c>
      <c r="C921" s="168">
        <v>3962</v>
      </c>
      <c r="D921" s="167">
        <v>44817</v>
      </c>
      <c r="E921" s="170">
        <v>44826</v>
      </c>
      <c r="F921" s="170">
        <v>44840</v>
      </c>
      <c r="G921" s="169">
        <v>1477</v>
      </c>
    </row>
    <row r="922" spans="1:7">
      <c r="A922" s="192" t="s">
        <v>2031</v>
      </c>
      <c r="B922" s="171">
        <v>44823</v>
      </c>
      <c r="C922" s="172"/>
      <c r="D922" s="173"/>
      <c r="E922" s="174">
        <v>44831</v>
      </c>
      <c r="F922" s="174">
        <v>44840</v>
      </c>
      <c r="G922" s="173">
        <v>1478</v>
      </c>
    </row>
    <row r="923" spans="1:7">
      <c r="A923" s="202" t="s">
        <v>2032</v>
      </c>
      <c r="B923" s="167">
        <v>44825</v>
      </c>
      <c r="C923" s="168"/>
      <c r="D923" s="169"/>
      <c r="E923" s="170">
        <v>44831</v>
      </c>
      <c r="F923" s="170">
        <v>44840</v>
      </c>
      <c r="G923" s="169">
        <v>1479</v>
      </c>
    </row>
    <row r="924" spans="1:7">
      <c r="A924" s="192" t="s">
        <v>2033</v>
      </c>
      <c r="B924" s="171">
        <v>44820</v>
      </c>
      <c r="C924" s="172"/>
      <c r="D924" s="173"/>
      <c r="E924" s="174">
        <v>44831</v>
      </c>
      <c r="F924" s="174">
        <v>44840</v>
      </c>
      <c r="G924" s="173">
        <v>1480</v>
      </c>
    </row>
    <row r="925" spans="1:7">
      <c r="A925" s="175" t="s">
        <v>2034</v>
      </c>
      <c r="B925" s="167">
        <v>44830</v>
      </c>
      <c r="C925" s="168"/>
      <c r="D925" s="169"/>
      <c r="E925" s="170">
        <v>44837</v>
      </c>
      <c r="F925" s="170">
        <v>44844</v>
      </c>
      <c r="G925" s="169">
        <v>1481</v>
      </c>
    </row>
    <row r="926" spans="1:7">
      <c r="A926" s="176">
        <v>16771</v>
      </c>
      <c r="B926" s="171">
        <v>44818</v>
      </c>
      <c r="C926" s="172"/>
      <c r="D926" s="173"/>
      <c r="E926" s="174">
        <v>44834</v>
      </c>
      <c r="F926" s="174">
        <v>44848</v>
      </c>
      <c r="G926" s="173">
        <v>1482</v>
      </c>
    </row>
    <row r="927" spans="1:7">
      <c r="A927" s="175" t="s">
        <v>2035</v>
      </c>
      <c r="B927" s="167">
        <v>44812</v>
      </c>
      <c r="C927" s="168">
        <v>4957</v>
      </c>
      <c r="D927" s="167">
        <v>44824</v>
      </c>
      <c r="E927" s="170">
        <v>44827</v>
      </c>
      <c r="F927" s="170">
        <v>44844</v>
      </c>
      <c r="G927" s="169">
        <v>1483</v>
      </c>
    </row>
    <row r="928" spans="1:7">
      <c r="A928" s="176" t="s">
        <v>2036</v>
      </c>
      <c r="B928" s="171">
        <v>44820</v>
      </c>
      <c r="C928" s="172">
        <v>5066</v>
      </c>
      <c r="D928" s="171">
        <v>44830</v>
      </c>
      <c r="E928" s="174">
        <v>44837</v>
      </c>
      <c r="F928" s="174">
        <v>44844</v>
      </c>
      <c r="G928" s="173">
        <v>1495</v>
      </c>
    </row>
    <row r="929" spans="1:7">
      <c r="A929" s="175">
        <v>22021</v>
      </c>
      <c r="B929" s="167">
        <v>44827</v>
      </c>
      <c r="C929" s="168">
        <v>5117</v>
      </c>
      <c r="D929" s="167">
        <v>44832</v>
      </c>
      <c r="E929" s="170">
        <v>44838</v>
      </c>
      <c r="F929" s="170">
        <v>44844</v>
      </c>
      <c r="G929" s="169">
        <v>1496</v>
      </c>
    </row>
    <row r="930" spans="1:7">
      <c r="A930" s="176">
        <v>22208</v>
      </c>
      <c r="B930" s="171">
        <v>44829</v>
      </c>
      <c r="C930" s="172">
        <v>5116</v>
      </c>
      <c r="D930" s="171">
        <v>44832</v>
      </c>
      <c r="E930" s="174">
        <v>44838</v>
      </c>
      <c r="F930" s="174">
        <v>44844</v>
      </c>
      <c r="G930" s="173">
        <v>1497</v>
      </c>
    </row>
    <row r="931" spans="1:7">
      <c r="A931" s="175">
        <v>21206</v>
      </c>
      <c r="B931" s="167">
        <v>44819</v>
      </c>
      <c r="C931" s="168">
        <v>5115</v>
      </c>
      <c r="D931" s="167">
        <v>44832</v>
      </c>
      <c r="E931" s="170">
        <v>44838</v>
      </c>
      <c r="F931" s="170">
        <v>44844</v>
      </c>
      <c r="G931" s="169">
        <v>1498</v>
      </c>
    </row>
    <row r="932" spans="1:7">
      <c r="A932" s="176" t="s">
        <v>2037</v>
      </c>
      <c r="B932" s="171">
        <v>44819</v>
      </c>
      <c r="C932" s="172">
        <v>5036</v>
      </c>
      <c r="D932" s="171">
        <v>44827</v>
      </c>
      <c r="E932" s="174">
        <v>44837</v>
      </c>
      <c r="F932" s="174">
        <v>44844</v>
      </c>
      <c r="G932" s="173">
        <v>1499</v>
      </c>
    </row>
    <row r="933" spans="1:7">
      <c r="A933" s="175" t="s">
        <v>2038</v>
      </c>
      <c r="B933" s="167">
        <v>44832</v>
      </c>
      <c r="C933" s="168"/>
      <c r="D933" s="169"/>
      <c r="E933" s="170">
        <v>44844</v>
      </c>
      <c r="F933" s="170">
        <v>44844</v>
      </c>
      <c r="G933" s="169">
        <v>1500</v>
      </c>
    </row>
    <row r="934" spans="1:7">
      <c r="A934" s="192" t="s">
        <v>2039</v>
      </c>
      <c r="B934" s="171">
        <v>44832</v>
      </c>
      <c r="C934" s="172"/>
      <c r="D934" s="173"/>
      <c r="E934" s="174">
        <v>44841</v>
      </c>
      <c r="F934" s="174">
        <v>44844</v>
      </c>
      <c r="G934" s="173">
        <v>1501</v>
      </c>
    </row>
    <row r="935" spans="1:7">
      <c r="A935" s="175">
        <v>16303</v>
      </c>
      <c r="B935" s="167">
        <v>44811</v>
      </c>
      <c r="C935" s="168"/>
      <c r="D935" s="169"/>
      <c r="E935" s="170">
        <v>44834</v>
      </c>
      <c r="F935" s="170">
        <v>44844</v>
      </c>
      <c r="G935" s="169">
        <v>1502</v>
      </c>
    </row>
    <row r="936" spans="1:7">
      <c r="A936" s="176" t="s">
        <v>2040</v>
      </c>
      <c r="B936" s="171">
        <v>44826</v>
      </c>
      <c r="C936" s="172">
        <v>5074</v>
      </c>
      <c r="D936" s="171">
        <v>44830</v>
      </c>
      <c r="E936" s="174">
        <v>44837</v>
      </c>
      <c r="F936" s="174">
        <v>44844</v>
      </c>
      <c r="G936" s="173">
        <v>1503</v>
      </c>
    </row>
    <row r="937" spans="1:7">
      <c r="A937" s="175" t="s">
        <v>2041</v>
      </c>
      <c r="B937" s="167">
        <v>44816</v>
      </c>
      <c r="C937" s="168"/>
      <c r="D937" s="169"/>
      <c r="E937" s="170">
        <v>44837</v>
      </c>
      <c r="F937" s="170">
        <v>44844</v>
      </c>
      <c r="G937" s="169">
        <v>1509</v>
      </c>
    </row>
    <row r="938" spans="1:7">
      <c r="A938" s="176" t="s">
        <v>2042</v>
      </c>
      <c r="B938" s="171">
        <v>44816</v>
      </c>
      <c r="C938" s="172"/>
      <c r="D938" s="173"/>
      <c r="E938" s="174">
        <v>44837</v>
      </c>
      <c r="F938" s="174">
        <v>44844</v>
      </c>
      <c r="G938" s="173">
        <v>1510</v>
      </c>
    </row>
    <row r="939" spans="1:7">
      <c r="A939" s="175" t="s">
        <v>2043</v>
      </c>
      <c r="B939" s="167">
        <v>44826</v>
      </c>
      <c r="C939" s="168"/>
      <c r="D939" s="169"/>
      <c r="E939" s="170">
        <v>44839</v>
      </c>
      <c r="F939" s="170">
        <v>44844</v>
      </c>
      <c r="G939" s="169">
        <v>1511</v>
      </c>
    </row>
    <row r="940" spans="1:7">
      <c r="A940" s="176" t="s">
        <v>2044</v>
      </c>
      <c r="B940" s="171">
        <v>44826</v>
      </c>
      <c r="C940" s="172">
        <v>5046</v>
      </c>
      <c r="D940" s="171">
        <v>44827</v>
      </c>
      <c r="E940" s="174">
        <v>44837</v>
      </c>
      <c r="F940" s="174">
        <v>44845</v>
      </c>
      <c r="G940" s="173">
        <v>1512</v>
      </c>
    </row>
    <row r="941" spans="1:7">
      <c r="A941" s="175" t="s">
        <v>2045</v>
      </c>
      <c r="B941" s="167">
        <v>44820</v>
      </c>
      <c r="C941" s="168">
        <v>5068</v>
      </c>
      <c r="D941" s="167">
        <v>44830</v>
      </c>
      <c r="E941" s="170">
        <v>44837</v>
      </c>
      <c r="F941" s="170">
        <v>44845</v>
      </c>
      <c r="G941" s="169">
        <v>1513</v>
      </c>
    </row>
    <row r="942" spans="1:7">
      <c r="A942" s="176" t="s">
        <v>2046</v>
      </c>
      <c r="B942" s="171">
        <v>44820</v>
      </c>
      <c r="C942" s="172">
        <v>5065</v>
      </c>
      <c r="D942" s="171">
        <v>44830</v>
      </c>
      <c r="E942" s="174">
        <v>44837</v>
      </c>
      <c r="F942" s="174">
        <v>44845</v>
      </c>
      <c r="G942" s="173">
        <v>1514</v>
      </c>
    </row>
    <row r="943" spans="1:7">
      <c r="A943" s="175" t="s">
        <v>2047</v>
      </c>
      <c r="B943" s="167">
        <v>44820</v>
      </c>
      <c r="C943" s="168">
        <v>5109</v>
      </c>
      <c r="D943" s="167">
        <v>44831</v>
      </c>
      <c r="E943" s="170">
        <v>44838</v>
      </c>
      <c r="F943" s="170">
        <v>44845</v>
      </c>
      <c r="G943" s="169">
        <v>1515</v>
      </c>
    </row>
    <row r="944" spans="1:7">
      <c r="A944" s="176" t="s">
        <v>2048</v>
      </c>
      <c r="B944" s="171">
        <v>44820</v>
      </c>
      <c r="C944" s="172">
        <v>5057</v>
      </c>
      <c r="D944" s="171">
        <v>44830</v>
      </c>
      <c r="E944" s="174">
        <v>44837</v>
      </c>
      <c r="F944" s="174">
        <v>44845</v>
      </c>
      <c r="G944" s="173">
        <v>1516</v>
      </c>
    </row>
    <row r="945" spans="1:7">
      <c r="A945" s="175" t="s">
        <v>2049</v>
      </c>
      <c r="B945" s="167">
        <v>44820</v>
      </c>
      <c r="C945" s="168">
        <v>5110</v>
      </c>
      <c r="D945" s="167">
        <v>44831</v>
      </c>
      <c r="E945" s="170">
        <v>44838</v>
      </c>
      <c r="F945" s="170">
        <v>44845</v>
      </c>
      <c r="G945" s="169">
        <v>1517</v>
      </c>
    </row>
    <row r="946" spans="1:7">
      <c r="A946" s="176" t="s">
        <v>2050</v>
      </c>
      <c r="B946" s="171">
        <v>44820</v>
      </c>
      <c r="C946" s="172">
        <v>5107</v>
      </c>
      <c r="D946" s="171">
        <v>44831</v>
      </c>
      <c r="E946" s="174">
        <v>44838</v>
      </c>
      <c r="F946" s="174">
        <v>44845</v>
      </c>
      <c r="G946" s="173">
        <v>1518</v>
      </c>
    </row>
    <row r="947" spans="1:7">
      <c r="A947" s="175" t="s">
        <v>2051</v>
      </c>
      <c r="B947" s="167">
        <v>44820</v>
      </c>
      <c r="C947" s="208">
        <v>5053</v>
      </c>
      <c r="D947" s="167">
        <v>44830</v>
      </c>
      <c r="E947" s="205">
        <v>44837</v>
      </c>
      <c r="F947" s="205">
        <v>44845</v>
      </c>
      <c r="G947" s="169">
        <v>1519</v>
      </c>
    </row>
    <row r="948" spans="1:7">
      <c r="A948" s="176" t="s">
        <v>2052</v>
      </c>
      <c r="B948" s="171">
        <v>44824</v>
      </c>
      <c r="C948" s="182">
        <v>5058</v>
      </c>
      <c r="D948" s="171">
        <v>44830</v>
      </c>
      <c r="E948" s="183">
        <v>44837</v>
      </c>
      <c r="F948" s="183">
        <v>44845</v>
      </c>
      <c r="G948" s="173">
        <v>1520</v>
      </c>
    </row>
    <row r="949" spans="1:7">
      <c r="A949" s="175" t="s">
        <v>2053</v>
      </c>
      <c r="B949" s="167">
        <v>44820</v>
      </c>
      <c r="C949" s="168">
        <v>5064</v>
      </c>
      <c r="D949" s="167">
        <v>44830</v>
      </c>
      <c r="E949" s="170">
        <v>44837</v>
      </c>
      <c r="F949" s="170">
        <v>44846</v>
      </c>
      <c r="G949" s="169">
        <v>1521</v>
      </c>
    </row>
    <row r="950" spans="1:7">
      <c r="A950" s="176" t="s">
        <v>2054</v>
      </c>
      <c r="B950" s="171">
        <v>44825</v>
      </c>
      <c r="C950" s="172">
        <v>5055</v>
      </c>
      <c r="D950" s="171">
        <v>44830</v>
      </c>
      <c r="E950" s="174">
        <v>44837</v>
      </c>
      <c r="F950" s="174">
        <v>44845</v>
      </c>
      <c r="G950" s="173">
        <v>1522</v>
      </c>
    </row>
    <row r="951" spans="1:7">
      <c r="A951" s="175" t="s">
        <v>2055</v>
      </c>
      <c r="B951" s="167">
        <v>44824</v>
      </c>
      <c r="C951" s="168">
        <v>5056</v>
      </c>
      <c r="D951" s="167">
        <v>44830</v>
      </c>
      <c r="E951" s="170">
        <v>44837</v>
      </c>
      <c r="F951" s="170">
        <v>44846</v>
      </c>
      <c r="G951" s="169">
        <v>1523</v>
      </c>
    </row>
    <row r="952" spans="1:7">
      <c r="A952" s="176" t="s">
        <v>2056</v>
      </c>
      <c r="B952" s="171">
        <v>44803</v>
      </c>
      <c r="C952" s="172">
        <v>5059</v>
      </c>
      <c r="D952" s="171">
        <v>44830</v>
      </c>
      <c r="E952" s="174">
        <v>44837</v>
      </c>
      <c r="F952" s="174">
        <v>44846</v>
      </c>
      <c r="G952" s="173">
        <v>1524</v>
      </c>
    </row>
    <row r="953" spans="1:7">
      <c r="A953" s="175" t="s">
        <v>2057</v>
      </c>
      <c r="B953" s="167">
        <v>44816</v>
      </c>
      <c r="C953" s="168">
        <v>5104</v>
      </c>
      <c r="D953" s="167">
        <v>44831</v>
      </c>
      <c r="E953" s="170">
        <v>44838</v>
      </c>
      <c r="F953" s="170">
        <v>44847</v>
      </c>
      <c r="G953" s="169">
        <v>1527</v>
      </c>
    </row>
    <row r="954" spans="1:7">
      <c r="A954" s="176" t="s">
        <v>2058</v>
      </c>
      <c r="B954" s="171">
        <v>44816</v>
      </c>
      <c r="C954" s="172">
        <v>5102</v>
      </c>
      <c r="D954" s="171">
        <v>44831</v>
      </c>
      <c r="E954" s="174">
        <v>44838</v>
      </c>
      <c r="F954" s="174">
        <v>44846</v>
      </c>
      <c r="G954" s="173">
        <v>1528</v>
      </c>
    </row>
    <row r="955" spans="1:7">
      <c r="A955" s="175" t="s">
        <v>2059</v>
      </c>
      <c r="B955" s="167">
        <v>44816</v>
      </c>
      <c r="C955" s="168">
        <v>5099</v>
      </c>
      <c r="D955" s="167">
        <v>44831</v>
      </c>
      <c r="E955" s="170">
        <v>44838</v>
      </c>
      <c r="F955" s="170">
        <v>44846</v>
      </c>
      <c r="G955" s="169">
        <v>1529</v>
      </c>
    </row>
    <row r="956" spans="1:7">
      <c r="A956" s="176" t="s">
        <v>2060</v>
      </c>
      <c r="B956" s="171">
        <v>44816</v>
      </c>
      <c r="C956" s="172">
        <v>5106</v>
      </c>
      <c r="D956" s="171">
        <v>44831</v>
      </c>
      <c r="E956" s="174">
        <v>44838</v>
      </c>
      <c r="F956" s="174">
        <v>44846</v>
      </c>
      <c r="G956" s="173">
        <v>1530</v>
      </c>
    </row>
    <row r="957" spans="1:7">
      <c r="A957" s="175" t="s">
        <v>2061</v>
      </c>
      <c r="B957" s="167">
        <v>44816</v>
      </c>
      <c r="C957" s="168">
        <v>5098</v>
      </c>
      <c r="D957" s="167">
        <v>44831</v>
      </c>
      <c r="E957" s="170">
        <v>44838</v>
      </c>
      <c r="F957" s="170">
        <v>44846</v>
      </c>
      <c r="G957" s="169">
        <v>1531</v>
      </c>
    </row>
    <row r="958" spans="1:7">
      <c r="A958" s="176" t="s">
        <v>2062</v>
      </c>
      <c r="B958" s="171">
        <v>44816</v>
      </c>
      <c r="C958" s="172">
        <v>5103</v>
      </c>
      <c r="D958" s="171">
        <v>44831</v>
      </c>
      <c r="E958" s="174">
        <v>44838</v>
      </c>
      <c r="F958" s="174">
        <v>44846</v>
      </c>
      <c r="G958" s="173">
        <v>1532</v>
      </c>
    </row>
    <row r="959" spans="1:7">
      <c r="A959" s="175" t="s">
        <v>2063</v>
      </c>
      <c r="B959" s="167">
        <v>44816</v>
      </c>
      <c r="C959" s="168">
        <v>5100</v>
      </c>
      <c r="D959" s="167">
        <v>44831</v>
      </c>
      <c r="E959" s="170">
        <v>44838</v>
      </c>
      <c r="F959" s="170">
        <v>44846</v>
      </c>
      <c r="G959" s="169">
        <v>1533</v>
      </c>
    </row>
    <row r="960" spans="1:7">
      <c r="A960" s="176" t="s">
        <v>2064</v>
      </c>
      <c r="B960" s="171">
        <v>44817</v>
      </c>
      <c r="C960" s="172">
        <v>5121</v>
      </c>
      <c r="D960" s="171">
        <v>44832</v>
      </c>
      <c r="E960" s="174">
        <v>44838</v>
      </c>
      <c r="F960" s="174">
        <v>44847</v>
      </c>
      <c r="G960" s="173">
        <v>1538</v>
      </c>
    </row>
    <row r="961" spans="1:7">
      <c r="A961" s="175">
        <v>23894</v>
      </c>
      <c r="B961" s="167">
        <v>44824</v>
      </c>
      <c r="C961" s="168">
        <v>5126</v>
      </c>
      <c r="D961" s="167">
        <v>44832</v>
      </c>
      <c r="E961" s="170">
        <v>44838</v>
      </c>
      <c r="F961" s="170">
        <v>44847</v>
      </c>
      <c r="G961" s="169">
        <v>1539</v>
      </c>
    </row>
    <row r="962" spans="1:7">
      <c r="A962" s="193" t="s">
        <v>2065</v>
      </c>
      <c r="B962" s="171">
        <v>44820</v>
      </c>
      <c r="C962" s="172">
        <v>5111</v>
      </c>
      <c r="D962" s="171">
        <v>44831</v>
      </c>
      <c r="E962" s="174">
        <v>44838</v>
      </c>
      <c r="F962" s="174">
        <v>44847</v>
      </c>
      <c r="G962" s="173">
        <v>1540</v>
      </c>
    </row>
    <row r="963" spans="1:7">
      <c r="A963" s="195" t="s">
        <v>2066</v>
      </c>
      <c r="B963" s="167">
        <v>44820</v>
      </c>
      <c r="C963" s="208">
        <v>5067</v>
      </c>
      <c r="D963" s="167">
        <v>44830</v>
      </c>
      <c r="E963" s="205">
        <v>44837</v>
      </c>
      <c r="F963" s="205">
        <v>44847</v>
      </c>
      <c r="G963" s="169">
        <v>1541</v>
      </c>
    </row>
    <row r="964" spans="1:7">
      <c r="A964" s="176">
        <v>3006</v>
      </c>
      <c r="B964" s="171">
        <v>44844</v>
      </c>
      <c r="C964" s="182">
        <v>5347</v>
      </c>
      <c r="D964" s="171">
        <v>44847</v>
      </c>
      <c r="E964" s="183">
        <v>44848</v>
      </c>
      <c r="F964" s="183">
        <v>44854</v>
      </c>
      <c r="G964" s="173">
        <v>1560</v>
      </c>
    </row>
    <row r="965" spans="1:7">
      <c r="A965" s="175" t="s">
        <v>2067</v>
      </c>
      <c r="B965" s="167">
        <v>44834</v>
      </c>
      <c r="C965" s="168"/>
      <c r="D965" s="169"/>
      <c r="E965" s="170">
        <v>44841</v>
      </c>
      <c r="F965" s="170">
        <v>44854</v>
      </c>
      <c r="G965" s="169">
        <v>1561</v>
      </c>
    </row>
    <row r="966" spans="1:7">
      <c r="A966" s="176" t="s">
        <v>2068</v>
      </c>
      <c r="B966" s="171">
        <v>44834</v>
      </c>
      <c r="C966" s="172"/>
      <c r="D966" s="173"/>
      <c r="E966" s="174">
        <v>44841</v>
      </c>
      <c r="F966" s="174">
        <v>44854</v>
      </c>
      <c r="G966" s="173">
        <v>1562</v>
      </c>
    </row>
    <row r="967" spans="1:7">
      <c r="A967" s="175" t="s">
        <v>2069</v>
      </c>
      <c r="B967" s="167">
        <v>44844</v>
      </c>
      <c r="C967" s="168">
        <v>5346</v>
      </c>
      <c r="D967" s="167">
        <v>44847</v>
      </c>
      <c r="E967" s="170">
        <v>44848</v>
      </c>
      <c r="F967" s="170">
        <v>44854</v>
      </c>
      <c r="G967" s="169">
        <v>1564</v>
      </c>
    </row>
    <row r="968" spans="1:7">
      <c r="A968" s="176" t="s">
        <v>2070</v>
      </c>
      <c r="B968" s="171">
        <v>44832</v>
      </c>
      <c r="C968" s="172"/>
      <c r="D968" s="173"/>
      <c r="E968" s="174">
        <v>44841</v>
      </c>
      <c r="F968" s="174">
        <v>44854</v>
      </c>
      <c r="G968" s="173">
        <v>1565</v>
      </c>
    </row>
    <row r="969" spans="1:7">
      <c r="A969" s="175" t="s">
        <v>2071</v>
      </c>
      <c r="B969" s="167">
        <v>44844</v>
      </c>
      <c r="C969" s="168">
        <v>5345</v>
      </c>
      <c r="D969" s="167">
        <v>44847</v>
      </c>
      <c r="E969" s="170">
        <v>44848</v>
      </c>
      <c r="F969" s="170">
        <v>44854</v>
      </c>
      <c r="G969" s="169">
        <v>1566</v>
      </c>
    </row>
    <row r="970" spans="1:7">
      <c r="A970" s="176" t="s">
        <v>2072</v>
      </c>
      <c r="B970" s="171">
        <v>44844</v>
      </c>
      <c r="C970" s="172">
        <v>5344</v>
      </c>
      <c r="D970" s="171">
        <v>44847</v>
      </c>
      <c r="E970" s="174">
        <v>44848</v>
      </c>
      <c r="F970" s="174">
        <v>44854</v>
      </c>
      <c r="G970" s="173">
        <v>1567</v>
      </c>
    </row>
    <row r="971" spans="1:7">
      <c r="A971" s="175" t="s">
        <v>2073</v>
      </c>
      <c r="B971" s="167">
        <v>44816</v>
      </c>
      <c r="C971" s="168">
        <v>5105</v>
      </c>
      <c r="D971" s="167">
        <v>44831</v>
      </c>
      <c r="E971" s="170">
        <v>44838</v>
      </c>
      <c r="F971" s="170">
        <v>44854</v>
      </c>
      <c r="G971" s="169">
        <v>1568</v>
      </c>
    </row>
    <row r="972" spans="1:7">
      <c r="A972" s="176" t="s">
        <v>2074</v>
      </c>
      <c r="B972" s="171">
        <v>44816</v>
      </c>
      <c r="C972" s="172">
        <v>5101</v>
      </c>
      <c r="D972" s="171">
        <v>44831</v>
      </c>
      <c r="E972" s="174">
        <v>44838</v>
      </c>
      <c r="F972" s="174">
        <v>44854</v>
      </c>
      <c r="G972" s="173">
        <v>1569</v>
      </c>
    </row>
    <row r="973" spans="1:7">
      <c r="A973" s="175" t="s">
        <v>2075</v>
      </c>
      <c r="B973" s="167">
        <v>44844</v>
      </c>
      <c r="C973" s="168">
        <v>5343</v>
      </c>
      <c r="D973" s="167">
        <v>44847</v>
      </c>
      <c r="E973" s="170">
        <v>44848</v>
      </c>
      <c r="F973" s="170">
        <v>44855</v>
      </c>
      <c r="G973" s="169">
        <v>1570</v>
      </c>
    </row>
    <row r="974" spans="1:7">
      <c r="A974" s="176" t="s">
        <v>2076</v>
      </c>
      <c r="B974" s="171">
        <v>44818</v>
      </c>
      <c r="C974" s="172">
        <v>5223</v>
      </c>
      <c r="D974" s="171">
        <v>44839</v>
      </c>
      <c r="E974" s="174">
        <v>44841</v>
      </c>
      <c r="F974" s="174">
        <v>44855</v>
      </c>
      <c r="G974" s="173">
        <v>1571</v>
      </c>
    </row>
    <row r="975" spans="1:7">
      <c r="A975" s="175" t="s">
        <v>2077</v>
      </c>
      <c r="B975" s="167">
        <v>44810</v>
      </c>
      <c r="C975" s="168">
        <v>5221</v>
      </c>
      <c r="D975" s="167">
        <v>44839</v>
      </c>
      <c r="E975" s="170">
        <v>44841</v>
      </c>
      <c r="F975" s="170">
        <v>44855</v>
      </c>
      <c r="G975" s="169">
        <v>1572</v>
      </c>
    </row>
    <row r="976" spans="1:7">
      <c r="A976" s="176" t="s">
        <v>2078</v>
      </c>
      <c r="B976" s="171">
        <v>44817</v>
      </c>
      <c r="C976" s="172">
        <v>5227</v>
      </c>
      <c r="D976" s="171">
        <v>44839</v>
      </c>
      <c r="E976" s="174">
        <v>44841</v>
      </c>
      <c r="F976" s="174">
        <v>44855</v>
      </c>
      <c r="G976" s="173">
        <v>1573</v>
      </c>
    </row>
    <row r="977" spans="1:7">
      <c r="A977" s="175" t="s">
        <v>2079</v>
      </c>
      <c r="B977" s="167">
        <v>44827</v>
      </c>
      <c r="C977" s="168">
        <v>5225</v>
      </c>
      <c r="D977" s="167">
        <v>44839</v>
      </c>
      <c r="E977" s="170">
        <v>44841</v>
      </c>
      <c r="F977" s="170">
        <v>44855</v>
      </c>
      <c r="G977" s="169">
        <v>1574</v>
      </c>
    </row>
    <row r="978" spans="1:7">
      <c r="A978" s="176" t="s">
        <v>2080</v>
      </c>
      <c r="B978" s="171">
        <v>44817</v>
      </c>
      <c r="C978" s="172">
        <v>5222</v>
      </c>
      <c r="D978" s="171">
        <v>44839</v>
      </c>
      <c r="E978" s="174">
        <v>44841</v>
      </c>
      <c r="F978" s="174">
        <v>44855</v>
      </c>
      <c r="G978" s="173">
        <v>1575</v>
      </c>
    </row>
    <row r="979" spans="1:7">
      <c r="A979" s="175" t="s">
        <v>2081</v>
      </c>
      <c r="B979" s="167">
        <v>44818</v>
      </c>
      <c r="C979" s="168">
        <v>5218</v>
      </c>
      <c r="D979" s="167">
        <v>44839</v>
      </c>
      <c r="E979" s="170">
        <v>44841</v>
      </c>
      <c r="F979" s="170">
        <v>44855</v>
      </c>
      <c r="G979" s="169">
        <v>1576</v>
      </c>
    </row>
    <row r="980" spans="1:7">
      <c r="A980" s="176" t="s">
        <v>2082</v>
      </c>
      <c r="B980" s="171">
        <v>44818</v>
      </c>
      <c r="C980" s="172">
        <v>5220</v>
      </c>
      <c r="D980" s="171">
        <v>44839</v>
      </c>
      <c r="E980" s="174">
        <v>44841</v>
      </c>
      <c r="F980" s="174">
        <v>44855</v>
      </c>
      <c r="G980" s="173">
        <v>1577</v>
      </c>
    </row>
    <row r="981" spans="1:7">
      <c r="A981" s="175" t="s">
        <v>2083</v>
      </c>
      <c r="B981" s="167">
        <v>44810</v>
      </c>
      <c r="C981" s="168" t="s">
        <v>2084</v>
      </c>
      <c r="D981" s="167">
        <v>44839</v>
      </c>
      <c r="E981" s="170">
        <v>44841</v>
      </c>
      <c r="F981" s="170">
        <v>44855</v>
      </c>
      <c r="G981" s="169">
        <v>1578</v>
      </c>
    </row>
    <row r="982" spans="1:7">
      <c r="A982" s="176" t="s">
        <v>2085</v>
      </c>
      <c r="B982" s="171">
        <v>44853</v>
      </c>
      <c r="C982" s="172"/>
      <c r="D982" s="173"/>
      <c r="E982" s="174">
        <v>44853</v>
      </c>
      <c r="F982" s="174">
        <v>44853</v>
      </c>
      <c r="G982" s="173">
        <v>1579</v>
      </c>
    </row>
    <row r="983" spans="1:7">
      <c r="A983" s="202" t="s">
        <v>2086</v>
      </c>
      <c r="B983" s="167">
        <v>44853</v>
      </c>
      <c r="C983" s="168"/>
      <c r="D983" s="169"/>
      <c r="E983" s="170">
        <v>44853</v>
      </c>
      <c r="F983" s="170">
        <v>44853</v>
      </c>
      <c r="G983" s="169">
        <v>1580</v>
      </c>
    </row>
    <row r="984" spans="1:7">
      <c r="A984" s="176" t="s">
        <v>2087</v>
      </c>
      <c r="B984" s="171">
        <v>44853</v>
      </c>
      <c r="C984" s="172"/>
      <c r="D984" s="173"/>
      <c r="E984" s="174">
        <v>44853</v>
      </c>
      <c r="F984" s="174">
        <v>44853</v>
      </c>
      <c r="G984" s="173">
        <v>1581</v>
      </c>
    </row>
    <row r="985" spans="1:7">
      <c r="A985" s="175" t="s">
        <v>2088</v>
      </c>
      <c r="B985" s="167">
        <v>44825</v>
      </c>
      <c r="C985" s="168"/>
      <c r="D985" s="169"/>
      <c r="E985" s="170">
        <v>44841</v>
      </c>
      <c r="F985" s="170">
        <v>44855</v>
      </c>
      <c r="G985" s="169">
        <v>1590</v>
      </c>
    </row>
    <row r="986" spans="1:7">
      <c r="A986" s="176" t="s">
        <v>2089</v>
      </c>
      <c r="B986" s="171">
        <v>44820</v>
      </c>
      <c r="C986" s="172"/>
      <c r="D986" s="173"/>
      <c r="E986" s="174">
        <v>44841</v>
      </c>
      <c r="F986" s="174">
        <v>44855</v>
      </c>
      <c r="G986" s="173">
        <v>1591</v>
      </c>
    </row>
    <row r="987" spans="1:7">
      <c r="A987" s="175" t="s">
        <v>2090</v>
      </c>
      <c r="B987" s="167">
        <v>44820</v>
      </c>
      <c r="C987" s="168"/>
      <c r="D987" s="169"/>
      <c r="E987" s="170">
        <v>44841</v>
      </c>
      <c r="F987" s="170">
        <v>44855</v>
      </c>
      <c r="G987" s="169">
        <v>1592</v>
      </c>
    </row>
    <row r="988" spans="1:7">
      <c r="A988" s="176" t="s">
        <v>2091</v>
      </c>
      <c r="B988" s="171">
        <v>44825</v>
      </c>
      <c r="C988" s="172"/>
      <c r="D988" s="173"/>
      <c r="E988" s="174">
        <v>44841</v>
      </c>
      <c r="F988" s="174">
        <v>44855</v>
      </c>
      <c r="G988" s="173">
        <v>1593</v>
      </c>
    </row>
    <row r="989" spans="1:7">
      <c r="A989" s="175" t="s">
        <v>2092</v>
      </c>
      <c r="B989" s="167">
        <v>44825</v>
      </c>
      <c r="C989" s="168"/>
      <c r="D989" s="169"/>
      <c r="E989" s="170">
        <v>44841</v>
      </c>
      <c r="F989" s="170">
        <v>44858</v>
      </c>
      <c r="G989" s="169">
        <v>1594</v>
      </c>
    </row>
    <row r="990" spans="1:7">
      <c r="A990" s="176" t="s">
        <v>2093</v>
      </c>
      <c r="B990" s="171">
        <v>44825</v>
      </c>
      <c r="C990" s="172"/>
      <c r="D990" s="173"/>
      <c r="E990" s="174">
        <v>44841</v>
      </c>
      <c r="F990" s="174">
        <v>44858</v>
      </c>
      <c r="G990" s="173">
        <v>1595</v>
      </c>
    </row>
    <row r="991" spans="1:7">
      <c r="A991" s="175" t="s">
        <v>2094</v>
      </c>
      <c r="B991" s="167">
        <v>44825</v>
      </c>
      <c r="C991" s="168"/>
      <c r="D991" s="169"/>
      <c r="E991" s="170">
        <v>44844</v>
      </c>
      <c r="F991" s="170">
        <v>44858</v>
      </c>
      <c r="G991" s="169">
        <v>1596</v>
      </c>
    </row>
    <row r="992" spans="1:7">
      <c r="A992" s="176" t="s">
        <v>2095</v>
      </c>
      <c r="B992" s="171">
        <v>44831</v>
      </c>
      <c r="C992" s="172"/>
      <c r="D992" s="173"/>
      <c r="E992" s="174">
        <v>44841</v>
      </c>
      <c r="F992" s="174">
        <v>44858</v>
      </c>
      <c r="G992" s="173">
        <v>1597</v>
      </c>
    </row>
    <row r="993" spans="1:7">
      <c r="A993" s="175" t="s">
        <v>2096</v>
      </c>
      <c r="B993" s="167">
        <v>44826</v>
      </c>
      <c r="C993" s="168"/>
      <c r="D993" s="169"/>
      <c r="E993" s="170">
        <v>44841</v>
      </c>
      <c r="F993" s="170">
        <v>44858</v>
      </c>
      <c r="G993" s="169">
        <v>1598</v>
      </c>
    </row>
    <row r="994" spans="1:7">
      <c r="A994" s="42" t="s">
        <v>2097</v>
      </c>
      <c r="B994" s="171">
        <v>44831</v>
      </c>
      <c r="C994" s="172"/>
      <c r="D994" s="173"/>
      <c r="E994" s="174">
        <v>44841</v>
      </c>
      <c r="F994" s="174">
        <v>44858</v>
      </c>
      <c r="G994" s="173">
        <v>1599</v>
      </c>
    </row>
    <row r="995" spans="1:7">
      <c r="A995" s="175" t="s">
        <v>2098</v>
      </c>
      <c r="B995" s="167">
        <v>44831</v>
      </c>
      <c r="C995" s="168"/>
      <c r="D995" s="169"/>
      <c r="E995" s="170">
        <v>44841</v>
      </c>
      <c r="F995" s="170">
        <v>44858</v>
      </c>
      <c r="G995" s="169">
        <v>1600</v>
      </c>
    </row>
    <row r="996" spans="1:7">
      <c r="A996" s="176" t="s">
        <v>2099</v>
      </c>
      <c r="B996" s="171">
        <v>44831</v>
      </c>
      <c r="C996" s="172"/>
      <c r="D996" s="173"/>
      <c r="E996" s="174">
        <v>44841</v>
      </c>
      <c r="F996" s="174">
        <v>44858</v>
      </c>
      <c r="G996" s="173">
        <v>1605</v>
      </c>
    </row>
    <row r="997" spans="1:7">
      <c r="A997" s="175" t="s">
        <v>2100</v>
      </c>
      <c r="B997" s="167">
        <v>44838</v>
      </c>
      <c r="C997" s="168">
        <v>5213</v>
      </c>
      <c r="D997" s="167">
        <v>44839</v>
      </c>
      <c r="E997" s="170">
        <v>44841</v>
      </c>
      <c r="F997" s="170">
        <v>44858</v>
      </c>
      <c r="G997" s="169">
        <v>1606</v>
      </c>
    </row>
    <row r="998" spans="1:7">
      <c r="A998" s="176" t="s">
        <v>2101</v>
      </c>
      <c r="B998" s="171">
        <v>44837</v>
      </c>
      <c r="C998" s="172">
        <v>5268</v>
      </c>
      <c r="D998" s="171">
        <v>44840</v>
      </c>
      <c r="E998" s="174">
        <v>44844</v>
      </c>
      <c r="F998" s="174">
        <v>44858</v>
      </c>
      <c r="G998" s="173">
        <v>1607</v>
      </c>
    </row>
    <row r="999" spans="1:7">
      <c r="A999" s="175">
        <v>722722</v>
      </c>
      <c r="B999" s="167">
        <v>44841</v>
      </c>
      <c r="C999" s="168">
        <v>5306</v>
      </c>
      <c r="D999" s="167">
        <v>44845</v>
      </c>
      <c r="E999" s="170">
        <v>44848</v>
      </c>
      <c r="F999" s="170">
        <v>44858</v>
      </c>
      <c r="G999" s="169">
        <v>1608</v>
      </c>
    </row>
    <row r="1000" spans="1:7">
      <c r="A1000" s="176" t="s">
        <v>2102</v>
      </c>
      <c r="B1000" s="171">
        <v>44809</v>
      </c>
      <c r="C1000" s="172">
        <v>5298</v>
      </c>
      <c r="D1000" s="171">
        <v>44844</v>
      </c>
      <c r="E1000" s="174">
        <v>44845</v>
      </c>
      <c r="F1000" s="174">
        <v>44858</v>
      </c>
      <c r="G1000" s="173">
        <v>1609</v>
      </c>
    </row>
    <row r="1001" spans="1:7">
      <c r="A1001" s="175">
        <v>509</v>
      </c>
      <c r="B1001" s="167">
        <v>44834</v>
      </c>
      <c r="C1001" s="168">
        <v>5282</v>
      </c>
      <c r="D1001" s="167">
        <v>44841</v>
      </c>
      <c r="E1001" s="170">
        <v>44848</v>
      </c>
      <c r="F1001" s="170">
        <v>44858</v>
      </c>
      <c r="G1001" s="169">
        <v>1610</v>
      </c>
    </row>
    <row r="1002" spans="1:7">
      <c r="A1002" s="176" t="s">
        <v>2103</v>
      </c>
      <c r="B1002" s="171">
        <v>44841</v>
      </c>
      <c r="C1002" s="172">
        <v>5305</v>
      </c>
      <c r="D1002" s="171">
        <v>44845</v>
      </c>
      <c r="E1002" s="174">
        <v>44841</v>
      </c>
      <c r="F1002" s="174">
        <v>44859</v>
      </c>
      <c r="G1002" s="173">
        <v>1611</v>
      </c>
    </row>
    <row r="1003" spans="1:7">
      <c r="A1003" s="175" t="s">
        <v>2104</v>
      </c>
      <c r="B1003" s="167">
        <v>44832</v>
      </c>
      <c r="C1003" s="168">
        <v>5165</v>
      </c>
      <c r="D1003" s="167">
        <v>44837</v>
      </c>
      <c r="E1003" s="170">
        <v>44841</v>
      </c>
      <c r="F1003" s="170">
        <v>44859</v>
      </c>
      <c r="G1003" s="169">
        <v>1612</v>
      </c>
    </row>
    <row r="1004" spans="1:7">
      <c r="A1004" s="176">
        <v>17062</v>
      </c>
      <c r="B1004" s="171">
        <v>44837</v>
      </c>
      <c r="C1004" s="172">
        <v>5283</v>
      </c>
      <c r="D1004" s="171">
        <v>44841</v>
      </c>
      <c r="E1004" s="174">
        <v>44848</v>
      </c>
      <c r="F1004" s="174">
        <v>44859</v>
      </c>
      <c r="G1004" s="173">
        <v>1613</v>
      </c>
    </row>
    <row r="1005" spans="1:7">
      <c r="A1005" s="175" t="s">
        <v>2105</v>
      </c>
      <c r="B1005" s="167">
        <v>44831</v>
      </c>
      <c r="C1005" s="168"/>
      <c r="D1005" s="169"/>
      <c r="E1005" s="170">
        <v>44841</v>
      </c>
      <c r="F1005" s="170">
        <v>44858</v>
      </c>
      <c r="G1005" s="169">
        <v>1614</v>
      </c>
    </row>
    <row r="1006" spans="1:7">
      <c r="A1006" s="176" t="s">
        <v>2106</v>
      </c>
      <c r="B1006" s="171">
        <v>44830</v>
      </c>
      <c r="C1006" s="172"/>
      <c r="D1006" s="173"/>
      <c r="E1006" s="174">
        <v>44841</v>
      </c>
      <c r="F1006" s="174">
        <v>44859</v>
      </c>
      <c r="G1006" s="173">
        <v>1615</v>
      </c>
    </row>
    <row r="1007" spans="1:7">
      <c r="A1007" s="195" t="s">
        <v>2107</v>
      </c>
      <c r="B1007" s="167">
        <v>44853</v>
      </c>
      <c r="C1007" s="208"/>
      <c r="D1007" s="169"/>
      <c r="E1007" s="205">
        <v>44855</v>
      </c>
      <c r="F1007" s="205">
        <v>44860</v>
      </c>
      <c r="G1007" s="169">
        <v>1621</v>
      </c>
    </row>
    <row r="1008" spans="1:7">
      <c r="A1008" s="176" t="s">
        <v>2108</v>
      </c>
      <c r="B1008" s="171">
        <v>44833</v>
      </c>
      <c r="C1008" s="182"/>
      <c r="D1008" s="173"/>
      <c r="E1008" s="183">
        <v>44855</v>
      </c>
      <c r="F1008" s="183">
        <v>44860</v>
      </c>
      <c r="G1008" s="173">
        <v>1622</v>
      </c>
    </row>
    <row r="1009" spans="1:7">
      <c r="A1009" s="175" t="s">
        <v>2109</v>
      </c>
      <c r="B1009" s="167">
        <v>44845</v>
      </c>
      <c r="C1009" s="168"/>
      <c r="D1009" s="169"/>
      <c r="E1009" s="170">
        <v>44855</v>
      </c>
      <c r="F1009" s="170">
        <v>44860</v>
      </c>
      <c r="G1009" s="169">
        <v>1623</v>
      </c>
    </row>
    <row r="1010" spans="1:7">
      <c r="A1010" s="176">
        <v>2134</v>
      </c>
      <c r="B1010" s="171">
        <v>44796</v>
      </c>
      <c r="C1010" s="172"/>
      <c r="D1010" s="173"/>
      <c r="E1010" s="174">
        <v>44847</v>
      </c>
      <c r="F1010" s="174">
        <v>44860</v>
      </c>
      <c r="G1010" s="173">
        <v>1624</v>
      </c>
    </row>
    <row r="1011" spans="1:7">
      <c r="A1011" s="195" t="s">
        <v>2110</v>
      </c>
      <c r="B1011" s="167">
        <v>44832</v>
      </c>
      <c r="C1011" s="168"/>
      <c r="D1011" s="169"/>
      <c r="E1011" s="170">
        <v>44851</v>
      </c>
      <c r="F1011" s="170">
        <v>44860</v>
      </c>
      <c r="G1011" s="169">
        <v>1625</v>
      </c>
    </row>
    <row r="1012" spans="1:7">
      <c r="A1012" s="176" t="s">
        <v>2111</v>
      </c>
      <c r="B1012" s="171">
        <v>44823</v>
      </c>
      <c r="C1012" s="172"/>
      <c r="D1012" s="173"/>
      <c r="E1012" s="174">
        <v>44851</v>
      </c>
      <c r="F1012" s="174">
        <v>44860</v>
      </c>
      <c r="G1012" s="173">
        <v>1626</v>
      </c>
    </row>
    <row r="1013" spans="1:7">
      <c r="A1013" s="175" t="s">
        <v>2112</v>
      </c>
      <c r="B1013" s="167">
        <v>44662</v>
      </c>
      <c r="C1013" s="168"/>
      <c r="D1013" s="169"/>
      <c r="E1013" s="168"/>
      <c r="F1013" s="170">
        <v>44860</v>
      </c>
      <c r="G1013" s="169">
        <v>1627</v>
      </c>
    </row>
    <row r="1014" spans="1:7">
      <c r="A1014" s="176" t="s">
        <v>2113</v>
      </c>
      <c r="B1014" s="171">
        <v>44838</v>
      </c>
      <c r="C1014" s="172"/>
      <c r="D1014" s="173"/>
      <c r="E1014" s="174">
        <v>44839</v>
      </c>
      <c r="F1014" s="174">
        <v>44860</v>
      </c>
      <c r="G1014" s="173">
        <v>1628</v>
      </c>
    </row>
    <row r="1015" spans="1:7">
      <c r="A1015" s="175" t="s">
        <v>2114</v>
      </c>
      <c r="B1015" s="167">
        <v>44613</v>
      </c>
      <c r="C1015" s="168"/>
      <c r="D1015" s="169"/>
      <c r="E1015" s="168"/>
      <c r="F1015" s="170">
        <v>44860</v>
      </c>
      <c r="G1015" s="169">
        <v>1629</v>
      </c>
    </row>
    <row r="1016" spans="1:7">
      <c r="A1016" s="176" t="s">
        <v>2115</v>
      </c>
      <c r="B1016" s="171">
        <v>44797</v>
      </c>
      <c r="C1016" s="172"/>
      <c r="D1016" s="173"/>
      <c r="E1016" s="174">
        <v>44851</v>
      </c>
      <c r="F1016" s="174">
        <v>44860</v>
      </c>
      <c r="G1016" s="173">
        <v>1630</v>
      </c>
    </row>
    <row r="1017" spans="1:7">
      <c r="A1017" s="175">
        <v>2693</v>
      </c>
      <c r="B1017" s="167">
        <v>44858</v>
      </c>
      <c r="C1017" s="168"/>
      <c r="D1017" s="169"/>
      <c r="E1017" s="170">
        <v>44858</v>
      </c>
      <c r="F1017" s="170">
        <v>44860</v>
      </c>
      <c r="G1017" s="169">
        <v>1631</v>
      </c>
    </row>
    <row r="1018" spans="1:7">
      <c r="A1018" s="193" t="s">
        <v>2116</v>
      </c>
      <c r="B1018" s="171">
        <v>44858</v>
      </c>
      <c r="C1018" s="172"/>
      <c r="D1018" s="173"/>
      <c r="E1018" s="174">
        <v>44859</v>
      </c>
      <c r="F1018" s="174">
        <v>44860</v>
      </c>
      <c r="G1018" s="173">
        <v>1632</v>
      </c>
    </row>
    <row r="1019" spans="1:7">
      <c r="A1019" s="175" t="s">
        <v>2117</v>
      </c>
      <c r="B1019" s="167">
        <v>44852</v>
      </c>
      <c r="C1019" s="168"/>
      <c r="D1019" s="169"/>
      <c r="E1019" s="170">
        <v>44853</v>
      </c>
      <c r="F1019" s="170">
        <v>44860</v>
      </c>
      <c r="G1019" s="169">
        <v>1633</v>
      </c>
    </row>
    <row r="1020" spans="1:7">
      <c r="A1020" s="176">
        <v>2596</v>
      </c>
      <c r="B1020" s="171">
        <v>44846</v>
      </c>
      <c r="C1020" s="172"/>
      <c r="D1020" s="173"/>
      <c r="E1020" s="174">
        <v>44855</v>
      </c>
      <c r="F1020" s="174">
        <v>44860</v>
      </c>
      <c r="G1020" s="173">
        <v>1634</v>
      </c>
    </row>
    <row r="1021" spans="1:7">
      <c r="A1021" s="195" t="s">
        <v>2118</v>
      </c>
      <c r="B1021" s="167">
        <v>44846</v>
      </c>
      <c r="C1021" s="168"/>
      <c r="D1021" s="169"/>
      <c r="E1021" s="170">
        <v>44855</v>
      </c>
      <c r="F1021" s="170">
        <v>44860</v>
      </c>
      <c r="G1021" s="169">
        <v>1635</v>
      </c>
    </row>
    <row r="1022" spans="1:7">
      <c r="A1022" s="193" t="s">
        <v>2119</v>
      </c>
      <c r="B1022" s="171">
        <v>44855</v>
      </c>
      <c r="C1022" s="172"/>
      <c r="D1022" s="173"/>
      <c r="E1022" s="174">
        <v>44855</v>
      </c>
      <c r="F1022" s="174">
        <v>44860</v>
      </c>
      <c r="G1022" s="173">
        <v>1636</v>
      </c>
    </row>
    <row r="1023" spans="1:7">
      <c r="A1023" s="175" t="s">
        <v>2120</v>
      </c>
      <c r="B1023" s="167">
        <v>44852</v>
      </c>
      <c r="C1023" s="168"/>
      <c r="D1023" s="169"/>
      <c r="E1023" s="170">
        <v>44854</v>
      </c>
      <c r="F1023" s="170">
        <v>44861</v>
      </c>
      <c r="G1023" s="169">
        <v>1638</v>
      </c>
    </row>
    <row r="1024" spans="1:7">
      <c r="A1024" s="176" t="s">
        <v>2121</v>
      </c>
      <c r="B1024" s="171">
        <v>44846</v>
      </c>
      <c r="C1024" s="172"/>
      <c r="D1024" s="173"/>
      <c r="E1024" s="174">
        <v>44854</v>
      </c>
      <c r="F1024" s="174">
        <v>44861</v>
      </c>
      <c r="G1024" s="173">
        <v>1639</v>
      </c>
    </row>
    <row r="1025" spans="1:7">
      <c r="A1025" s="175" t="s">
        <v>2122</v>
      </c>
      <c r="B1025" s="167">
        <v>44846</v>
      </c>
      <c r="C1025" s="168"/>
      <c r="D1025" s="169"/>
      <c r="E1025" s="170">
        <v>44854</v>
      </c>
      <c r="F1025" s="170">
        <v>44861</v>
      </c>
      <c r="G1025" s="169">
        <v>1640</v>
      </c>
    </row>
    <row r="1026" spans="1:7">
      <c r="A1026" s="176" t="s">
        <v>2123</v>
      </c>
      <c r="B1026" s="171">
        <v>44852</v>
      </c>
      <c r="C1026" s="172"/>
      <c r="D1026" s="173"/>
      <c r="E1026" s="174">
        <v>44854</v>
      </c>
      <c r="F1026" s="174">
        <v>44861</v>
      </c>
      <c r="G1026" s="173">
        <v>1641</v>
      </c>
    </row>
    <row r="1027" spans="1:7">
      <c r="A1027" s="175" t="s">
        <v>2124</v>
      </c>
      <c r="B1027" s="167">
        <v>44847</v>
      </c>
      <c r="C1027" s="168"/>
      <c r="D1027" s="169"/>
      <c r="E1027" s="170">
        <v>44854</v>
      </c>
      <c r="F1027" s="170">
        <v>44861</v>
      </c>
      <c r="G1027" s="169">
        <v>1642</v>
      </c>
    </row>
    <row r="1028" spans="1:7">
      <c r="A1028" s="176" t="s">
        <v>2125</v>
      </c>
      <c r="B1028" s="171">
        <v>44833</v>
      </c>
      <c r="C1028" s="172"/>
      <c r="D1028" s="173"/>
      <c r="E1028" s="174">
        <v>44841</v>
      </c>
      <c r="F1028" s="174">
        <v>44861</v>
      </c>
      <c r="G1028" s="173">
        <v>1643</v>
      </c>
    </row>
    <row r="1029" spans="1:7">
      <c r="A1029" s="175" t="s">
        <v>2126</v>
      </c>
      <c r="B1029" s="167">
        <v>44847</v>
      </c>
      <c r="C1029" s="168"/>
      <c r="D1029" s="169"/>
      <c r="E1029" s="170">
        <v>44854</v>
      </c>
      <c r="F1029" s="170">
        <v>44861</v>
      </c>
      <c r="G1029" s="169">
        <v>1644</v>
      </c>
    </row>
    <row r="1030" spans="1:7">
      <c r="A1030" s="176" t="s">
        <v>2127</v>
      </c>
      <c r="B1030" s="171">
        <v>44847</v>
      </c>
      <c r="C1030" s="172"/>
      <c r="D1030" s="173"/>
      <c r="E1030" s="174">
        <v>44854</v>
      </c>
      <c r="F1030" s="174">
        <v>44861</v>
      </c>
      <c r="G1030" s="173">
        <v>1645</v>
      </c>
    </row>
    <row r="1031" spans="1:7">
      <c r="A1031" s="175" t="s">
        <v>2128</v>
      </c>
      <c r="B1031" s="167">
        <v>44848</v>
      </c>
      <c r="C1031" s="168"/>
      <c r="D1031" s="169"/>
      <c r="E1031" s="170">
        <v>44854</v>
      </c>
      <c r="F1031" s="170">
        <v>44861</v>
      </c>
      <c r="G1031" s="169">
        <v>1646</v>
      </c>
    </row>
    <row r="1032" spans="1:7">
      <c r="A1032" s="176" t="s">
        <v>2129</v>
      </c>
      <c r="B1032" s="171">
        <v>44845</v>
      </c>
      <c r="C1032" s="172"/>
      <c r="D1032" s="173"/>
      <c r="E1032" s="174">
        <v>44852</v>
      </c>
      <c r="F1032" s="174">
        <v>44861</v>
      </c>
      <c r="G1032" s="173">
        <v>1650</v>
      </c>
    </row>
    <row r="1033" spans="1:7">
      <c r="A1033" s="175" t="s">
        <v>2130</v>
      </c>
      <c r="B1033" s="167">
        <v>44846</v>
      </c>
      <c r="C1033" s="168"/>
      <c r="D1033" s="169"/>
      <c r="E1033" s="170">
        <v>44852</v>
      </c>
      <c r="F1033" s="170">
        <v>44861</v>
      </c>
      <c r="G1033" s="169">
        <v>1651</v>
      </c>
    </row>
    <row r="1034" spans="1:7">
      <c r="A1034" s="176" t="s">
        <v>2131</v>
      </c>
      <c r="B1034" s="171">
        <v>44827</v>
      </c>
      <c r="C1034" s="172"/>
      <c r="D1034" s="173"/>
      <c r="E1034" s="174">
        <v>44845</v>
      </c>
      <c r="F1034" s="174">
        <v>44861</v>
      </c>
      <c r="G1034" s="173">
        <v>1652</v>
      </c>
    </row>
    <row r="1035" spans="1:7">
      <c r="A1035" s="195" t="s">
        <v>2132</v>
      </c>
      <c r="B1035" s="167">
        <v>44825</v>
      </c>
      <c r="C1035" s="168"/>
      <c r="D1035" s="169"/>
      <c r="E1035" s="170">
        <v>44845</v>
      </c>
      <c r="F1035" s="170">
        <v>44861</v>
      </c>
      <c r="G1035" s="169">
        <v>1653</v>
      </c>
    </row>
    <row r="1036" spans="1:7">
      <c r="A1036" s="176" t="s">
        <v>2133</v>
      </c>
      <c r="B1036" s="171">
        <v>44832</v>
      </c>
      <c r="C1036" s="172"/>
      <c r="D1036" s="173"/>
      <c r="E1036" s="174">
        <v>44848</v>
      </c>
      <c r="F1036" s="174">
        <v>44861</v>
      </c>
      <c r="G1036" s="173">
        <v>1654</v>
      </c>
    </row>
    <row r="1037" spans="1:7">
      <c r="A1037" s="175" t="s">
        <v>2134</v>
      </c>
      <c r="B1037" s="167">
        <v>44832</v>
      </c>
      <c r="C1037" s="168"/>
      <c r="D1037" s="169"/>
      <c r="E1037" s="170">
        <v>44848</v>
      </c>
      <c r="F1037" s="170">
        <v>44861</v>
      </c>
      <c r="G1037" s="169">
        <v>1655</v>
      </c>
    </row>
    <row r="1038" spans="1:7">
      <c r="A1038" s="176" t="s">
        <v>2135</v>
      </c>
      <c r="B1038" s="171">
        <v>44840</v>
      </c>
      <c r="C1038" s="172">
        <v>5307</v>
      </c>
      <c r="D1038" s="171">
        <v>44845</v>
      </c>
      <c r="E1038" s="174">
        <v>44848</v>
      </c>
      <c r="F1038" s="174">
        <v>44862</v>
      </c>
      <c r="G1038" s="173">
        <v>1656</v>
      </c>
    </row>
    <row r="1039" spans="1:7">
      <c r="A1039" s="175" t="s">
        <v>2136</v>
      </c>
      <c r="B1039" s="167">
        <v>44837</v>
      </c>
      <c r="C1039" s="168"/>
      <c r="D1039" s="169"/>
      <c r="E1039" s="170">
        <v>44841</v>
      </c>
      <c r="F1039" s="170">
        <v>44862</v>
      </c>
      <c r="G1039" s="169">
        <v>1657</v>
      </c>
    </row>
    <row r="1040" spans="1:7">
      <c r="A1040" s="176" t="s">
        <v>2137</v>
      </c>
      <c r="B1040" s="171">
        <v>44841</v>
      </c>
      <c r="C1040" s="172">
        <v>5352</v>
      </c>
      <c r="D1040" s="171">
        <v>44847</v>
      </c>
      <c r="E1040" s="174">
        <v>44848</v>
      </c>
      <c r="F1040" s="174">
        <v>44862</v>
      </c>
      <c r="G1040" s="173">
        <v>1658</v>
      </c>
    </row>
    <row r="1041" spans="1:7">
      <c r="A1041" s="175" t="s">
        <v>2138</v>
      </c>
      <c r="B1041" s="167">
        <v>44841</v>
      </c>
      <c r="C1041" s="168">
        <v>5351</v>
      </c>
      <c r="D1041" s="167">
        <v>44847</v>
      </c>
      <c r="E1041" s="170">
        <v>44848</v>
      </c>
      <c r="F1041" s="170">
        <v>44862</v>
      </c>
      <c r="G1041" s="169">
        <v>1659</v>
      </c>
    </row>
    <row r="1042" spans="1:7">
      <c r="A1042" s="176" t="s">
        <v>2139</v>
      </c>
      <c r="B1042" s="171">
        <v>44832</v>
      </c>
      <c r="C1042" s="172">
        <v>5188</v>
      </c>
      <c r="D1042" s="171">
        <v>44838</v>
      </c>
      <c r="E1042" s="174">
        <v>44841</v>
      </c>
      <c r="F1042" s="174">
        <v>44862</v>
      </c>
      <c r="G1042" s="173">
        <v>1660</v>
      </c>
    </row>
    <row r="1043" spans="1:7">
      <c r="A1043" s="175">
        <v>4264</v>
      </c>
      <c r="B1043" s="167">
        <v>44778</v>
      </c>
      <c r="C1043" s="168">
        <v>5215</v>
      </c>
      <c r="D1043" s="167">
        <v>44839</v>
      </c>
      <c r="E1043" s="170">
        <v>44841</v>
      </c>
      <c r="F1043" s="170">
        <v>44862</v>
      </c>
      <c r="G1043" s="169">
        <v>1661</v>
      </c>
    </row>
    <row r="1044" spans="1:7">
      <c r="A1044" s="193" t="s">
        <v>2140</v>
      </c>
      <c r="B1044" s="171">
        <v>44861</v>
      </c>
      <c r="C1044" s="172"/>
      <c r="D1044" s="173"/>
      <c r="E1044" s="174">
        <v>44861</v>
      </c>
      <c r="F1044" s="174">
        <v>44862</v>
      </c>
      <c r="G1044" s="173">
        <v>1665</v>
      </c>
    </row>
    <row r="1045" spans="1:7">
      <c r="A1045" s="195" t="s">
        <v>2141</v>
      </c>
      <c r="B1045" s="167">
        <v>44858</v>
      </c>
      <c r="C1045" s="168"/>
      <c r="D1045" s="169"/>
      <c r="E1045" s="170">
        <v>44862</v>
      </c>
      <c r="F1045" s="170">
        <v>44862</v>
      </c>
      <c r="G1045" s="169">
        <v>1666</v>
      </c>
    </row>
    <row r="1046" spans="1:7">
      <c r="A1046" s="176" t="s">
        <v>2142</v>
      </c>
      <c r="B1046" s="171">
        <v>44851</v>
      </c>
      <c r="C1046" s="172">
        <v>5423</v>
      </c>
      <c r="D1046" s="171">
        <v>44854</v>
      </c>
      <c r="E1046" s="174">
        <v>44860</v>
      </c>
      <c r="F1046" s="174">
        <v>44865</v>
      </c>
      <c r="G1046" s="173">
        <v>1667</v>
      </c>
    </row>
    <row r="1047" spans="1:7">
      <c r="A1047" s="175" t="s">
        <v>2143</v>
      </c>
      <c r="B1047" s="167">
        <v>44851</v>
      </c>
      <c r="C1047" s="168">
        <v>5418</v>
      </c>
      <c r="D1047" s="167">
        <v>44854</v>
      </c>
      <c r="E1047" s="170">
        <v>44860</v>
      </c>
      <c r="F1047" s="170">
        <v>44865</v>
      </c>
      <c r="G1047" s="169">
        <v>1668</v>
      </c>
    </row>
    <row r="1048" spans="1:7">
      <c r="A1048" s="176" t="s">
        <v>2144</v>
      </c>
      <c r="B1048" s="171">
        <v>44851</v>
      </c>
      <c r="C1048" s="172">
        <v>5420</v>
      </c>
      <c r="D1048" s="171">
        <v>44854</v>
      </c>
      <c r="E1048" s="174">
        <v>44860</v>
      </c>
      <c r="F1048" s="174">
        <v>44865</v>
      </c>
      <c r="G1048" s="173">
        <v>1669</v>
      </c>
    </row>
    <row r="1049" spans="1:7">
      <c r="A1049" s="175" t="s">
        <v>2145</v>
      </c>
      <c r="B1049" s="167">
        <v>44851</v>
      </c>
      <c r="C1049" s="168">
        <v>5419</v>
      </c>
      <c r="D1049" s="167">
        <v>44854</v>
      </c>
      <c r="E1049" s="170">
        <v>44860</v>
      </c>
      <c r="F1049" s="170">
        <v>44865</v>
      </c>
      <c r="G1049" s="169">
        <v>1670</v>
      </c>
    </row>
    <row r="1050" spans="1:7">
      <c r="A1050" s="176" t="s">
        <v>2146</v>
      </c>
      <c r="B1050" s="171">
        <v>44851</v>
      </c>
      <c r="C1050" s="172">
        <v>5417</v>
      </c>
      <c r="D1050" s="171">
        <v>44854</v>
      </c>
      <c r="E1050" s="174">
        <v>44860</v>
      </c>
      <c r="F1050" s="174">
        <v>44865</v>
      </c>
      <c r="G1050" s="173">
        <v>1671</v>
      </c>
    </row>
    <row r="1051" spans="1:7">
      <c r="A1051" s="175" t="s">
        <v>2147</v>
      </c>
      <c r="B1051" s="167">
        <v>44641</v>
      </c>
      <c r="C1051" s="168"/>
      <c r="D1051" s="169"/>
      <c r="E1051" s="170">
        <v>44846</v>
      </c>
      <c r="F1051" s="170">
        <v>44865</v>
      </c>
      <c r="G1051" s="169">
        <v>1673</v>
      </c>
    </row>
    <row r="1052" spans="1:7">
      <c r="A1052" s="176" t="s">
        <v>2148</v>
      </c>
      <c r="B1052" s="171">
        <v>44642</v>
      </c>
      <c r="C1052" s="172"/>
      <c r="D1052" s="173"/>
      <c r="E1052" s="174">
        <v>44851</v>
      </c>
      <c r="F1052" s="174">
        <v>44865</v>
      </c>
      <c r="G1052" s="173">
        <v>1674</v>
      </c>
    </row>
    <row r="1053" spans="1:7">
      <c r="A1053" s="175" t="s">
        <v>2149</v>
      </c>
      <c r="B1053" s="167">
        <v>44831</v>
      </c>
      <c r="C1053" s="168"/>
      <c r="D1053" s="169"/>
      <c r="E1053" s="170">
        <v>44845</v>
      </c>
      <c r="F1053" s="170">
        <v>44865</v>
      </c>
      <c r="G1053" s="169">
        <v>1675</v>
      </c>
    </row>
    <row r="1054" spans="1:7">
      <c r="A1054" s="193" t="s">
        <v>2150</v>
      </c>
      <c r="B1054" s="171">
        <v>44855</v>
      </c>
      <c r="C1054" s="172"/>
      <c r="D1054" s="173"/>
      <c r="E1054" s="174">
        <v>44859</v>
      </c>
      <c r="F1054" s="174">
        <v>44865</v>
      </c>
      <c r="G1054" s="173">
        <v>1676</v>
      </c>
    </row>
    <row r="1055" spans="1:7">
      <c r="A1055" s="175" t="s">
        <v>2151</v>
      </c>
      <c r="B1055" s="167">
        <v>44832</v>
      </c>
      <c r="C1055" s="168"/>
      <c r="D1055" s="169"/>
      <c r="E1055" s="170">
        <v>44859</v>
      </c>
      <c r="F1055" s="170">
        <v>44865</v>
      </c>
      <c r="G1055" s="169">
        <v>1677</v>
      </c>
    </row>
    <row r="1056" spans="1:7">
      <c r="A1056" s="192" t="s">
        <v>2152</v>
      </c>
      <c r="B1056" s="171">
        <v>44854</v>
      </c>
      <c r="C1056" s="172"/>
      <c r="D1056" s="173"/>
      <c r="E1056" s="174">
        <v>44859</v>
      </c>
      <c r="F1056" s="174">
        <v>44865</v>
      </c>
      <c r="G1056" s="173">
        <v>1678</v>
      </c>
    </row>
    <row r="1057" spans="1:7" ht="15.75" thickBot="1">
      <c r="A1057" s="231" t="s">
        <v>2153</v>
      </c>
      <c r="B1057" s="209">
        <v>44835</v>
      </c>
      <c r="C1057" s="210"/>
      <c r="D1057" s="200"/>
      <c r="E1057" s="210" t="s">
        <v>2154</v>
      </c>
      <c r="F1057" s="201">
        <v>44865</v>
      </c>
      <c r="G1057" s="200">
        <v>1679</v>
      </c>
    </row>
  </sheetData>
  <autoFilter ref="A3:G3"/>
  <pageMargins left="0.7" right="0.7" top="0.75" bottom="0.75" header="0.3" footer="0.3"/>
  <pageSetup orientation="portrait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K607"/>
  <sheetViews>
    <sheetView zoomScale="120" zoomScaleNormal="120" workbookViewId="0">
      <pane ySplit="7" topLeftCell="A506" activePane="bottomLeft" state="frozen"/>
      <selection pane="bottomLeft" activeCell="F518" sqref="F518"/>
    </sheetView>
  </sheetViews>
  <sheetFormatPr baseColWidth="10" defaultColWidth="11.44140625" defaultRowHeight="15.05"/>
  <cols>
    <col min="1" max="1" width="10.6640625" style="30" customWidth="1"/>
    <col min="2" max="2" width="10.6640625" style="1" customWidth="1"/>
    <col min="3" max="3" width="12" style="1" customWidth="1"/>
    <col min="4" max="4" width="9.33203125" style="1" customWidth="1"/>
    <col min="5" max="5" width="8" style="1" customWidth="1"/>
    <col min="6" max="6" width="17.5546875" style="1" bestFit="1" customWidth="1"/>
    <col min="7" max="7" width="9.88671875" style="1" customWidth="1"/>
    <col min="8" max="8" width="15.109375" style="1" customWidth="1"/>
    <col min="9" max="9" width="12" style="1" customWidth="1"/>
    <col min="10" max="10" width="16.33203125" style="1" customWidth="1"/>
    <col min="11" max="11" width="8.109375" style="1" customWidth="1"/>
    <col min="12" max="16384" width="11.44140625" style="1"/>
  </cols>
  <sheetData>
    <row r="6" spans="1:11" ht="15.75" thickBot="1"/>
    <row r="7" spans="1:11" s="2" customFormat="1" ht="21.6" thickBot="1">
      <c r="A7" s="3" t="s">
        <v>50</v>
      </c>
      <c r="B7" s="4" t="s">
        <v>49</v>
      </c>
      <c r="C7" s="4" t="s">
        <v>320</v>
      </c>
      <c r="D7" s="4" t="s">
        <v>1001</v>
      </c>
      <c r="E7" s="4" t="s">
        <v>1000</v>
      </c>
      <c r="F7" s="4" t="s">
        <v>1002</v>
      </c>
      <c r="G7" s="4" t="s">
        <v>314</v>
      </c>
      <c r="H7" s="4" t="s">
        <v>52</v>
      </c>
      <c r="I7" s="4" t="s">
        <v>51</v>
      </c>
      <c r="J7" s="4" t="s">
        <v>315</v>
      </c>
      <c r="K7" s="5" t="s">
        <v>53</v>
      </c>
    </row>
    <row r="8" spans="1:11">
      <c r="A8" s="6">
        <v>44565</v>
      </c>
      <c r="B8" s="9">
        <v>44566</v>
      </c>
      <c r="C8" s="9">
        <v>44566</v>
      </c>
      <c r="D8" s="12" t="s">
        <v>55</v>
      </c>
      <c r="E8" s="25" t="s">
        <v>54</v>
      </c>
      <c r="F8" s="9" t="s">
        <v>346</v>
      </c>
      <c r="G8" s="26" t="s">
        <v>347</v>
      </c>
      <c r="H8" s="22" t="s">
        <v>317</v>
      </c>
      <c r="I8" s="21" t="s">
        <v>318</v>
      </c>
      <c r="J8" s="18" t="s">
        <v>346</v>
      </c>
      <c r="K8" s="15">
        <v>44567</v>
      </c>
    </row>
    <row r="9" spans="1:11">
      <c r="A9" s="7">
        <v>44565</v>
      </c>
      <c r="B9" s="10">
        <v>44566</v>
      </c>
      <c r="C9" s="10">
        <v>44566</v>
      </c>
      <c r="D9" s="13" t="s">
        <v>56</v>
      </c>
      <c r="E9" s="27" t="s">
        <v>54</v>
      </c>
      <c r="F9" s="10" t="s">
        <v>348</v>
      </c>
      <c r="G9" s="28" t="s">
        <v>349</v>
      </c>
      <c r="H9" s="23" t="s">
        <v>543</v>
      </c>
      <c r="I9" s="19" t="s">
        <v>318</v>
      </c>
      <c r="J9" s="19" t="s">
        <v>348</v>
      </c>
      <c r="K9" s="16">
        <v>44567</v>
      </c>
    </row>
    <row r="10" spans="1:11">
      <c r="A10" s="7">
        <v>44564</v>
      </c>
      <c r="B10" s="10">
        <v>44566</v>
      </c>
      <c r="C10" s="10">
        <v>44566</v>
      </c>
      <c r="D10" s="13" t="s">
        <v>57</v>
      </c>
      <c r="E10" s="27" t="s">
        <v>54</v>
      </c>
      <c r="F10" s="10" t="s">
        <v>350</v>
      </c>
      <c r="G10" s="28" t="s">
        <v>351</v>
      </c>
      <c r="H10" s="23" t="s">
        <v>539</v>
      </c>
      <c r="I10" s="20" t="s">
        <v>538</v>
      </c>
      <c r="J10" s="19" t="s">
        <v>350</v>
      </c>
      <c r="K10" s="16">
        <v>44568</v>
      </c>
    </row>
    <row r="11" spans="1:11">
      <c r="A11" s="7">
        <v>44564</v>
      </c>
      <c r="B11" s="10">
        <v>44566</v>
      </c>
      <c r="C11" s="10">
        <v>44566</v>
      </c>
      <c r="D11" s="13" t="s">
        <v>58</v>
      </c>
      <c r="E11" s="27" t="s">
        <v>54</v>
      </c>
      <c r="F11" s="10" t="s">
        <v>352</v>
      </c>
      <c r="G11" s="28" t="s">
        <v>353</v>
      </c>
      <c r="H11" s="23" t="s">
        <v>539</v>
      </c>
      <c r="I11" s="19" t="s">
        <v>540</v>
      </c>
      <c r="J11" s="19" t="s">
        <v>352</v>
      </c>
      <c r="K11" s="16">
        <v>44568</v>
      </c>
    </row>
    <row r="12" spans="1:11">
      <c r="A12" s="7">
        <v>44564</v>
      </c>
      <c r="B12" s="10">
        <v>44566</v>
      </c>
      <c r="C12" s="10">
        <v>44566</v>
      </c>
      <c r="D12" s="13" t="s">
        <v>59</v>
      </c>
      <c r="E12" s="27" t="s">
        <v>54</v>
      </c>
      <c r="F12" s="10" t="s">
        <v>354</v>
      </c>
      <c r="G12" s="28" t="s">
        <v>355</v>
      </c>
      <c r="H12" s="23" t="s">
        <v>539</v>
      </c>
      <c r="I12" s="19" t="s">
        <v>538</v>
      </c>
      <c r="J12" s="19" t="s">
        <v>354</v>
      </c>
      <c r="K12" s="16">
        <v>44568</v>
      </c>
    </row>
    <row r="13" spans="1:11">
      <c r="A13" s="7">
        <v>44566</v>
      </c>
      <c r="B13" s="10">
        <v>44566</v>
      </c>
      <c r="C13" s="10">
        <v>44566</v>
      </c>
      <c r="D13" s="13" t="s">
        <v>60</v>
      </c>
      <c r="E13" s="27" t="s">
        <v>54</v>
      </c>
      <c r="F13" s="10" t="s">
        <v>356</v>
      </c>
      <c r="G13" s="28">
        <v>136081670</v>
      </c>
      <c r="H13" s="23" t="s">
        <v>317</v>
      </c>
      <c r="I13" s="19" t="s">
        <v>541</v>
      </c>
      <c r="J13" s="19" t="s">
        <v>356</v>
      </c>
      <c r="K13" s="16">
        <v>44573</v>
      </c>
    </row>
    <row r="14" spans="1:11">
      <c r="A14" s="7">
        <v>44566</v>
      </c>
      <c r="B14" s="10">
        <v>44566</v>
      </c>
      <c r="C14" s="10">
        <v>44566</v>
      </c>
      <c r="D14" s="13" t="s">
        <v>61</v>
      </c>
      <c r="E14" s="27" t="s">
        <v>54</v>
      </c>
      <c r="F14" s="10" t="s">
        <v>357</v>
      </c>
      <c r="G14" s="28" t="s">
        <v>355</v>
      </c>
      <c r="H14" s="23" t="s">
        <v>539</v>
      </c>
      <c r="I14" s="19" t="s">
        <v>541</v>
      </c>
      <c r="J14" s="19" t="s">
        <v>357</v>
      </c>
      <c r="K14" s="16">
        <v>44566</v>
      </c>
    </row>
    <row r="15" spans="1:11">
      <c r="A15" s="7">
        <v>44567</v>
      </c>
      <c r="B15" s="10">
        <v>44567</v>
      </c>
      <c r="C15" s="10">
        <v>44567</v>
      </c>
      <c r="D15" s="13" t="s">
        <v>62</v>
      </c>
      <c r="E15" s="27" t="s">
        <v>54</v>
      </c>
      <c r="F15" s="10" t="s">
        <v>358</v>
      </c>
      <c r="G15" s="28" t="s">
        <v>359</v>
      </c>
      <c r="H15" s="23" t="s">
        <v>539</v>
      </c>
      <c r="I15" s="19"/>
      <c r="J15" s="19" t="s">
        <v>358</v>
      </c>
      <c r="K15" s="16">
        <v>44567</v>
      </c>
    </row>
    <row r="16" spans="1:11">
      <c r="A16" s="7">
        <v>44567</v>
      </c>
      <c r="B16" s="10">
        <v>44572</v>
      </c>
      <c r="C16" s="10">
        <v>44572</v>
      </c>
      <c r="D16" s="13" t="s">
        <v>63</v>
      </c>
      <c r="E16" s="27" t="s">
        <v>54</v>
      </c>
      <c r="F16" s="10" t="s">
        <v>360</v>
      </c>
      <c r="G16" s="28" t="s">
        <v>361</v>
      </c>
      <c r="H16" s="23" t="s">
        <v>539</v>
      </c>
      <c r="I16" s="19" t="s">
        <v>542</v>
      </c>
      <c r="J16" s="19" t="s">
        <v>360</v>
      </c>
      <c r="K16" s="16">
        <v>44574</v>
      </c>
    </row>
    <row r="17" spans="1:11">
      <c r="A17" s="7">
        <v>44567</v>
      </c>
      <c r="B17" s="10">
        <v>44572</v>
      </c>
      <c r="C17" s="10">
        <v>44572</v>
      </c>
      <c r="D17" s="13" t="s">
        <v>64</v>
      </c>
      <c r="E17" s="27" t="s">
        <v>54</v>
      </c>
      <c r="F17" s="10" t="s">
        <v>362</v>
      </c>
      <c r="G17" s="28" t="s">
        <v>363</v>
      </c>
      <c r="H17" s="23" t="s">
        <v>539</v>
      </c>
      <c r="I17" s="19" t="s">
        <v>542</v>
      </c>
      <c r="J17" s="19" t="s">
        <v>362</v>
      </c>
      <c r="K17" s="16">
        <v>44574</v>
      </c>
    </row>
    <row r="18" spans="1:11">
      <c r="A18" s="7">
        <v>44568</v>
      </c>
      <c r="B18" s="10">
        <v>44572</v>
      </c>
      <c r="C18" s="10">
        <v>44572</v>
      </c>
      <c r="D18" s="13" t="s">
        <v>65</v>
      </c>
      <c r="E18" s="27" t="s">
        <v>54</v>
      </c>
      <c r="F18" s="10" t="s">
        <v>364</v>
      </c>
      <c r="G18" s="28" t="s">
        <v>365</v>
      </c>
      <c r="H18" s="23" t="s">
        <v>539</v>
      </c>
      <c r="I18" s="19" t="s">
        <v>541</v>
      </c>
      <c r="J18" s="19" t="s">
        <v>364</v>
      </c>
      <c r="K18" s="16">
        <v>44574</v>
      </c>
    </row>
    <row r="19" spans="1:11">
      <c r="A19" s="7">
        <v>44568</v>
      </c>
      <c r="B19" s="10">
        <v>44572</v>
      </c>
      <c r="C19" s="10">
        <v>44572</v>
      </c>
      <c r="D19" s="13" t="s">
        <v>66</v>
      </c>
      <c r="E19" s="27" t="s">
        <v>54</v>
      </c>
      <c r="F19" s="10" t="s">
        <v>366</v>
      </c>
      <c r="G19" s="28" t="s">
        <v>367</v>
      </c>
      <c r="H19" s="23" t="s">
        <v>539</v>
      </c>
      <c r="I19" s="19" t="s">
        <v>541</v>
      </c>
      <c r="J19" s="19" t="s">
        <v>366</v>
      </c>
      <c r="K19" s="16">
        <v>44574</v>
      </c>
    </row>
    <row r="20" spans="1:11">
      <c r="A20" s="7">
        <v>44568</v>
      </c>
      <c r="B20" s="10">
        <v>44572</v>
      </c>
      <c r="C20" s="10">
        <v>44572</v>
      </c>
      <c r="D20" s="13" t="s">
        <v>67</v>
      </c>
      <c r="E20" s="27" t="s">
        <v>54</v>
      </c>
      <c r="F20" s="10" t="s">
        <v>368</v>
      </c>
      <c r="G20" s="28" t="s">
        <v>369</v>
      </c>
      <c r="H20" s="23" t="s">
        <v>543</v>
      </c>
      <c r="I20" s="19" t="s">
        <v>318</v>
      </c>
      <c r="J20" s="19" t="s">
        <v>368</v>
      </c>
      <c r="K20" s="16">
        <v>44578</v>
      </c>
    </row>
    <row r="21" spans="1:11">
      <c r="A21" s="7">
        <v>44567</v>
      </c>
      <c r="B21" s="10">
        <v>44572</v>
      </c>
      <c r="C21" s="10">
        <v>44572</v>
      </c>
      <c r="D21" s="13" t="s">
        <v>68</v>
      </c>
      <c r="E21" s="27" t="s">
        <v>54</v>
      </c>
      <c r="F21" s="10" t="s">
        <v>370</v>
      </c>
      <c r="G21" s="28" t="s">
        <v>371</v>
      </c>
      <c r="H21" s="23" t="s">
        <v>317</v>
      </c>
      <c r="I21" s="19" t="s">
        <v>318</v>
      </c>
      <c r="J21" s="19" t="s">
        <v>370</v>
      </c>
      <c r="K21" s="16">
        <v>44601</v>
      </c>
    </row>
    <row r="22" spans="1:11">
      <c r="A22" s="7">
        <v>44574</v>
      </c>
      <c r="B22" s="10">
        <v>44574</v>
      </c>
      <c r="C22" s="10">
        <v>44574</v>
      </c>
      <c r="D22" s="13" t="s">
        <v>69</v>
      </c>
      <c r="E22" s="27" t="s">
        <v>54</v>
      </c>
      <c r="F22" s="10" t="s">
        <v>544</v>
      </c>
      <c r="G22" s="28" t="s">
        <v>372</v>
      </c>
      <c r="H22" s="23" t="s">
        <v>539</v>
      </c>
      <c r="I22" s="19" t="s">
        <v>545</v>
      </c>
      <c r="J22" s="19" t="s">
        <v>544</v>
      </c>
      <c r="K22" s="16">
        <v>44574</v>
      </c>
    </row>
    <row r="23" spans="1:11">
      <c r="A23" s="7">
        <v>44574</v>
      </c>
      <c r="B23" s="10">
        <v>44574</v>
      </c>
      <c r="C23" s="10">
        <v>44574</v>
      </c>
      <c r="D23" s="13" t="s">
        <v>70</v>
      </c>
      <c r="E23" s="27" t="s">
        <v>54</v>
      </c>
      <c r="F23" s="10" t="s">
        <v>373</v>
      </c>
      <c r="G23" s="28" t="s">
        <v>374</v>
      </c>
      <c r="H23" s="23" t="s">
        <v>539</v>
      </c>
      <c r="I23" s="19" t="s">
        <v>545</v>
      </c>
      <c r="J23" s="19" t="s">
        <v>546</v>
      </c>
      <c r="K23" s="16">
        <v>44574</v>
      </c>
    </row>
    <row r="24" spans="1:11">
      <c r="A24" s="7">
        <v>44579</v>
      </c>
      <c r="B24" s="10">
        <v>44580</v>
      </c>
      <c r="C24" s="10">
        <v>44581</v>
      </c>
      <c r="D24" s="13" t="s">
        <v>71</v>
      </c>
      <c r="E24" s="27" t="s">
        <v>54</v>
      </c>
      <c r="F24" s="10" t="s">
        <v>375</v>
      </c>
      <c r="G24" s="28" t="s">
        <v>376</v>
      </c>
      <c r="H24" s="23" t="s">
        <v>539</v>
      </c>
      <c r="I24" s="19" t="s">
        <v>573</v>
      </c>
      <c r="J24" s="19" t="s">
        <v>577</v>
      </c>
      <c r="K24" s="16">
        <v>44635</v>
      </c>
    </row>
    <row r="25" spans="1:11">
      <c r="A25" s="7">
        <v>44579</v>
      </c>
      <c r="B25" s="10">
        <v>44580</v>
      </c>
      <c r="C25" s="10">
        <v>44581</v>
      </c>
      <c r="D25" s="13" t="s">
        <v>72</v>
      </c>
      <c r="E25" s="27" t="s">
        <v>54</v>
      </c>
      <c r="F25" s="10" t="s">
        <v>377</v>
      </c>
      <c r="G25" s="28" t="s">
        <v>378</v>
      </c>
      <c r="H25" s="23" t="s">
        <v>539</v>
      </c>
      <c r="I25" s="19"/>
      <c r="J25" s="19" t="s">
        <v>547</v>
      </c>
      <c r="K25" s="16">
        <v>44589</v>
      </c>
    </row>
    <row r="26" spans="1:11">
      <c r="A26" s="7">
        <v>44578</v>
      </c>
      <c r="B26" s="10">
        <v>44580</v>
      </c>
      <c r="C26" s="10">
        <v>44581</v>
      </c>
      <c r="D26" s="13" t="s">
        <v>73</v>
      </c>
      <c r="E26" s="27" t="s">
        <v>54</v>
      </c>
      <c r="F26" s="10" t="s">
        <v>379</v>
      </c>
      <c r="G26" s="28" t="s">
        <v>380</v>
      </c>
      <c r="H26" s="23" t="s">
        <v>539</v>
      </c>
      <c r="I26" s="19" t="s">
        <v>318</v>
      </c>
      <c r="J26" s="19" t="s">
        <v>548</v>
      </c>
      <c r="K26" s="16">
        <v>44586</v>
      </c>
    </row>
    <row r="27" spans="1:11">
      <c r="A27" s="7">
        <v>44575</v>
      </c>
      <c r="B27" s="10">
        <v>44580</v>
      </c>
      <c r="C27" s="10">
        <v>44581</v>
      </c>
      <c r="D27" s="13" t="s">
        <v>74</v>
      </c>
      <c r="E27" s="27" t="s">
        <v>54</v>
      </c>
      <c r="F27" s="10" t="s">
        <v>381</v>
      </c>
      <c r="G27" s="28" t="s">
        <v>382</v>
      </c>
      <c r="H27" s="23" t="s">
        <v>539</v>
      </c>
      <c r="I27" s="19" t="s">
        <v>538</v>
      </c>
      <c r="J27" s="19" t="s">
        <v>381</v>
      </c>
      <c r="K27" s="16">
        <v>44587</v>
      </c>
    </row>
    <row r="28" spans="1:11">
      <c r="A28" s="7">
        <v>44578</v>
      </c>
      <c r="B28" s="10">
        <v>44580</v>
      </c>
      <c r="C28" s="10">
        <v>44581</v>
      </c>
      <c r="D28" s="13" t="s">
        <v>75</v>
      </c>
      <c r="E28" s="27" t="s">
        <v>54</v>
      </c>
      <c r="F28" s="10" t="s">
        <v>551</v>
      </c>
      <c r="G28" s="28" t="s">
        <v>383</v>
      </c>
      <c r="H28" s="23" t="s">
        <v>543</v>
      </c>
      <c r="I28" s="19" t="s">
        <v>318</v>
      </c>
      <c r="J28" s="20" t="s">
        <v>551</v>
      </c>
      <c r="K28" s="16">
        <v>44593</v>
      </c>
    </row>
    <row r="29" spans="1:11">
      <c r="A29" s="7">
        <v>44579</v>
      </c>
      <c r="B29" s="10">
        <v>44580</v>
      </c>
      <c r="C29" s="10">
        <v>44581</v>
      </c>
      <c r="D29" s="13" t="s">
        <v>76</v>
      </c>
      <c r="E29" s="27" t="s">
        <v>54</v>
      </c>
      <c r="F29" s="10" t="s">
        <v>384</v>
      </c>
      <c r="G29" s="28" t="s">
        <v>385</v>
      </c>
      <c r="H29" s="23" t="s">
        <v>549</v>
      </c>
      <c r="I29" s="19" t="s">
        <v>541</v>
      </c>
      <c r="J29" s="19" t="s">
        <v>550</v>
      </c>
      <c r="K29" s="16">
        <v>44587</v>
      </c>
    </row>
    <row r="30" spans="1:11">
      <c r="A30" s="7">
        <v>44582</v>
      </c>
      <c r="B30" s="10">
        <v>44585</v>
      </c>
      <c r="C30" s="10">
        <v>44589</v>
      </c>
      <c r="D30" s="13" t="s">
        <v>77</v>
      </c>
      <c r="E30" s="27" t="s">
        <v>54</v>
      </c>
      <c r="F30" s="10" t="s">
        <v>386</v>
      </c>
      <c r="G30" s="28" t="s">
        <v>387</v>
      </c>
      <c r="H30" s="23" t="s">
        <v>552</v>
      </c>
      <c r="I30" s="19" t="s">
        <v>553</v>
      </c>
      <c r="J30" s="19" t="s">
        <v>386</v>
      </c>
      <c r="K30" s="16">
        <v>44593</v>
      </c>
    </row>
    <row r="31" spans="1:11" ht="20.95">
      <c r="A31" s="7">
        <v>44572</v>
      </c>
      <c r="B31" s="10">
        <v>44585</v>
      </c>
      <c r="C31" s="10">
        <v>44589</v>
      </c>
      <c r="D31" s="13" t="s">
        <v>78</v>
      </c>
      <c r="E31" s="27" t="s">
        <v>54</v>
      </c>
      <c r="F31" s="10" t="s">
        <v>388</v>
      </c>
      <c r="G31" s="28" t="s">
        <v>389</v>
      </c>
      <c r="H31" s="23" t="s">
        <v>865</v>
      </c>
      <c r="I31" s="19" t="s">
        <v>555</v>
      </c>
      <c r="J31" s="19" t="s">
        <v>927</v>
      </c>
      <c r="K31" s="16">
        <v>44594</v>
      </c>
    </row>
    <row r="32" spans="1:11" ht="20.95">
      <c r="A32" s="7">
        <v>44572</v>
      </c>
      <c r="B32" s="10">
        <v>44585</v>
      </c>
      <c r="C32" s="10">
        <v>44589</v>
      </c>
      <c r="D32" s="13" t="s">
        <v>79</v>
      </c>
      <c r="E32" s="27" t="s">
        <v>54</v>
      </c>
      <c r="F32" s="10" t="s">
        <v>390</v>
      </c>
      <c r="G32" s="28" t="s">
        <v>391</v>
      </c>
      <c r="H32" s="23" t="s">
        <v>539</v>
      </c>
      <c r="I32" s="19" t="s">
        <v>555</v>
      </c>
      <c r="J32" s="19" t="s">
        <v>927</v>
      </c>
      <c r="K32" s="16">
        <v>44594</v>
      </c>
    </row>
    <row r="33" spans="1:11" ht="20.95">
      <c r="A33" s="7">
        <v>44498</v>
      </c>
      <c r="B33" s="10">
        <v>44585</v>
      </c>
      <c r="C33" s="10">
        <v>44589</v>
      </c>
      <c r="D33" s="13" t="s">
        <v>80</v>
      </c>
      <c r="E33" s="27" t="s">
        <v>54</v>
      </c>
      <c r="F33" s="10" t="s">
        <v>392</v>
      </c>
      <c r="G33" s="28" t="s">
        <v>393</v>
      </c>
      <c r="H33" s="23" t="s">
        <v>572</v>
      </c>
      <c r="I33" s="19" t="s">
        <v>926</v>
      </c>
      <c r="J33" s="19" t="s">
        <v>927</v>
      </c>
      <c r="K33" s="16">
        <v>44594</v>
      </c>
    </row>
    <row r="34" spans="1:11">
      <c r="A34" s="7">
        <v>44581</v>
      </c>
      <c r="B34" s="10">
        <v>44585</v>
      </c>
      <c r="C34" s="10">
        <v>44589</v>
      </c>
      <c r="D34" s="13" t="s">
        <v>81</v>
      </c>
      <c r="E34" s="27" t="s">
        <v>54</v>
      </c>
      <c r="F34" s="10" t="s">
        <v>394</v>
      </c>
      <c r="G34" s="28">
        <v>137032173</v>
      </c>
      <c r="H34" s="23" t="s">
        <v>317</v>
      </c>
      <c r="I34" s="19" t="s">
        <v>318</v>
      </c>
      <c r="J34" s="19" t="s">
        <v>554</v>
      </c>
      <c r="K34" s="16">
        <v>44593</v>
      </c>
    </row>
    <row r="35" spans="1:11">
      <c r="A35" s="7">
        <v>44581</v>
      </c>
      <c r="B35" s="10">
        <v>44585</v>
      </c>
      <c r="C35" s="10">
        <v>44589</v>
      </c>
      <c r="D35" s="13" t="s">
        <v>82</v>
      </c>
      <c r="E35" s="27" t="s">
        <v>54</v>
      </c>
      <c r="F35" s="10" t="s">
        <v>395</v>
      </c>
      <c r="G35" s="28" t="s">
        <v>396</v>
      </c>
      <c r="H35" s="23" t="s">
        <v>539</v>
      </c>
      <c r="I35" s="19" t="s">
        <v>555</v>
      </c>
      <c r="J35" s="19" t="s">
        <v>556</v>
      </c>
      <c r="K35" s="16">
        <v>44599</v>
      </c>
    </row>
    <row r="36" spans="1:11">
      <c r="A36" s="7">
        <v>44585</v>
      </c>
      <c r="B36" s="10">
        <v>44588</v>
      </c>
      <c r="C36" s="10">
        <v>44589</v>
      </c>
      <c r="D36" s="13" t="s">
        <v>83</v>
      </c>
      <c r="E36" s="27" t="s">
        <v>54</v>
      </c>
      <c r="F36" s="10" t="s">
        <v>397</v>
      </c>
      <c r="G36" s="28" t="s">
        <v>398</v>
      </c>
      <c r="H36" s="23" t="s">
        <v>559</v>
      </c>
      <c r="I36" s="19" t="s">
        <v>558</v>
      </c>
      <c r="J36" s="19" t="s">
        <v>557</v>
      </c>
      <c r="K36" s="16">
        <v>44593</v>
      </c>
    </row>
    <row r="37" spans="1:11">
      <c r="A37" s="7">
        <v>44587</v>
      </c>
      <c r="B37" s="10">
        <v>44588</v>
      </c>
      <c r="C37" s="10">
        <v>44589</v>
      </c>
      <c r="D37" s="13" t="s">
        <v>84</v>
      </c>
      <c r="E37" s="27" t="s">
        <v>54</v>
      </c>
      <c r="F37" s="10" t="s">
        <v>399</v>
      </c>
      <c r="G37" s="28" t="s">
        <v>400</v>
      </c>
      <c r="H37" s="23" t="s">
        <v>549</v>
      </c>
      <c r="I37" s="19" t="s">
        <v>555</v>
      </c>
      <c r="J37" s="19" t="s">
        <v>560</v>
      </c>
      <c r="K37" s="16">
        <v>44593</v>
      </c>
    </row>
    <row r="38" spans="1:11">
      <c r="A38" s="7">
        <v>44588</v>
      </c>
      <c r="B38" s="10">
        <v>44588</v>
      </c>
      <c r="C38" s="10">
        <v>44589</v>
      </c>
      <c r="D38" s="13" t="s">
        <v>85</v>
      </c>
      <c r="E38" s="27" t="s">
        <v>54</v>
      </c>
      <c r="F38" s="10" t="s">
        <v>401</v>
      </c>
      <c r="G38" s="28" t="s">
        <v>402</v>
      </c>
      <c r="H38" s="23" t="s">
        <v>549</v>
      </c>
      <c r="I38" s="19" t="s">
        <v>555</v>
      </c>
      <c r="J38" s="19" t="s">
        <v>401</v>
      </c>
      <c r="K38" s="16">
        <v>44601</v>
      </c>
    </row>
    <row r="39" spans="1:11">
      <c r="A39" s="7">
        <v>44594</v>
      </c>
      <c r="B39" s="10">
        <v>44599</v>
      </c>
      <c r="C39" s="10">
        <v>44599</v>
      </c>
      <c r="D39" s="13" t="s">
        <v>86</v>
      </c>
      <c r="E39" s="27" t="s">
        <v>54</v>
      </c>
      <c r="F39" s="10" t="s">
        <v>403</v>
      </c>
      <c r="G39" s="28" t="s">
        <v>404</v>
      </c>
      <c r="H39" s="23" t="s">
        <v>539</v>
      </c>
      <c r="I39" s="19" t="s">
        <v>561</v>
      </c>
      <c r="J39" s="19" t="s">
        <v>403</v>
      </c>
      <c r="K39" s="16">
        <v>44599</v>
      </c>
    </row>
    <row r="40" spans="1:11">
      <c r="A40" s="7">
        <v>44594</v>
      </c>
      <c r="B40" s="10">
        <v>44599</v>
      </c>
      <c r="C40" s="10">
        <v>44599</v>
      </c>
      <c r="D40" s="13" t="s">
        <v>87</v>
      </c>
      <c r="E40" s="27" t="s">
        <v>54</v>
      </c>
      <c r="F40" s="10" t="s">
        <v>405</v>
      </c>
      <c r="G40" s="28" t="s">
        <v>406</v>
      </c>
      <c r="H40" s="23" t="s">
        <v>539</v>
      </c>
      <c r="I40" s="19" t="s">
        <v>541</v>
      </c>
      <c r="J40" s="19" t="s">
        <v>562</v>
      </c>
      <c r="K40" s="16">
        <v>44601</v>
      </c>
    </row>
    <row r="41" spans="1:11">
      <c r="A41" s="7">
        <v>44594</v>
      </c>
      <c r="B41" s="10">
        <v>44599</v>
      </c>
      <c r="C41" s="10">
        <v>44599</v>
      </c>
      <c r="D41" s="13" t="s">
        <v>88</v>
      </c>
      <c r="E41" s="27" t="s">
        <v>54</v>
      </c>
      <c r="F41" s="10" t="s">
        <v>407</v>
      </c>
      <c r="G41" s="28" t="s">
        <v>408</v>
      </c>
      <c r="H41" s="23" t="s">
        <v>539</v>
      </c>
      <c r="I41" s="19" t="s">
        <v>318</v>
      </c>
      <c r="J41" s="19" t="s">
        <v>407</v>
      </c>
      <c r="K41" s="16">
        <v>44629</v>
      </c>
    </row>
    <row r="42" spans="1:11">
      <c r="A42" s="7">
        <v>44587</v>
      </c>
      <c r="B42" s="10">
        <v>44599</v>
      </c>
      <c r="C42" s="10">
        <v>44599</v>
      </c>
      <c r="D42" s="13" t="s">
        <v>89</v>
      </c>
      <c r="E42" s="27" t="s">
        <v>54</v>
      </c>
      <c r="F42" s="10" t="s">
        <v>409</v>
      </c>
      <c r="G42" s="28" t="s">
        <v>410</v>
      </c>
      <c r="H42" s="23" t="s">
        <v>539</v>
      </c>
      <c r="I42" s="19" t="s">
        <v>541</v>
      </c>
      <c r="J42" s="19" t="s">
        <v>409</v>
      </c>
      <c r="K42" s="16">
        <v>44601</v>
      </c>
    </row>
    <row r="43" spans="1:11">
      <c r="A43" s="7">
        <v>44599</v>
      </c>
      <c r="B43" s="10">
        <v>44599</v>
      </c>
      <c r="C43" s="10">
        <v>44599</v>
      </c>
      <c r="D43" s="13" t="s">
        <v>90</v>
      </c>
      <c r="E43" s="27" t="s">
        <v>54</v>
      </c>
      <c r="F43" s="10" t="s">
        <v>411</v>
      </c>
      <c r="G43" s="28" t="s">
        <v>412</v>
      </c>
      <c r="H43" s="23" t="s">
        <v>539</v>
      </c>
      <c r="I43" s="19"/>
      <c r="J43" s="19" t="s">
        <v>563</v>
      </c>
      <c r="K43" s="16">
        <v>44603</v>
      </c>
    </row>
    <row r="44" spans="1:11">
      <c r="A44" s="7">
        <v>44593</v>
      </c>
      <c r="B44" s="10">
        <v>44599</v>
      </c>
      <c r="C44" s="10">
        <v>44599</v>
      </c>
      <c r="D44" s="13" t="s">
        <v>91</v>
      </c>
      <c r="E44" s="27" t="s">
        <v>54</v>
      </c>
      <c r="F44" s="10" t="s">
        <v>413</v>
      </c>
      <c r="G44" s="28" t="s">
        <v>414</v>
      </c>
      <c r="H44" s="23" t="s">
        <v>564</v>
      </c>
      <c r="I44" s="19"/>
      <c r="J44" s="19" t="s">
        <v>413</v>
      </c>
      <c r="K44" s="16">
        <v>44600</v>
      </c>
    </row>
    <row r="45" spans="1:11">
      <c r="A45" s="7">
        <v>44596</v>
      </c>
      <c r="B45" s="10">
        <v>44599</v>
      </c>
      <c r="C45" s="10">
        <v>44599</v>
      </c>
      <c r="D45" s="13" t="s">
        <v>92</v>
      </c>
      <c r="E45" s="27" t="s">
        <v>54</v>
      </c>
      <c r="F45" s="10" t="s">
        <v>415</v>
      </c>
      <c r="G45" s="28" t="s">
        <v>416</v>
      </c>
      <c r="H45" s="23" t="s">
        <v>539</v>
      </c>
      <c r="I45" s="19" t="s">
        <v>541</v>
      </c>
      <c r="J45" s="19" t="s">
        <v>565</v>
      </c>
      <c r="K45" s="16">
        <v>44600</v>
      </c>
    </row>
    <row r="46" spans="1:11">
      <c r="A46" s="7">
        <v>44608</v>
      </c>
      <c r="B46" s="10">
        <v>44602</v>
      </c>
      <c r="C46" s="10">
        <v>44602</v>
      </c>
      <c r="D46" s="13" t="s">
        <v>93</v>
      </c>
      <c r="E46" s="27" t="s">
        <v>54</v>
      </c>
      <c r="F46" s="10" t="s">
        <v>417</v>
      </c>
      <c r="G46" s="28" t="s">
        <v>418</v>
      </c>
      <c r="H46" s="23" t="s">
        <v>566</v>
      </c>
      <c r="I46" s="19" t="s">
        <v>318</v>
      </c>
      <c r="J46" s="19" t="s">
        <v>567</v>
      </c>
      <c r="K46" s="16">
        <v>44608</v>
      </c>
    </row>
    <row r="47" spans="1:11">
      <c r="A47" s="7">
        <v>44603</v>
      </c>
      <c r="B47" s="10">
        <v>44606</v>
      </c>
      <c r="C47" s="10">
        <v>44607</v>
      </c>
      <c r="D47" s="13" t="s">
        <v>94</v>
      </c>
      <c r="E47" s="27" t="s">
        <v>54</v>
      </c>
      <c r="F47" s="10" t="s">
        <v>419</v>
      </c>
      <c r="G47" s="28" t="s">
        <v>420</v>
      </c>
      <c r="H47" s="23" t="s">
        <v>317</v>
      </c>
      <c r="I47" s="19" t="s">
        <v>541</v>
      </c>
      <c r="J47" s="19" t="s">
        <v>419</v>
      </c>
      <c r="K47" s="16">
        <v>44608</v>
      </c>
    </row>
    <row r="48" spans="1:11">
      <c r="A48" s="8">
        <v>44603</v>
      </c>
      <c r="B48" s="11">
        <v>44606</v>
      </c>
      <c r="C48" s="11">
        <v>44607</v>
      </c>
      <c r="D48" s="13" t="s">
        <v>95</v>
      </c>
      <c r="E48" s="27" t="s">
        <v>54</v>
      </c>
      <c r="F48" s="11" t="s">
        <v>421</v>
      </c>
      <c r="G48" s="29" t="s">
        <v>422</v>
      </c>
      <c r="H48" s="24" t="s">
        <v>572</v>
      </c>
      <c r="I48" s="20" t="s">
        <v>568</v>
      </c>
      <c r="J48" s="20" t="s">
        <v>569</v>
      </c>
      <c r="K48" s="17">
        <v>44607</v>
      </c>
    </row>
    <row r="49" spans="1:11">
      <c r="A49" s="7">
        <v>44607</v>
      </c>
      <c r="B49" s="10">
        <v>44608</v>
      </c>
      <c r="C49" s="10">
        <v>44609</v>
      </c>
      <c r="D49" s="13" t="s">
        <v>96</v>
      </c>
      <c r="E49" s="27" t="s">
        <v>54</v>
      </c>
      <c r="F49" s="10" t="s">
        <v>423</v>
      </c>
      <c r="G49" s="28" t="s">
        <v>424</v>
      </c>
      <c r="H49" s="23" t="s">
        <v>539</v>
      </c>
      <c r="I49" s="19" t="s">
        <v>555</v>
      </c>
      <c r="J49" s="19" t="s">
        <v>423</v>
      </c>
      <c r="K49" s="16">
        <v>44614</v>
      </c>
    </row>
    <row r="50" spans="1:11">
      <c r="A50" s="7">
        <v>44608</v>
      </c>
      <c r="B50" s="10">
        <v>44608</v>
      </c>
      <c r="C50" s="10">
        <v>44609</v>
      </c>
      <c r="D50" s="13" t="s">
        <v>97</v>
      </c>
      <c r="E50" s="27" t="s">
        <v>54</v>
      </c>
      <c r="F50" s="10" t="s">
        <v>425</v>
      </c>
      <c r="G50" s="28" t="s">
        <v>426</v>
      </c>
      <c r="H50" s="23" t="s">
        <v>539</v>
      </c>
      <c r="I50" s="19" t="s">
        <v>541</v>
      </c>
      <c r="J50" s="19" t="s">
        <v>570</v>
      </c>
      <c r="K50" s="16">
        <v>44613</v>
      </c>
    </row>
    <row r="51" spans="1:11">
      <c r="A51" s="7">
        <v>44610</v>
      </c>
      <c r="B51" s="10">
        <v>44613</v>
      </c>
      <c r="C51" s="10">
        <v>44613</v>
      </c>
      <c r="D51" s="13" t="s">
        <v>98</v>
      </c>
      <c r="E51" s="27" t="s">
        <v>54</v>
      </c>
      <c r="F51" s="10" t="s">
        <v>427</v>
      </c>
      <c r="G51" s="28" t="s">
        <v>571</v>
      </c>
      <c r="H51" s="23" t="s">
        <v>572</v>
      </c>
      <c r="I51" s="19" t="s">
        <v>573</v>
      </c>
      <c r="J51" s="19" t="s">
        <v>574</v>
      </c>
      <c r="K51" s="16">
        <v>44617</v>
      </c>
    </row>
    <row r="52" spans="1:11">
      <c r="A52" s="7">
        <v>44608</v>
      </c>
      <c r="B52" s="10">
        <v>44613</v>
      </c>
      <c r="C52" s="10">
        <v>44613</v>
      </c>
      <c r="D52" s="13" t="s">
        <v>99</v>
      </c>
      <c r="E52" s="27" t="s">
        <v>54</v>
      </c>
      <c r="F52" s="10" t="s">
        <v>428</v>
      </c>
      <c r="G52" s="28" t="s">
        <v>429</v>
      </c>
      <c r="H52" s="23" t="s">
        <v>539</v>
      </c>
      <c r="I52" s="19" t="s">
        <v>541</v>
      </c>
      <c r="J52" s="19" t="s">
        <v>428</v>
      </c>
      <c r="K52" s="16">
        <v>44615</v>
      </c>
    </row>
    <row r="53" spans="1:11">
      <c r="A53" s="7">
        <v>44613</v>
      </c>
      <c r="B53" s="10">
        <v>44613</v>
      </c>
      <c r="C53" s="10">
        <v>44613</v>
      </c>
      <c r="D53" s="13" t="s">
        <v>100</v>
      </c>
      <c r="E53" s="27" t="s">
        <v>54</v>
      </c>
      <c r="F53" s="10" t="s">
        <v>430</v>
      </c>
      <c r="G53" s="28" t="s">
        <v>431</v>
      </c>
      <c r="H53" s="23" t="s">
        <v>539</v>
      </c>
      <c r="I53" s="19" t="s">
        <v>538</v>
      </c>
      <c r="J53" s="19" t="s">
        <v>430</v>
      </c>
      <c r="K53" s="16">
        <v>44615</v>
      </c>
    </row>
    <row r="54" spans="1:11">
      <c r="A54" s="7">
        <v>44614</v>
      </c>
      <c r="B54" s="10">
        <v>44615</v>
      </c>
      <c r="C54" s="10">
        <v>44616</v>
      </c>
      <c r="D54" s="13" t="s">
        <v>101</v>
      </c>
      <c r="E54" s="27" t="s">
        <v>54</v>
      </c>
      <c r="F54" s="10" t="s">
        <v>432</v>
      </c>
      <c r="G54" s="28" t="s">
        <v>433</v>
      </c>
      <c r="H54" s="23" t="s">
        <v>578</v>
      </c>
      <c r="I54" s="19" t="s">
        <v>545</v>
      </c>
      <c r="J54" s="19" t="s">
        <v>432</v>
      </c>
      <c r="K54" s="16">
        <v>44622</v>
      </c>
    </row>
    <row r="55" spans="1:11">
      <c r="A55" s="7">
        <v>44614</v>
      </c>
      <c r="B55" s="10">
        <v>44615</v>
      </c>
      <c r="C55" s="10">
        <v>44616</v>
      </c>
      <c r="D55" s="13" t="s">
        <v>102</v>
      </c>
      <c r="E55" s="27" t="s">
        <v>54</v>
      </c>
      <c r="F55" s="10" t="s">
        <v>434</v>
      </c>
      <c r="G55" s="28" t="s">
        <v>435</v>
      </c>
      <c r="H55" s="23" t="s">
        <v>575</v>
      </c>
      <c r="I55" s="19" t="s">
        <v>576</v>
      </c>
      <c r="J55" s="19" t="s">
        <v>434</v>
      </c>
      <c r="K55" s="16">
        <v>44617</v>
      </c>
    </row>
    <row r="56" spans="1:11">
      <c r="A56" s="7">
        <v>44614</v>
      </c>
      <c r="B56" s="10">
        <v>44615</v>
      </c>
      <c r="C56" s="10">
        <v>44616</v>
      </c>
      <c r="D56" s="13" t="s">
        <v>103</v>
      </c>
      <c r="E56" s="27" t="s">
        <v>54</v>
      </c>
      <c r="F56" s="10" t="s">
        <v>436</v>
      </c>
      <c r="G56" s="28" t="s">
        <v>437</v>
      </c>
      <c r="H56" s="23" t="s">
        <v>539</v>
      </c>
      <c r="I56" s="19" t="s">
        <v>541</v>
      </c>
      <c r="J56" s="19" t="s">
        <v>436</v>
      </c>
      <c r="K56" s="16">
        <v>44624</v>
      </c>
    </row>
    <row r="57" spans="1:11">
      <c r="A57" s="7">
        <v>44616</v>
      </c>
      <c r="B57" s="10">
        <v>44617</v>
      </c>
      <c r="C57" s="10">
        <v>44617</v>
      </c>
      <c r="D57" s="13" t="s">
        <v>104</v>
      </c>
      <c r="E57" s="27" t="s">
        <v>54</v>
      </c>
      <c r="F57" s="10" t="s">
        <v>438</v>
      </c>
      <c r="G57" s="28" t="s">
        <v>439</v>
      </c>
      <c r="H57" s="23" t="s">
        <v>539</v>
      </c>
      <c r="I57" s="19" t="s">
        <v>541</v>
      </c>
      <c r="J57" s="19" t="s">
        <v>438</v>
      </c>
      <c r="K57" s="16">
        <v>44622</v>
      </c>
    </row>
    <row r="58" spans="1:11">
      <c r="A58" s="7">
        <v>44616</v>
      </c>
      <c r="B58" s="10">
        <v>44617</v>
      </c>
      <c r="C58" s="10">
        <v>44617</v>
      </c>
      <c r="D58" s="13" t="s">
        <v>105</v>
      </c>
      <c r="E58" s="27" t="s">
        <v>54</v>
      </c>
      <c r="F58" s="10" t="s">
        <v>440</v>
      </c>
      <c r="G58" s="28" t="s">
        <v>441</v>
      </c>
      <c r="H58" s="23" t="s">
        <v>539</v>
      </c>
      <c r="I58" s="19" t="s">
        <v>541</v>
      </c>
      <c r="J58" s="19" t="s">
        <v>440</v>
      </c>
      <c r="K58" s="16">
        <v>44623</v>
      </c>
    </row>
    <row r="59" spans="1:11">
      <c r="A59" s="7">
        <v>44615</v>
      </c>
      <c r="B59" s="10">
        <v>44617</v>
      </c>
      <c r="C59" s="10">
        <v>44617</v>
      </c>
      <c r="D59" s="13" t="s">
        <v>106</v>
      </c>
      <c r="E59" s="27" t="s">
        <v>54</v>
      </c>
      <c r="F59" s="10" t="s">
        <v>442</v>
      </c>
      <c r="G59" s="28" t="s">
        <v>443</v>
      </c>
      <c r="H59" s="23" t="s">
        <v>539</v>
      </c>
      <c r="I59" s="19" t="s">
        <v>538</v>
      </c>
      <c r="J59" s="19" t="s">
        <v>442</v>
      </c>
      <c r="K59" s="16">
        <v>44617</v>
      </c>
    </row>
    <row r="60" spans="1:11">
      <c r="A60" s="7">
        <v>44615</v>
      </c>
      <c r="B60" s="10">
        <v>44617</v>
      </c>
      <c r="C60" s="10">
        <v>44617</v>
      </c>
      <c r="D60" s="13" t="s">
        <v>107</v>
      </c>
      <c r="E60" s="27" t="s">
        <v>54</v>
      </c>
      <c r="F60" s="10" t="s">
        <v>444</v>
      </c>
      <c r="G60" s="28" t="s">
        <v>445</v>
      </c>
      <c r="H60" s="23" t="s">
        <v>539</v>
      </c>
      <c r="I60" s="19" t="s">
        <v>540</v>
      </c>
      <c r="J60" s="19" t="s">
        <v>444</v>
      </c>
      <c r="K60" s="16">
        <v>44644</v>
      </c>
    </row>
    <row r="61" spans="1:11">
      <c r="A61" s="7">
        <v>44622</v>
      </c>
      <c r="B61" s="10">
        <v>44623</v>
      </c>
      <c r="C61" s="10">
        <v>44624</v>
      </c>
      <c r="D61" s="13" t="s">
        <v>108</v>
      </c>
      <c r="E61" s="27" t="s">
        <v>54</v>
      </c>
      <c r="F61" s="10" t="s">
        <v>446</v>
      </c>
      <c r="G61" s="28" t="s">
        <v>447</v>
      </c>
      <c r="H61" s="23" t="s">
        <v>539</v>
      </c>
      <c r="I61" s="19" t="s">
        <v>694</v>
      </c>
      <c r="J61" s="19" t="s">
        <v>695</v>
      </c>
      <c r="K61" s="16">
        <v>44655</v>
      </c>
    </row>
    <row r="62" spans="1:11">
      <c r="A62" s="7">
        <v>44622</v>
      </c>
      <c r="B62" s="10">
        <v>44623</v>
      </c>
      <c r="C62" s="10">
        <v>44624</v>
      </c>
      <c r="D62" s="13" t="s">
        <v>109</v>
      </c>
      <c r="E62" s="27" t="s">
        <v>54</v>
      </c>
      <c r="F62" s="10" t="s">
        <v>448</v>
      </c>
      <c r="G62" s="28" t="s">
        <v>449</v>
      </c>
      <c r="H62" s="23" t="s">
        <v>579</v>
      </c>
      <c r="I62" s="19" t="s">
        <v>541</v>
      </c>
      <c r="J62" s="19" t="s">
        <v>448</v>
      </c>
      <c r="K62" s="16">
        <v>44638</v>
      </c>
    </row>
    <row r="63" spans="1:11">
      <c r="A63" s="7">
        <v>44623</v>
      </c>
      <c r="B63" s="10">
        <v>44623</v>
      </c>
      <c r="C63" s="10">
        <v>44624</v>
      </c>
      <c r="D63" s="13" t="s">
        <v>110</v>
      </c>
      <c r="E63" s="27" t="s">
        <v>54</v>
      </c>
      <c r="F63" s="10" t="s">
        <v>450</v>
      </c>
      <c r="G63" s="28" t="s">
        <v>451</v>
      </c>
      <c r="H63" s="23" t="s">
        <v>543</v>
      </c>
      <c r="I63" s="19" t="s">
        <v>573</v>
      </c>
      <c r="J63" s="19" t="s">
        <v>450</v>
      </c>
      <c r="K63" s="16">
        <v>44637</v>
      </c>
    </row>
    <row r="64" spans="1:11">
      <c r="A64" s="7">
        <v>44628</v>
      </c>
      <c r="B64" s="10">
        <v>44629</v>
      </c>
      <c r="C64" s="10">
        <v>44629</v>
      </c>
      <c r="D64" s="13" t="s">
        <v>111</v>
      </c>
      <c r="E64" s="27" t="s">
        <v>54</v>
      </c>
      <c r="F64" s="10" t="s">
        <v>452</v>
      </c>
      <c r="G64" s="28" t="s">
        <v>453</v>
      </c>
      <c r="H64" s="23" t="s">
        <v>580</v>
      </c>
      <c r="I64" s="19" t="s">
        <v>541</v>
      </c>
      <c r="J64" s="19" t="s">
        <v>452</v>
      </c>
      <c r="K64" s="16">
        <v>44636</v>
      </c>
    </row>
    <row r="65" spans="1:11">
      <c r="A65" s="7">
        <v>44623</v>
      </c>
      <c r="B65" s="10">
        <v>44629</v>
      </c>
      <c r="C65" s="10">
        <v>44629</v>
      </c>
      <c r="D65" s="13" t="s">
        <v>112</v>
      </c>
      <c r="E65" s="27" t="s">
        <v>54</v>
      </c>
      <c r="F65" s="10" t="s">
        <v>454</v>
      </c>
      <c r="G65" s="28" t="s">
        <v>455</v>
      </c>
      <c r="H65" s="23" t="s">
        <v>543</v>
      </c>
      <c r="I65" s="19" t="s">
        <v>318</v>
      </c>
      <c r="J65" s="19" t="s">
        <v>454</v>
      </c>
      <c r="K65" s="16">
        <v>44637</v>
      </c>
    </row>
    <row r="66" spans="1:11">
      <c r="A66" s="7">
        <v>44627</v>
      </c>
      <c r="B66" s="10">
        <v>44629</v>
      </c>
      <c r="C66" s="10">
        <v>44629</v>
      </c>
      <c r="D66" s="13" t="s">
        <v>113</v>
      </c>
      <c r="E66" s="27" t="s">
        <v>54</v>
      </c>
      <c r="F66" s="10" t="s">
        <v>456</v>
      </c>
      <c r="G66" s="28" t="s">
        <v>457</v>
      </c>
      <c r="H66" s="23" t="s">
        <v>566</v>
      </c>
      <c r="I66" s="19" t="s">
        <v>318</v>
      </c>
      <c r="J66" s="19" t="s">
        <v>456</v>
      </c>
      <c r="K66" s="16">
        <v>44631</v>
      </c>
    </row>
    <row r="67" spans="1:11">
      <c r="A67" s="7">
        <v>44628</v>
      </c>
      <c r="B67" s="10">
        <v>44629</v>
      </c>
      <c r="C67" s="10">
        <v>44629</v>
      </c>
      <c r="D67" s="13" t="s">
        <v>114</v>
      </c>
      <c r="E67" s="27" t="s">
        <v>54</v>
      </c>
      <c r="F67" s="10" t="s">
        <v>458</v>
      </c>
      <c r="G67" s="28" t="s">
        <v>459</v>
      </c>
      <c r="H67" s="23" t="s">
        <v>572</v>
      </c>
      <c r="I67" s="19" t="s">
        <v>541</v>
      </c>
      <c r="J67" s="19" t="s">
        <v>581</v>
      </c>
      <c r="K67" s="16">
        <v>44634</v>
      </c>
    </row>
    <row r="68" spans="1:11">
      <c r="A68" s="7">
        <v>44627</v>
      </c>
      <c r="B68" s="10">
        <v>44629</v>
      </c>
      <c r="C68" s="10">
        <v>44629</v>
      </c>
      <c r="D68" s="13" t="s">
        <v>115</v>
      </c>
      <c r="E68" s="27" t="s">
        <v>54</v>
      </c>
      <c r="F68" s="10" t="s">
        <v>460</v>
      </c>
      <c r="G68" s="28" t="s">
        <v>461</v>
      </c>
      <c r="H68" s="23" t="s">
        <v>539</v>
      </c>
      <c r="I68" s="19" t="s">
        <v>541</v>
      </c>
      <c r="J68" s="19" t="s">
        <v>460</v>
      </c>
      <c r="K68" s="16">
        <v>44634</v>
      </c>
    </row>
    <row r="69" spans="1:11">
      <c r="A69" s="7">
        <v>44627</v>
      </c>
      <c r="B69" s="10">
        <v>44629</v>
      </c>
      <c r="C69" s="10">
        <v>44629</v>
      </c>
      <c r="D69" s="13" t="s">
        <v>116</v>
      </c>
      <c r="E69" s="27" t="s">
        <v>54</v>
      </c>
      <c r="F69" s="10" t="s">
        <v>462</v>
      </c>
      <c r="G69" s="28" t="s">
        <v>463</v>
      </c>
      <c r="H69" s="23" t="s">
        <v>539</v>
      </c>
      <c r="I69" s="19" t="s">
        <v>542</v>
      </c>
      <c r="J69" s="19" t="s">
        <v>582</v>
      </c>
      <c r="K69" s="16">
        <v>44631</v>
      </c>
    </row>
    <row r="70" spans="1:11">
      <c r="A70" s="7">
        <v>44628</v>
      </c>
      <c r="B70" s="10">
        <v>44629</v>
      </c>
      <c r="C70" s="10">
        <v>44629</v>
      </c>
      <c r="D70" s="13" t="s">
        <v>117</v>
      </c>
      <c r="E70" s="27" t="s">
        <v>54</v>
      </c>
      <c r="F70" s="10" t="s">
        <v>464</v>
      </c>
      <c r="G70" s="28" t="s">
        <v>465</v>
      </c>
      <c r="H70" s="23" t="s">
        <v>539</v>
      </c>
      <c r="I70" s="19" t="s">
        <v>583</v>
      </c>
      <c r="J70" s="19" t="s">
        <v>584</v>
      </c>
      <c r="K70" s="16">
        <v>44636</v>
      </c>
    </row>
    <row r="71" spans="1:11">
      <c r="A71" s="7">
        <v>44628</v>
      </c>
      <c r="B71" s="10">
        <v>44629</v>
      </c>
      <c r="C71" s="10">
        <v>44629</v>
      </c>
      <c r="D71" s="13" t="s">
        <v>118</v>
      </c>
      <c r="E71" s="27" t="s">
        <v>54</v>
      </c>
      <c r="F71" s="10" t="s">
        <v>466</v>
      </c>
      <c r="G71" s="28" t="s">
        <v>467</v>
      </c>
      <c r="H71" s="23" t="s">
        <v>539</v>
      </c>
      <c r="I71" s="19" t="s">
        <v>318</v>
      </c>
      <c r="J71" s="19" t="s">
        <v>585</v>
      </c>
      <c r="K71" s="16">
        <v>44635</v>
      </c>
    </row>
    <row r="72" spans="1:11">
      <c r="A72" s="7">
        <v>44629</v>
      </c>
      <c r="B72" s="10">
        <v>44631</v>
      </c>
      <c r="C72" s="10">
        <v>44631</v>
      </c>
      <c r="D72" s="13" t="s">
        <v>119</v>
      </c>
      <c r="E72" s="27" t="s">
        <v>54</v>
      </c>
      <c r="F72" s="10" t="s">
        <v>468</v>
      </c>
      <c r="G72" s="28" t="s">
        <v>469</v>
      </c>
      <c r="H72" s="23" t="s">
        <v>317</v>
      </c>
      <c r="I72" s="19" t="s">
        <v>545</v>
      </c>
      <c r="J72" s="19" t="s">
        <v>586</v>
      </c>
      <c r="K72" s="16"/>
    </row>
    <row r="73" spans="1:11">
      <c r="A73" s="7">
        <v>44629</v>
      </c>
      <c r="B73" s="10">
        <v>44631</v>
      </c>
      <c r="C73" s="10">
        <v>44631</v>
      </c>
      <c r="D73" s="13" t="s">
        <v>120</v>
      </c>
      <c r="E73" s="27" t="s">
        <v>54</v>
      </c>
      <c r="F73" s="10" t="s">
        <v>470</v>
      </c>
      <c r="G73" s="28" t="s">
        <v>471</v>
      </c>
      <c r="H73" s="23" t="s">
        <v>539</v>
      </c>
      <c r="I73" s="19" t="s">
        <v>545</v>
      </c>
      <c r="J73" s="19" t="s">
        <v>586</v>
      </c>
      <c r="K73" s="16"/>
    </row>
    <row r="74" spans="1:11">
      <c r="A74" s="7">
        <v>44634</v>
      </c>
      <c r="B74" s="10">
        <v>44634</v>
      </c>
      <c r="C74" s="10">
        <v>44635</v>
      </c>
      <c r="D74" s="13" t="s">
        <v>121</v>
      </c>
      <c r="E74" s="27" t="s">
        <v>54</v>
      </c>
      <c r="F74" s="10" t="s">
        <v>472</v>
      </c>
      <c r="G74" s="28" t="s">
        <v>473</v>
      </c>
      <c r="H74" s="23" t="s">
        <v>539</v>
      </c>
      <c r="I74" s="19" t="s">
        <v>318</v>
      </c>
      <c r="J74" s="19" t="s">
        <v>587</v>
      </c>
      <c r="K74" s="16">
        <v>44635</v>
      </c>
    </row>
    <row r="75" spans="1:11">
      <c r="A75" s="7">
        <v>44634</v>
      </c>
      <c r="B75" s="10">
        <v>44634</v>
      </c>
      <c r="C75" s="10">
        <v>44635</v>
      </c>
      <c r="D75" s="13" t="s">
        <v>122</v>
      </c>
      <c r="E75" s="27" t="s">
        <v>54</v>
      </c>
      <c r="F75" s="10" t="s">
        <v>474</v>
      </c>
      <c r="G75" s="28" t="s">
        <v>475</v>
      </c>
      <c r="H75" s="23" t="s">
        <v>539</v>
      </c>
      <c r="I75" s="19" t="s">
        <v>541</v>
      </c>
      <c r="J75" s="19" t="s">
        <v>474</v>
      </c>
      <c r="K75" s="16">
        <v>44636</v>
      </c>
    </row>
    <row r="76" spans="1:11">
      <c r="A76" s="7">
        <v>44634</v>
      </c>
      <c r="B76" s="10">
        <v>44634</v>
      </c>
      <c r="C76" s="10">
        <v>44635</v>
      </c>
      <c r="D76" s="13" t="s">
        <v>123</v>
      </c>
      <c r="E76" s="27" t="s">
        <v>54</v>
      </c>
      <c r="F76" s="10" t="s">
        <v>476</v>
      </c>
      <c r="G76" s="28" t="s">
        <v>477</v>
      </c>
      <c r="H76" s="23" t="s">
        <v>539</v>
      </c>
      <c r="I76" s="19" t="s">
        <v>541</v>
      </c>
      <c r="J76" s="19" t="s">
        <v>476</v>
      </c>
      <c r="K76" s="16">
        <v>44635</v>
      </c>
    </row>
    <row r="77" spans="1:11">
      <c r="A77" s="7">
        <v>44634</v>
      </c>
      <c r="B77" s="10">
        <v>44634</v>
      </c>
      <c r="C77" s="10">
        <v>44635</v>
      </c>
      <c r="D77" s="13" t="s">
        <v>124</v>
      </c>
      <c r="E77" s="27" t="s">
        <v>54</v>
      </c>
      <c r="F77" s="10" t="s">
        <v>478</v>
      </c>
      <c r="G77" s="28">
        <v>125692407</v>
      </c>
      <c r="H77" s="23" t="s">
        <v>317</v>
      </c>
      <c r="I77" s="19" t="s">
        <v>541</v>
      </c>
      <c r="J77" s="19" t="s">
        <v>478</v>
      </c>
      <c r="K77" s="16">
        <v>44635</v>
      </c>
    </row>
    <row r="78" spans="1:11">
      <c r="A78" s="7">
        <v>44635</v>
      </c>
      <c r="B78" s="10">
        <v>44636</v>
      </c>
      <c r="C78" s="10">
        <v>44636</v>
      </c>
      <c r="D78" s="13" t="s">
        <v>125</v>
      </c>
      <c r="E78" s="27" t="s">
        <v>54</v>
      </c>
      <c r="F78" s="10" t="s">
        <v>479</v>
      </c>
      <c r="G78" s="28" t="s">
        <v>480</v>
      </c>
      <c r="H78" s="23" t="s">
        <v>539</v>
      </c>
      <c r="I78" s="19" t="s">
        <v>318</v>
      </c>
      <c r="J78" s="19" t="s">
        <v>479</v>
      </c>
      <c r="K78" s="16">
        <v>44637</v>
      </c>
    </row>
    <row r="79" spans="1:11">
      <c r="A79" s="7">
        <v>44635</v>
      </c>
      <c r="B79" s="10">
        <v>44636</v>
      </c>
      <c r="C79" s="10">
        <v>44636</v>
      </c>
      <c r="D79" s="13" t="s">
        <v>126</v>
      </c>
      <c r="E79" s="27" t="s">
        <v>54</v>
      </c>
      <c r="F79" s="10" t="s">
        <v>481</v>
      </c>
      <c r="G79" s="28" t="s">
        <v>482</v>
      </c>
      <c r="H79" s="23" t="s">
        <v>564</v>
      </c>
      <c r="I79" s="19" t="s">
        <v>573</v>
      </c>
      <c r="J79" s="19" t="s">
        <v>588</v>
      </c>
      <c r="K79" s="16">
        <v>44637</v>
      </c>
    </row>
    <row r="80" spans="1:11">
      <c r="A80" s="7">
        <v>44635</v>
      </c>
      <c r="B80" s="10">
        <v>44636</v>
      </c>
      <c r="C80" s="10">
        <v>44636</v>
      </c>
      <c r="D80" s="13" t="s">
        <v>127</v>
      </c>
      <c r="E80" s="27" t="s">
        <v>54</v>
      </c>
      <c r="F80" s="10" t="s">
        <v>483</v>
      </c>
      <c r="G80" s="28" t="s">
        <v>484</v>
      </c>
      <c r="H80" s="23" t="s">
        <v>589</v>
      </c>
      <c r="I80" s="19" t="s">
        <v>561</v>
      </c>
      <c r="J80" s="19" t="s">
        <v>483</v>
      </c>
      <c r="K80" s="16">
        <v>44637</v>
      </c>
    </row>
    <row r="81" spans="1:11">
      <c r="A81" s="7">
        <v>44635</v>
      </c>
      <c r="B81" s="10">
        <v>44636</v>
      </c>
      <c r="C81" s="10">
        <v>44636</v>
      </c>
      <c r="D81" s="13" t="s">
        <v>128</v>
      </c>
      <c r="E81" s="27" t="s">
        <v>54</v>
      </c>
      <c r="F81" s="10" t="s">
        <v>485</v>
      </c>
      <c r="G81" s="28" t="s">
        <v>486</v>
      </c>
      <c r="H81" s="23" t="s">
        <v>566</v>
      </c>
      <c r="I81" s="19" t="s">
        <v>318</v>
      </c>
      <c r="J81" s="19" t="s">
        <v>485</v>
      </c>
      <c r="K81" s="16">
        <v>44637</v>
      </c>
    </row>
    <row r="82" spans="1:11">
      <c r="A82" s="7">
        <v>44635</v>
      </c>
      <c r="B82" s="10">
        <v>44636</v>
      </c>
      <c r="C82" s="10">
        <v>44636</v>
      </c>
      <c r="D82" s="13" t="s">
        <v>129</v>
      </c>
      <c r="E82" s="27" t="s">
        <v>54</v>
      </c>
      <c r="F82" s="10" t="s">
        <v>487</v>
      </c>
      <c r="G82" s="28" t="s">
        <v>488</v>
      </c>
      <c r="H82" s="23" t="s">
        <v>590</v>
      </c>
      <c r="I82" s="19" t="s">
        <v>545</v>
      </c>
      <c r="J82" s="20" t="s">
        <v>487</v>
      </c>
      <c r="K82" s="16">
        <v>44637</v>
      </c>
    </row>
    <row r="83" spans="1:11">
      <c r="A83" s="7">
        <v>44635</v>
      </c>
      <c r="B83" s="10">
        <v>44636</v>
      </c>
      <c r="C83" s="10">
        <v>44636</v>
      </c>
      <c r="D83" s="13" t="s">
        <v>130</v>
      </c>
      <c r="E83" s="27" t="s">
        <v>54</v>
      </c>
      <c r="F83" s="10" t="s">
        <v>489</v>
      </c>
      <c r="G83" s="28" t="s">
        <v>490</v>
      </c>
      <c r="H83" s="23" t="s">
        <v>590</v>
      </c>
      <c r="I83" s="19" t="s">
        <v>545</v>
      </c>
      <c r="J83" s="20" t="s">
        <v>489</v>
      </c>
      <c r="K83" s="16">
        <v>44637</v>
      </c>
    </row>
    <row r="84" spans="1:11">
      <c r="A84" s="7">
        <v>44635</v>
      </c>
      <c r="B84" s="10">
        <v>44636</v>
      </c>
      <c r="C84" s="10">
        <v>44636</v>
      </c>
      <c r="D84" s="13" t="s">
        <v>131</v>
      </c>
      <c r="E84" s="27" t="s">
        <v>54</v>
      </c>
      <c r="F84" s="10" t="s">
        <v>491</v>
      </c>
      <c r="G84" s="28">
        <v>58129429</v>
      </c>
      <c r="H84" s="23" t="s">
        <v>317</v>
      </c>
      <c r="I84" s="19" t="s">
        <v>541</v>
      </c>
      <c r="J84" s="19" t="s">
        <v>491</v>
      </c>
      <c r="K84" s="16">
        <v>44638</v>
      </c>
    </row>
    <row r="85" spans="1:11">
      <c r="A85" s="7">
        <v>44632</v>
      </c>
      <c r="B85" s="10">
        <v>44636</v>
      </c>
      <c r="C85" s="10">
        <v>44636</v>
      </c>
      <c r="D85" s="13" t="s">
        <v>132</v>
      </c>
      <c r="E85" s="27" t="s">
        <v>54</v>
      </c>
      <c r="F85" s="10" t="s">
        <v>492</v>
      </c>
      <c r="G85" s="28" t="s">
        <v>493</v>
      </c>
      <c r="H85" s="23" t="s">
        <v>589</v>
      </c>
      <c r="I85" s="19" t="s">
        <v>538</v>
      </c>
      <c r="J85" s="19" t="s">
        <v>591</v>
      </c>
      <c r="K85" s="16">
        <v>44637</v>
      </c>
    </row>
    <row r="86" spans="1:11">
      <c r="A86" s="7">
        <v>44636</v>
      </c>
      <c r="B86" s="10">
        <v>44638</v>
      </c>
      <c r="C86" s="10">
        <v>44638</v>
      </c>
      <c r="D86" s="13" t="s">
        <v>133</v>
      </c>
      <c r="E86" s="27" t="s">
        <v>54</v>
      </c>
      <c r="F86" s="10" t="s">
        <v>494</v>
      </c>
      <c r="G86" s="28" t="s">
        <v>495</v>
      </c>
      <c r="H86" s="23" t="s">
        <v>592</v>
      </c>
      <c r="I86" s="19" t="s">
        <v>573</v>
      </c>
      <c r="J86" s="19" t="s">
        <v>593</v>
      </c>
      <c r="K86" s="16">
        <v>44641</v>
      </c>
    </row>
    <row r="87" spans="1:11">
      <c r="A87" s="7">
        <v>44636</v>
      </c>
      <c r="B87" s="10">
        <v>44638</v>
      </c>
      <c r="C87" s="10">
        <v>44638</v>
      </c>
      <c r="D87" s="13" t="s">
        <v>134</v>
      </c>
      <c r="E87" s="27" t="s">
        <v>54</v>
      </c>
      <c r="F87" s="10" t="s">
        <v>496</v>
      </c>
      <c r="G87" s="28" t="s">
        <v>497</v>
      </c>
      <c r="H87" s="23" t="s">
        <v>592</v>
      </c>
      <c r="I87" s="19" t="s">
        <v>573</v>
      </c>
      <c r="J87" s="19" t="s">
        <v>593</v>
      </c>
      <c r="K87" s="16">
        <v>44641</v>
      </c>
    </row>
    <row r="88" spans="1:11">
      <c r="A88" s="7">
        <v>44638</v>
      </c>
      <c r="B88" s="10">
        <v>44638</v>
      </c>
      <c r="C88" s="10">
        <v>44638</v>
      </c>
      <c r="D88" s="13" t="s">
        <v>135</v>
      </c>
      <c r="E88" s="27" t="s">
        <v>54</v>
      </c>
      <c r="F88" s="10" t="s">
        <v>498</v>
      </c>
      <c r="G88" s="28">
        <v>68911715</v>
      </c>
      <c r="H88" s="23" t="s">
        <v>317</v>
      </c>
      <c r="I88" s="19" t="s">
        <v>541</v>
      </c>
      <c r="J88" s="19" t="s">
        <v>498</v>
      </c>
      <c r="K88" s="16">
        <v>44641</v>
      </c>
    </row>
    <row r="89" spans="1:11">
      <c r="A89" s="7">
        <v>44641</v>
      </c>
      <c r="B89" s="10">
        <v>44642</v>
      </c>
      <c r="C89" s="10">
        <v>44643</v>
      </c>
      <c r="D89" s="13" t="s">
        <v>136</v>
      </c>
      <c r="E89" s="27" t="s">
        <v>54</v>
      </c>
      <c r="F89" s="10" t="s">
        <v>594</v>
      </c>
      <c r="G89" s="28" t="s">
        <v>499</v>
      </c>
      <c r="H89" s="23" t="s">
        <v>539</v>
      </c>
      <c r="I89" s="19" t="s">
        <v>318</v>
      </c>
      <c r="J89" s="19" t="s">
        <v>594</v>
      </c>
      <c r="K89" s="16">
        <v>44649</v>
      </c>
    </row>
    <row r="90" spans="1:11">
      <c r="A90" s="7">
        <v>44642</v>
      </c>
      <c r="B90" s="10">
        <v>44642</v>
      </c>
      <c r="C90" s="10">
        <v>44643</v>
      </c>
      <c r="D90" s="13" t="s">
        <v>137</v>
      </c>
      <c r="E90" s="27" t="s">
        <v>54</v>
      </c>
      <c r="F90" s="10" t="s">
        <v>500</v>
      </c>
      <c r="G90" s="28" t="s">
        <v>501</v>
      </c>
      <c r="H90" s="23" t="s">
        <v>539</v>
      </c>
      <c r="I90" s="19"/>
      <c r="J90" s="19" t="s">
        <v>696</v>
      </c>
      <c r="K90" s="16">
        <v>44655</v>
      </c>
    </row>
    <row r="91" spans="1:11">
      <c r="A91" s="7">
        <v>44642</v>
      </c>
      <c r="B91" s="10">
        <v>44642</v>
      </c>
      <c r="C91" s="10">
        <v>44643</v>
      </c>
      <c r="D91" s="13" t="s">
        <v>138</v>
      </c>
      <c r="E91" s="27" t="s">
        <v>54</v>
      </c>
      <c r="F91" s="10" t="s">
        <v>502</v>
      </c>
      <c r="G91" s="28" t="s">
        <v>503</v>
      </c>
      <c r="H91" s="23" t="s">
        <v>543</v>
      </c>
      <c r="I91" s="19" t="s">
        <v>573</v>
      </c>
      <c r="J91" s="19" t="s">
        <v>508</v>
      </c>
      <c r="K91" s="16">
        <v>44645</v>
      </c>
    </row>
    <row r="92" spans="1:11">
      <c r="A92" s="7">
        <v>44642</v>
      </c>
      <c r="B92" s="10">
        <v>44642</v>
      </c>
      <c r="C92" s="10">
        <v>44643</v>
      </c>
      <c r="D92" s="13" t="s">
        <v>139</v>
      </c>
      <c r="E92" s="27" t="s">
        <v>54</v>
      </c>
      <c r="F92" s="10" t="s">
        <v>504</v>
      </c>
      <c r="G92" s="28" t="s">
        <v>505</v>
      </c>
      <c r="H92" s="23" t="s">
        <v>543</v>
      </c>
      <c r="I92" s="19" t="s">
        <v>573</v>
      </c>
      <c r="J92" s="19" t="s">
        <v>508</v>
      </c>
      <c r="K92" s="16">
        <v>44645</v>
      </c>
    </row>
    <row r="93" spans="1:11">
      <c r="A93" s="7">
        <v>44642</v>
      </c>
      <c r="B93" s="10">
        <v>44642</v>
      </c>
      <c r="C93" s="10">
        <v>44643</v>
      </c>
      <c r="D93" s="13" t="s">
        <v>140</v>
      </c>
      <c r="E93" s="27" t="s">
        <v>54</v>
      </c>
      <c r="F93" s="10" t="s">
        <v>506</v>
      </c>
      <c r="G93" s="28" t="s">
        <v>507</v>
      </c>
      <c r="H93" s="23" t="s">
        <v>543</v>
      </c>
      <c r="I93" s="19" t="s">
        <v>573</v>
      </c>
      <c r="J93" s="19" t="s">
        <v>508</v>
      </c>
      <c r="K93" s="16">
        <v>44645</v>
      </c>
    </row>
    <row r="94" spans="1:11">
      <c r="A94" s="7">
        <v>44642</v>
      </c>
      <c r="B94" s="10">
        <v>44642</v>
      </c>
      <c r="C94" s="10">
        <v>44643</v>
      </c>
      <c r="D94" s="13" t="s">
        <v>141</v>
      </c>
      <c r="E94" s="27" t="s">
        <v>54</v>
      </c>
      <c r="F94" s="10" t="s">
        <v>508</v>
      </c>
      <c r="G94" s="28" t="s">
        <v>509</v>
      </c>
      <c r="H94" s="23" t="s">
        <v>572</v>
      </c>
      <c r="I94" s="19" t="s">
        <v>573</v>
      </c>
      <c r="J94" s="19" t="s">
        <v>508</v>
      </c>
      <c r="K94" s="16">
        <v>44645</v>
      </c>
    </row>
    <row r="95" spans="1:11">
      <c r="A95" s="7">
        <v>44642</v>
      </c>
      <c r="B95" s="10">
        <v>44642</v>
      </c>
      <c r="C95" s="10">
        <v>44643</v>
      </c>
      <c r="D95" s="13" t="s">
        <v>142</v>
      </c>
      <c r="E95" s="27" t="s">
        <v>54</v>
      </c>
      <c r="F95" s="10" t="s">
        <v>510</v>
      </c>
      <c r="G95" s="28" t="s">
        <v>511</v>
      </c>
      <c r="H95" s="23" t="s">
        <v>539</v>
      </c>
      <c r="I95" s="19" t="s">
        <v>595</v>
      </c>
      <c r="J95" s="19" t="s">
        <v>596</v>
      </c>
      <c r="K95" s="16">
        <v>44649</v>
      </c>
    </row>
    <row r="96" spans="1:11">
      <c r="A96" s="7">
        <v>44705</v>
      </c>
      <c r="B96" s="10">
        <v>44645</v>
      </c>
      <c r="C96" s="10">
        <v>44645</v>
      </c>
      <c r="D96" s="13" t="s">
        <v>143</v>
      </c>
      <c r="E96" s="27" t="s">
        <v>54</v>
      </c>
      <c r="F96" s="10" t="s">
        <v>697</v>
      </c>
      <c r="G96" s="28" t="s">
        <v>512</v>
      </c>
      <c r="H96" s="23" t="s">
        <v>539</v>
      </c>
      <c r="I96" s="19" t="s">
        <v>318</v>
      </c>
      <c r="J96" s="19" t="s">
        <v>698</v>
      </c>
      <c r="K96" s="16">
        <v>44655</v>
      </c>
    </row>
    <row r="97" spans="1:11">
      <c r="A97" s="7">
        <v>44644</v>
      </c>
      <c r="B97" s="10">
        <v>44645</v>
      </c>
      <c r="C97" s="10">
        <v>44645</v>
      </c>
      <c r="D97" s="13" t="s">
        <v>144</v>
      </c>
      <c r="E97" s="27" t="s">
        <v>54</v>
      </c>
      <c r="F97" s="10" t="s">
        <v>513</v>
      </c>
      <c r="G97" s="28" t="s">
        <v>514</v>
      </c>
      <c r="H97" s="23" t="s">
        <v>539</v>
      </c>
      <c r="I97" s="19" t="s">
        <v>541</v>
      </c>
      <c r="J97" s="19" t="s">
        <v>523</v>
      </c>
      <c r="K97" s="16">
        <v>44657</v>
      </c>
    </row>
    <row r="98" spans="1:11">
      <c r="A98" s="7">
        <v>44644</v>
      </c>
      <c r="B98" s="10">
        <v>44645</v>
      </c>
      <c r="C98" s="10">
        <v>44645</v>
      </c>
      <c r="D98" s="13" t="s">
        <v>145</v>
      </c>
      <c r="E98" s="27" t="s">
        <v>54</v>
      </c>
      <c r="F98" s="10" t="s">
        <v>515</v>
      </c>
      <c r="G98" s="28" t="s">
        <v>516</v>
      </c>
      <c r="H98" s="23" t="s">
        <v>539</v>
      </c>
      <c r="I98" s="19" t="s">
        <v>545</v>
      </c>
      <c r="J98" s="19" t="s">
        <v>597</v>
      </c>
      <c r="K98" s="16">
        <v>44647</v>
      </c>
    </row>
    <row r="99" spans="1:11">
      <c r="A99" s="7">
        <v>44643</v>
      </c>
      <c r="B99" s="10">
        <v>44645</v>
      </c>
      <c r="C99" s="10">
        <v>44645</v>
      </c>
      <c r="D99" s="13" t="s">
        <v>146</v>
      </c>
      <c r="E99" s="27" t="s">
        <v>54</v>
      </c>
      <c r="F99" s="10" t="s">
        <v>517</v>
      </c>
      <c r="G99" s="28" t="s">
        <v>518</v>
      </c>
      <c r="H99" s="23" t="s">
        <v>566</v>
      </c>
      <c r="I99" s="19" t="s">
        <v>318</v>
      </c>
      <c r="J99" s="19" t="s">
        <v>517</v>
      </c>
      <c r="K99" s="16">
        <v>44649</v>
      </c>
    </row>
    <row r="100" spans="1:11">
      <c r="A100" s="7"/>
      <c r="B100" s="10">
        <v>44645</v>
      </c>
      <c r="C100" s="10">
        <v>44645</v>
      </c>
      <c r="D100" s="13" t="s">
        <v>147</v>
      </c>
      <c r="E100" s="27" t="s">
        <v>54</v>
      </c>
      <c r="F100" s="10" t="s">
        <v>519</v>
      </c>
      <c r="G100" s="28" t="s">
        <v>520</v>
      </c>
      <c r="H100" s="23"/>
      <c r="I100" s="19"/>
      <c r="J100" s="19"/>
      <c r="K100" s="16"/>
    </row>
    <row r="101" spans="1:11">
      <c r="A101" s="7">
        <v>44644</v>
      </c>
      <c r="B101" s="10">
        <v>44645</v>
      </c>
      <c r="C101" s="10">
        <v>44645</v>
      </c>
      <c r="D101" s="13" t="s">
        <v>148</v>
      </c>
      <c r="E101" s="27" t="s">
        <v>54</v>
      </c>
      <c r="F101" s="10" t="s">
        <v>521</v>
      </c>
      <c r="G101" s="28">
        <v>154607131</v>
      </c>
      <c r="H101" s="23" t="s">
        <v>317</v>
      </c>
      <c r="I101" s="19" t="s">
        <v>318</v>
      </c>
      <c r="J101" s="19" t="s">
        <v>521</v>
      </c>
      <c r="K101" s="16">
        <v>44649</v>
      </c>
    </row>
    <row r="102" spans="1:11">
      <c r="A102" s="7">
        <v>44644</v>
      </c>
      <c r="B102" s="10">
        <v>44645</v>
      </c>
      <c r="C102" s="10">
        <v>44645</v>
      </c>
      <c r="D102" s="13" t="s">
        <v>149</v>
      </c>
      <c r="E102" s="27" t="s">
        <v>54</v>
      </c>
      <c r="F102" s="10" t="s">
        <v>522</v>
      </c>
      <c r="G102" s="28">
        <v>154605702</v>
      </c>
      <c r="H102" s="23" t="s">
        <v>317</v>
      </c>
      <c r="I102" s="19" t="s">
        <v>318</v>
      </c>
      <c r="J102" s="19" t="s">
        <v>522</v>
      </c>
      <c r="K102" s="16">
        <v>44649</v>
      </c>
    </row>
    <row r="103" spans="1:11">
      <c r="A103" s="7">
        <v>44644</v>
      </c>
      <c r="B103" s="10">
        <v>44649</v>
      </c>
      <c r="C103" s="10">
        <v>44649</v>
      </c>
      <c r="D103" s="13" t="s">
        <v>150</v>
      </c>
      <c r="E103" s="27" t="s">
        <v>54</v>
      </c>
      <c r="F103" s="10" t="s">
        <v>523</v>
      </c>
      <c r="G103" s="28" t="s">
        <v>524</v>
      </c>
      <c r="H103" s="23" t="s">
        <v>539</v>
      </c>
      <c r="I103" s="19" t="s">
        <v>541</v>
      </c>
      <c r="J103" s="19" t="s">
        <v>523</v>
      </c>
      <c r="K103" s="16">
        <v>44656</v>
      </c>
    </row>
    <row r="104" spans="1:11">
      <c r="A104" s="7">
        <v>44648</v>
      </c>
      <c r="B104" s="10">
        <v>44649</v>
      </c>
      <c r="C104" s="10">
        <v>44649</v>
      </c>
      <c r="D104" s="13" t="s">
        <v>151</v>
      </c>
      <c r="E104" s="27" t="s">
        <v>54</v>
      </c>
      <c r="F104" s="10" t="s">
        <v>525</v>
      </c>
      <c r="G104" s="28" t="s">
        <v>526</v>
      </c>
      <c r="H104" s="23" t="s">
        <v>566</v>
      </c>
      <c r="I104" s="19" t="s">
        <v>318</v>
      </c>
      <c r="J104" s="19" t="s">
        <v>525</v>
      </c>
      <c r="K104" s="16">
        <v>44652</v>
      </c>
    </row>
    <row r="105" spans="1:11">
      <c r="A105" s="7">
        <v>44650</v>
      </c>
      <c r="B105" s="10">
        <v>44651</v>
      </c>
      <c r="C105" s="10">
        <v>44651</v>
      </c>
      <c r="D105" s="13" t="s">
        <v>152</v>
      </c>
      <c r="E105" s="27" t="s">
        <v>54</v>
      </c>
      <c r="F105" s="10" t="s">
        <v>527</v>
      </c>
      <c r="G105" s="28" t="s">
        <v>528</v>
      </c>
      <c r="H105" s="23" t="s">
        <v>539</v>
      </c>
      <c r="I105" s="19" t="s">
        <v>318</v>
      </c>
      <c r="J105" s="19" t="s">
        <v>527</v>
      </c>
      <c r="K105" s="16">
        <v>44655</v>
      </c>
    </row>
    <row r="106" spans="1:11">
      <c r="A106" s="7">
        <v>44649</v>
      </c>
      <c r="B106" s="10">
        <v>44651</v>
      </c>
      <c r="C106" s="10">
        <v>44651</v>
      </c>
      <c r="D106" s="13" t="s">
        <v>153</v>
      </c>
      <c r="E106" s="27" t="s">
        <v>54</v>
      </c>
      <c r="F106" s="10" t="s">
        <v>529</v>
      </c>
      <c r="G106" s="28" t="s">
        <v>530</v>
      </c>
      <c r="H106" s="23" t="s">
        <v>539</v>
      </c>
      <c r="I106" s="19" t="s">
        <v>318</v>
      </c>
      <c r="J106" s="19" t="s">
        <v>699</v>
      </c>
      <c r="K106" s="16">
        <v>44658</v>
      </c>
    </row>
    <row r="107" spans="1:11">
      <c r="A107" s="7">
        <v>44650</v>
      </c>
      <c r="B107" s="10">
        <v>44651</v>
      </c>
      <c r="C107" s="10">
        <v>44651</v>
      </c>
      <c r="D107" s="13" t="s">
        <v>154</v>
      </c>
      <c r="E107" s="27" t="s">
        <v>54</v>
      </c>
      <c r="F107" s="10" t="s">
        <v>700</v>
      </c>
      <c r="G107" s="28" t="s">
        <v>531</v>
      </c>
      <c r="H107" s="23" t="s">
        <v>539</v>
      </c>
      <c r="I107" s="19" t="s">
        <v>541</v>
      </c>
      <c r="J107" s="19" t="s">
        <v>701</v>
      </c>
      <c r="K107" s="16">
        <v>44655</v>
      </c>
    </row>
    <row r="108" spans="1:11">
      <c r="A108" s="7">
        <v>44650</v>
      </c>
      <c r="B108" s="10">
        <v>44651</v>
      </c>
      <c r="C108" s="10">
        <v>44651</v>
      </c>
      <c r="D108" s="13" t="s">
        <v>155</v>
      </c>
      <c r="E108" s="27" t="s">
        <v>54</v>
      </c>
      <c r="F108" s="10" t="s">
        <v>532</v>
      </c>
      <c r="G108" s="28" t="s">
        <v>533</v>
      </c>
      <c r="H108" s="23" t="s">
        <v>539</v>
      </c>
      <c r="I108" s="19" t="s">
        <v>541</v>
      </c>
      <c r="J108" s="19" t="s">
        <v>702</v>
      </c>
      <c r="K108" s="16">
        <v>44656</v>
      </c>
    </row>
    <row r="109" spans="1:11">
      <c r="A109" s="7">
        <v>44650</v>
      </c>
      <c r="B109" s="10">
        <v>44651</v>
      </c>
      <c r="C109" s="10">
        <v>44651</v>
      </c>
      <c r="D109" s="13" t="s">
        <v>156</v>
      </c>
      <c r="E109" s="27" t="s">
        <v>54</v>
      </c>
      <c r="F109" s="10" t="s">
        <v>534</v>
      </c>
      <c r="G109" s="28" t="s">
        <v>535</v>
      </c>
      <c r="H109" s="23" t="s">
        <v>703</v>
      </c>
      <c r="I109" s="19" t="s">
        <v>318</v>
      </c>
      <c r="J109" s="19" t="s">
        <v>534</v>
      </c>
      <c r="K109" s="16">
        <v>44655</v>
      </c>
    </row>
    <row r="110" spans="1:11">
      <c r="A110" s="7">
        <v>44651</v>
      </c>
      <c r="B110" s="10">
        <v>44651</v>
      </c>
      <c r="C110" s="10">
        <v>44651</v>
      </c>
      <c r="D110" s="13" t="s">
        <v>157</v>
      </c>
      <c r="E110" s="27" t="s">
        <v>54</v>
      </c>
      <c r="F110" s="10" t="s">
        <v>536</v>
      </c>
      <c r="G110" s="28" t="s">
        <v>537</v>
      </c>
      <c r="H110" s="23" t="s">
        <v>539</v>
      </c>
      <c r="I110" s="19" t="s">
        <v>538</v>
      </c>
      <c r="J110" s="19" t="s">
        <v>704</v>
      </c>
      <c r="K110" s="16">
        <v>44655</v>
      </c>
    </row>
    <row r="111" spans="1:11">
      <c r="A111" s="7">
        <v>44655</v>
      </c>
      <c r="B111" s="10">
        <v>44656</v>
      </c>
      <c r="C111" s="10">
        <v>44656</v>
      </c>
      <c r="D111" s="13" t="s">
        <v>158</v>
      </c>
      <c r="E111" s="27" t="s">
        <v>54</v>
      </c>
      <c r="F111" s="10" t="s">
        <v>705</v>
      </c>
      <c r="G111" s="28" t="s">
        <v>706</v>
      </c>
      <c r="H111" s="23" t="s">
        <v>539</v>
      </c>
      <c r="I111" s="19" t="s">
        <v>542</v>
      </c>
      <c r="J111" s="19" t="s">
        <v>707</v>
      </c>
      <c r="K111" s="16">
        <v>44658</v>
      </c>
    </row>
    <row r="112" spans="1:11">
      <c r="A112" s="7">
        <v>44656</v>
      </c>
      <c r="B112" s="10">
        <v>44656</v>
      </c>
      <c r="C112" s="10">
        <v>44656</v>
      </c>
      <c r="D112" s="13" t="s">
        <v>159</v>
      </c>
      <c r="E112" s="27" t="s">
        <v>54</v>
      </c>
      <c r="F112" s="10" t="s">
        <v>708</v>
      </c>
      <c r="G112" s="28" t="s">
        <v>709</v>
      </c>
      <c r="H112" s="23" t="s">
        <v>572</v>
      </c>
      <c r="I112" s="19" t="s">
        <v>318</v>
      </c>
      <c r="J112" s="19" t="s">
        <v>710</v>
      </c>
      <c r="K112" s="16">
        <v>44659</v>
      </c>
    </row>
    <row r="113" spans="1:11">
      <c r="A113" s="7">
        <v>44656</v>
      </c>
      <c r="B113" s="10">
        <v>44657</v>
      </c>
      <c r="C113" s="10">
        <v>44657</v>
      </c>
      <c r="D113" s="13" t="s">
        <v>160</v>
      </c>
      <c r="E113" s="27" t="s">
        <v>54</v>
      </c>
      <c r="F113" s="10" t="s">
        <v>711</v>
      </c>
      <c r="G113" s="28" t="s">
        <v>712</v>
      </c>
      <c r="H113" s="23" t="s">
        <v>539</v>
      </c>
      <c r="I113" s="19" t="s">
        <v>538</v>
      </c>
      <c r="J113" s="19" t="s">
        <v>704</v>
      </c>
      <c r="K113" s="16">
        <v>44663</v>
      </c>
    </row>
    <row r="114" spans="1:11">
      <c r="A114" s="7">
        <v>44656</v>
      </c>
      <c r="B114" s="10">
        <v>44657</v>
      </c>
      <c r="C114" s="10">
        <v>44657</v>
      </c>
      <c r="D114" s="13" t="s">
        <v>161</v>
      </c>
      <c r="E114" s="27" t="s">
        <v>54</v>
      </c>
      <c r="F114" s="10" t="s">
        <v>713</v>
      </c>
      <c r="G114" s="28" t="s">
        <v>714</v>
      </c>
      <c r="H114" s="23" t="s">
        <v>539</v>
      </c>
      <c r="I114" s="19" t="s">
        <v>538</v>
      </c>
      <c r="J114" s="19" t="s">
        <v>704</v>
      </c>
      <c r="K114" s="16">
        <v>44663</v>
      </c>
    </row>
    <row r="115" spans="1:11">
      <c r="A115" s="7">
        <v>44656</v>
      </c>
      <c r="B115" s="10">
        <v>44657</v>
      </c>
      <c r="C115" s="10">
        <v>44657</v>
      </c>
      <c r="D115" s="13" t="s">
        <v>162</v>
      </c>
      <c r="E115" s="27" t="s">
        <v>54</v>
      </c>
      <c r="F115" s="10" t="s">
        <v>715</v>
      </c>
      <c r="G115" s="28" t="s">
        <v>716</v>
      </c>
      <c r="H115" s="23" t="s">
        <v>539</v>
      </c>
      <c r="I115" s="19" t="s">
        <v>318</v>
      </c>
      <c r="J115" s="19" t="s">
        <v>717</v>
      </c>
      <c r="K115" s="16">
        <v>44658</v>
      </c>
    </row>
    <row r="116" spans="1:11">
      <c r="A116" s="7">
        <v>44656</v>
      </c>
      <c r="B116" s="10">
        <v>44657</v>
      </c>
      <c r="C116" s="10">
        <v>44657</v>
      </c>
      <c r="D116" s="13" t="s">
        <v>163</v>
      </c>
      <c r="E116" s="27" t="s">
        <v>54</v>
      </c>
      <c r="F116" s="10" t="s">
        <v>718</v>
      </c>
      <c r="G116" s="28" t="s">
        <v>719</v>
      </c>
      <c r="H116" s="23" t="s">
        <v>566</v>
      </c>
      <c r="I116" s="19" t="s">
        <v>318</v>
      </c>
      <c r="J116" s="19" t="s">
        <v>718</v>
      </c>
      <c r="K116" s="16">
        <v>44659</v>
      </c>
    </row>
    <row r="117" spans="1:11">
      <c r="A117" s="7">
        <v>44659</v>
      </c>
      <c r="B117" s="10">
        <v>44662</v>
      </c>
      <c r="C117" s="10">
        <v>44662</v>
      </c>
      <c r="D117" s="13" t="s">
        <v>164</v>
      </c>
      <c r="E117" s="27" t="s">
        <v>54</v>
      </c>
      <c r="F117" s="10" t="s">
        <v>720</v>
      </c>
      <c r="G117" s="28" t="s">
        <v>721</v>
      </c>
      <c r="H117" s="23" t="s">
        <v>580</v>
      </c>
      <c r="I117" s="19" t="s">
        <v>541</v>
      </c>
      <c r="J117" s="19" t="s">
        <v>720</v>
      </c>
      <c r="K117" s="16">
        <v>44664</v>
      </c>
    </row>
    <row r="118" spans="1:11">
      <c r="A118" s="7">
        <v>44658</v>
      </c>
      <c r="B118" s="10">
        <v>44662</v>
      </c>
      <c r="C118" s="10">
        <v>44662</v>
      </c>
      <c r="D118" s="13" t="s">
        <v>165</v>
      </c>
      <c r="E118" s="27" t="s">
        <v>54</v>
      </c>
      <c r="F118" s="10" t="s">
        <v>598</v>
      </c>
      <c r="G118" s="28" t="s">
        <v>599</v>
      </c>
      <c r="H118" s="23" t="s">
        <v>539</v>
      </c>
      <c r="I118" s="19" t="s">
        <v>541</v>
      </c>
      <c r="J118" s="19" t="s">
        <v>586</v>
      </c>
      <c r="K118" s="16"/>
    </row>
    <row r="119" spans="1:11">
      <c r="A119" s="7">
        <v>44657</v>
      </c>
      <c r="B119" s="10">
        <v>44662</v>
      </c>
      <c r="C119" s="10">
        <v>44662</v>
      </c>
      <c r="D119" s="13" t="s">
        <v>166</v>
      </c>
      <c r="E119" s="27" t="s">
        <v>54</v>
      </c>
      <c r="F119" s="10" t="s">
        <v>722</v>
      </c>
      <c r="G119" s="28" t="s">
        <v>723</v>
      </c>
      <c r="H119" s="23" t="s">
        <v>539</v>
      </c>
      <c r="I119" s="19" t="s">
        <v>555</v>
      </c>
      <c r="J119" s="19" t="s">
        <v>724</v>
      </c>
      <c r="K119" s="16">
        <v>44665</v>
      </c>
    </row>
    <row r="120" spans="1:11">
      <c r="A120" s="7">
        <v>44662</v>
      </c>
      <c r="B120" s="10">
        <v>44662</v>
      </c>
      <c r="C120" s="10">
        <v>44662</v>
      </c>
      <c r="D120" s="13" t="s">
        <v>167</v>
      </c>
      <c r="E120" s="27" t="s">
        <v>54</v>
      </c>
      <c r="F120" s="10" t="s">
        <v>725</v>
      </c>
      <c r="G120" s="28" t="s">
        <v>726</v>
      </c>
      <c r="H120" s="23" t="s">
        <v>539</v>
      </c>
      <c r="I120" s="19" t="s">
        <v>318</v>
      </c>
      <c r="J120" s="19" t="s">
        <v>725</v>
      </c>
      <c r="K120" s="16">
        <v>44672</v>
      </c>
    </row>
    <row r="121" spans="1:11">
      <c r="A121" s="7">
        <v>44662</v>
      </c>
      <c r="B121" s="10">
        <v>44664</v>
      </c>
      <c r="C121" s="10">
        <v>44664</v>
      </c>
      <c r="D121" s="13" t="s">
        <v>168</v>
      </c>
      <c r="E121" s="27" t="s">
        <v>54</v>
      </c>
      <c r="F121" s="10" t="s">
        <v>727</v>
      </c>
      <c r="G121" s="28" t="s">
        <v>728</v>
      </c>
      <c r="H121" s="23" t="s">
        <v>539</v>
      </c>
      <c r="I121" s="19" t="s">
        <v>318</v>
      </c>
      <c r="J121" s="19" t="s">
        <v>729</v>
      </c>
      <c r="K121" s="16">
        <v>44671</v>
      </c>
    </row>
    <row r="122" spans="1:11">
      <c r="A122" s="7">
        <v>44662</v>
      </c>
      <c r="B122" s="10">
        <v>44664</v>
      </c>
      <c r="C122" s="10">
        <v>44664</v>
      </c>
      <c r="D122" s="13" t="s">
        <v>169</v>
      </c>
      <c r="E122" s="27" t="s">
        <v>54</v>
      </c>
      <c r="F122" s="10" t="s">
        <v>730</v>
      </c>
      <c r="G122" s="28" t="s">
        <v>731</v>
      </c>
      <c r="H122" s="23" t="s">
        <v>539</v>
      </c>
      <c r="I122" s="19" t="s">
        <v>541</v>
      </c>
      <c r="J122" s="19" t="s">
        <v>732</v>
      </c>
      <c r="K122" s="16">
        <v>44671</v>
      </c>
    </row>
    <row r="123" spans="1:11">
      <c r="A123" s="7">
        <v>44667</v>
      </c>
      <c r="B123" s="10">
        <v>44664</v>
      </c>
      <c r="C123" s="10">
        <v>44664</v>
      </c>
      <c r="D123" s="13" t="s">
        <v>170</v>
      </c>
      <c r="E123" s="27" t="s">
        <v>54</v>
      </c>
      <c r="F123" s="10" t="s">
        <v>733</v>
      </c>
      <c r="G123" s="28" t="s">
        <v>734</v>
      </c>
      <c r="H123" s="23" t="s">
        <v>735</v>
      </c>
      <c r="I123" s="19" t="s">
        <v>555</v>
      </c>
      <c r="J123" s="19" t="s">
        <v>733</v>
      </c>
      <c r="K123" s="16">
        <v>44676</v>
      </c>
    </row>
    <row r="124" spans="1:11">
      <c r="A124" s="7">
        <v>44667</v>
      </c>
      <c r="B124" s="10">
        <v>44664</v>
      </c>
      <c r="C124" s="10">
        <v>44664</v>
      </c>
      <c r="D124" s="13" t="s">
        <v>171</v>
      </c>
      <c r="E124" s="27" t="s">
        <v>54</v>
      </c>
      <c r="F124" s="10" t="s">
        <v>736</v>
      </c>
      <c r="G124" s="28" t="s">
        <v>737</v>
      </c>
      <c r="H124" s="23" t="s">
        <v>735</v>
      </c>
      <c r="I124" s="19" t="s">
        <v>555</v>
      </c>
      <c r="J124" s="19" t="s">
        <v>736</v>
      </c>
      <c r="K124" s="16">
        <v>44673</v>
      </c>
    </row>
    <row r="125" spans="1:11">
      <c r="A125" s="7">
        <v>44664</v>
      </c>
      <c r="B125" s="10">
        <v>44665</v>
      </c>
      <c r="C125" s="10">
        <v>44669</v>
      </c>
      <c r="D125" s="13" t="s">
        <v>172</v>
      </c>
      <c r="E125" s="27" t="s">
        <v>54</v>
      </c>
      <c r="F125" s="10" t="s">
        <v>738</v>
      </c>
      <c r="G125" s="28" t="s">
        <v>739</v>
      </c>
      <c r="H125" s="23" t="s">
        <v>539</v>
      </c>
      <c r="I125" s="19" t="s">
        <v>541</v>
      </c>
      <c r="J125" s="19" t="s">
        <v>740</v>
      </c>
      <c r="K125" s="16">
        <v>44673</v>
      </c>
    </row>
    <row r="126" spans="1:11">
      <c r="A126" s="7">
        <v>44664</v>
      </c>
      <c r="B126" s="10">
        <v>44665</v>
      </c>
      <c r="C126" s="10">
        <v>44669</v>
      </c>
      <c r="D126" s="13" t="s">
        <v>173</v>
      </c>
      <c r="E126" s="27" t="s">
        <v>54</v>
      </c>
      <c r="F126" s="10" t="s">
        <v>741</v>
      </c>
      <c r="G126" s="28" t="s">
        <v>742</v>
      </c>
      <c r="H126" s="23" t="s">
        <v>589</v>
      </c>
      <c r="I126" s="19" t="s">
        <v>541</v>
      </c>
      <c r="J126" s="19" t="s">
        <v>741</v>
      </c>
      <c r="K126" s="16">
        <v>44671</v>
      </c>
    </row>
    <row r="127" spans="1:11">
      <c r="A127" s="7">
        <v>44664</v>
      </c>
      <c r="B127" s="10">
        <v>44665</v>
      </c>
      <c r="C127" s="10">
        <v>44669</v>
      </c>
      <c r="D127" s="13" t="s">
        <v>174</v>
      </c>
      <c r="E127" s="27" t="s">
        <v>54</v>
      </c>
      <c r="F127" s="10" t="s">
        <v>743</v>
      </c>
      <c r="G127" s="28" t="s">
        <v>744</v>
      </c>
      <c r="H127" s="23" t="s">
        <v>317</v>
      </c>
      <c r="I127" s="19" t="s">
        <v>541</v>
      </c>
      <c r="J127" s="19" t="s">
        <v>743</v>
      </c>
      <c r="K127" s="16">
        <v>44671</v>
      </c>
    </row>
    <row r="128" spans="1:11">
      <c r="A128" s="7">
        <v>44665</v>
      </c>
      <c r="B128" s="10">
        <v>44670</v>
      </c>
      <c r="C128" s="10">
        <v>44670</v>
      </c>
      <c r="D128" s="13" t="s">
        <v>175</v>
      </c>
      <c r="E128" s="27" t="s">
        <v>54</v>
      </c>
      <c r="F128" s="10" t="s">
        <v>745</v>
      </c>
      <c r="G128" s="28" t="s">
        <v>746</v>
      </c>
      <c r="H128" s="23" t="s">
        <v>539</v>
      </c>
      <c r="I128" s="19" t="s">
        <v>541</v>
      </c>
      <c r="J128" s="19" t="s">
        <v>747</v>
      </c>
      <c r="K128" s="16">
        <v>44671</v>
      </c>
    </row>
    <row r="129" spans="1:11">
      <c r="A129" s="7">
        <v>44665</v>
      </c>
      <c r="B129" s="10">
        <v>44670</v>
      </c>
      <c r="C129" s="10">
        <v>44670</v>
      </c>
      <c r="D129" s="13" t="s">
        <v>176</v>
      </c>
      <c r="E129" s="27" t="s">
        <v>54</v>
      </c>
      <c r="F129" s="10" t="s">
        <v>748</v>
      </c>
      <c r="G129" s="28" t="s">
        <v>749</v>
      </c>
      <c r="H129" s="23" t="s">
        <v>539</v>
      </c>
      <c r="I129" s="19" t="s">
        <v>541</v>
      </c>
      <c r="J129" s="19" t="s">
        <v>747</v>
      </c>
      <c r="K129" s="16">
        <v>44671</v>
      </c>
    </row>
    <row r="130" spans="1:11">
      <c r="A130" s="7">
        <v>44669</v>
      </c>
      <c r="B130" s="10">
        <v>44670</v>
      </c>
      <c r="C130" s="10">
        <v>44670</v>
      </c>
      <c r="D130" s="13" t="s">
        <v>177</v>
      </c>
      <c r="E130" s="27" t="s">
        <v>54</v>
      </c>
      <c r="F130" s="10" t="s">
        <v>750</v>
      </c>
      <c r="G130" s="28" t="s">
        <v>751</v>
      </c>
      <c r="H130" s="23" t="s">
        <v>703</v>
      </c>
      <c r="I130" s="19" t="s">
        <v>555</v>
      </c>
      <c r="J130" s="19" t="s">
        <v>750</v>
      </c>
      <c r="K130" s="16">
        <v>44678</v>
      </c>
    </row>
    <row r="131" spans="1:11">
      <c r="A131" s="7">
        <v>44670</v>
      </c>
      <c r="B131" s="10">
        <v>44670</v>
      </c>
      <c r="C131" s="10">
        <v>44670</v>
      </c>
      <c r="D131" s="13" t="s">
        <v>178</v>
      </c>
      <c r="E131" s="27" t="s">
        <v>54</v>
      </c>
      <c r="F131" s="10" t="s">
        <v>752</v>
      </c>
      <c r="G131" s="28" t="s">
        <v>753</v>
      </c>
      <c r="H131" s="23" t="s">
        <v>539</v>
      </c>
      <c r="I131" s="19" t="s">
        <v>541</v>
      </c>
      <c r="J131" s="19" t="s">
        <v>752</v>
      </c>
      <c r="K131" s="16">
        <v>44676</v>
      </c>
    </row>
    <row r="132" spans="1:11">
      <c r="A132" s="7">
        <v>44670</v>
      </c>
      <c r="B132" s="10">
        <v>44670</v>
      </c>
      <c r="C132" s="10">
        <v>44670</v>
      </c>
      <c r="D132" s="13" t="s">
        <v>179</v>
      </c>
      <c r="E132" s="27" t="s">
        <v>54</v>
      </c>
      <c r="F132" s="10" t="s">
        <v>754</v>
      </c>
      <c r="G132" s="28" t="s">
        <v>755</v>
      </c>
      <c r="H132" s="23" t="s">
        <v>539</v>
      </c>
      <c r="I132" s="19" t="s">
        <v>541</v>
      </c>
      <c r="J132" s="19" t="s">
        <v>754</v>
      </c>
      <c r="K132" s="16">
        <v>44676</v>
      </c>
    </row>
    <row r="133" spans="1:11">
      <c r="A133" s="7">
        <v>44670</v>
      </c>
      <c r="B133" s="10">
        <v>44672</v>
      </c>
      <c r="C133" s="10">
        <v>44672</v>
      </c>
      <c r="D133" s="13" t="s">
        <v>180</v>
      </c>
      <c r="E133" s="27" t="s">
        <v>54</v>
      </c>
      <c r="F133" s="10" t="s">
        <v>756</v>
      </c>
      <c r="G133" s="28" t="s">
        <v>757</v>
      </c>
      <c r="H133" s="23" t="s">
        <v>539</v>
      </c>
      <c r="I133" s="19" t="s">
        <v>541</v>
      </c>
      <c r="J133" s="19" t="s">
        <v>756</v>
      </c>
      <c r="K133" s="16">
        <v>44677</v>
      </c>
    </row>
    <row r="134" spans="1:11">
      <c r="A134" s="7">
        <v>44671</v>
      </c>
      <c r="B134" s="10">
        <v>44672</v>
      </c>
      <c r="C134" s="10">
        <v>44672</v>
      </c>
      <c r="D134" s="13" t="s">
        <v>181</v>
      </c>
      <c r="E134" s="27" t="s">
        <v>54</v>
      </c>
      <c r="F134" s="10" t="s">
        <v>758</v>
      </c>
      <c r="G134" s="28" t="s">
        <v>759</v>
      </c>
      <c r="H134" s="23" t="s">
        <v>539</v>
      </c>
      <c r="I134" s="19" t="s">
        <v>545</v>
      </c>
      <c r="J134" s="19" t="s">
        <v>758</v>
      </c>
      <c r="K134" s="16">
        <v>44678</v>
      </c>
    </row>
    <row r="135" spans="1:11">
      <c r="A135" s="7">
        <v>44671</v>
      </c>
      <c r="B135" s="10">
        <v>44672</v>
      </c>
      <c r="C135" s="10">
        <v>44672</v>
      </c>
      <c r="D135" s="13" t="s">
        <v>182</v>
      </c>
      <c r="E135" s="27" t="s">
        <v>54</v>
      </c>
      <c r="F135" s="10" t="s">
        <v>760</v>
      </c>
      <c r="G135" s="28" t="s">
        <v>761</v>
      </c>
      <c r="H135" s="23" t="s">
        <v>572</v>
      </c>
      <c r="I135" s="19" t="s">
        <v>542</v>
      </c>
      <c r="J135" s="19" t="s">
        <v>760</v>
      </c>
      <c r="K135" s="16">
        <v>44676</v>
      </c>
    </row>
    <row r="136" spans="1:11">
      <c r="A136" s="7">
        <v>44672</v>
      </c>
      <c r="B136" s="10">
        <v>44673</v>
      </c>
      <c r="C136" s="10">
        <v>44673</v>
      </c>
      <c r="D136" s="13" t="s">
        <v>183</v>
      </c>
      <c r="E136" s="27" t="s">
        <v>54</v>
      </c>
      <c r="F136" s="10" t="s">
        <v>600</v>
      </c>
      <c r="G136" s="28" t="s">
        <v>601</v>
      </c>
      <c r="H136" s="23" t="s">
        <v>539</v>
      </c>
      <c r="I136" s="19" t="s">
        <v>555</v>
      </c>
      <c r="J136" s="19" t="s">
        <v>600</v>
      </c>
      <c r="K136" s="16">
        <v>44687</v>
      </c>
    </row>
    <row r="137" spans="1:11">
      <c r="A137" s="7">
        <v>44673</v>
      </c>
      <c r="B137" s="10">
        <v>44673</v>
      </c>
      <c r="C137" s="10">
        <v>44673</v>
      </c>
      <c r="D137" s="13" t="s">
        <v>184</v>
      </c>
      <c r="E137" s="27" t="s">
        <v>54</v>
      </c>
      <c r="F137" s="10" t="s">
        <v>762</v>
      </c>
      <c r="G137" s="28" t="s">
        <v>763</v>
      </c>
      <c r="H137" s="23" t="s">
        <v>564</v>
      </c>
      <c r="I137" s="19"/>
      <c r="J137" s="19" t="s">
        <v>764</v>
      </c>
      <c r="K137" s="16">
        <v>44673</v>
      </c>
    </row>
    <row r="138" spans="1:11">
      <c r="A138" s="7">
        <v>44673</v>
      </c>
      <c r="B138" s="10">
        <v>44676</v>
      </c>
      <c r="C138" s="10">
        <v>44676</v>
      </c>
      <c r="D138" s="13" t="s">
        <v>185</v>
      </c>
      <c r="E138" s="27" t="s">
        <v>54</v>
      </c>
      <c r="F138" s="10" t="s">
        <v>707</v>
      </c>
      <c r="G138" s="28" t="s">
        <v>765</v>
      </c>
      <c r="H138" s="23" t="s">
        <v>539</v>
      </c>
      <c r="I138" s="19" t="s">
        <v>542</v>
      </c>
      <c r="J138" s="19" t="s">
        <v>707</v>
      </c>
      <c r="K138" s="16">
        <v>44679</v>
      </c>
    </row>
    <row r="139" spans="1:11">
      <c r="A139" s="7">
        <v>44673</v>
      </c>
      <c r="B139" s="10">
        <v>44676</v>
      </c>
      <c r="C139" s="10">
        <v>44676</v>
      </c>
      <c r="D139" s="13" t="s">
        <v>186</v>
      </c>
      <c r="E139" s="27" t="s">
        <v>54</v>
      </c>
      <c r="F139" s="10" t="s">
        <v>766</v>
      </c>
      <c r="G139" s="28" t="s">
        <v>767</v>
      </c>
      <c r="H139" s="23" t="s">
        <v>539</v>
      </c>
      <c r="I139" s="19" t="s">
        <v>541</v>
      </c>
      <c r="J139" s="19" t="s">
        <v>767</v>
      </c>
      <c r="K139" s="16">
        <v>44684</v>
      </c>
    </row>
    <row r="140" spans="1:11">
      <c r="A140" s="7"/>
      <c r="B140" s="10">
        <v>44676</v>
      </c>
      <c r="C140" s="10">
        <v>44676</v>
      </c>
      <c r="D140" s="13" t="s">
        <v>187</v>
      </c>
      <c r="E140" s="27" t="s">
        <v>54</v>
      </c>
      <c r="F140" s="10" t="s">
        <v>978</v>
      </c>
      <c r="G140" s="28" t="s">
        <v>979</v>
      </c>
      <c r="H140" s="23"/>
      <c r="I140" s="19"/>
      <c r="J140" s="19"/>
      <c r="K140" s="16"/>
    </row>
    <row r="141" spans="1:11">
      <c r="A141" s="7">
        <v>44677</v>
      </c>
      <c r="B141" s="10">
        <v>44678</v>
      </c>
      <c r="C141" s="10">
        <v>44678</v>
      </c>
      <c r="D141" s="13" t="s">
        <v>188</v>
      </c>
      <c r="E141" s="27" t="s">
        <v>54</v>
      </c>
      <c r="F141" s="10" t="s">
        <v>602</v>
      </c>
      <c r="G141" s="28" t="s">
        <v>603</v>
      </c>
      <c r="H141" s="23" t="s">
        <v>539</v>
      </c>
      <c r="I141" s="19" t="s">
        <v>541</v>
      </c>
      <c r="J141" s="19" t="s">
        <v>604</v>
      </c>
      <c r="K141" s="16">
        <v>44687</v>
      </c>
    </row>
    <row r="142" spans="1:11">
      <c r="A142" s="7">
        <v>44677</v>
      </c>
      <c r="B142" s="10">
        <v>44678</v>
      </c>
      <c r="C142" s="10">
        <v>44678</v>
      </c>
      <c r="D142" s="13" t="s">
        <v>189</v>
      </c>
      <c r="E142" s="27" t="s">
        <v>54</v>
      </c>
      <c r="F142" s="10" t="s">
        <v>605</v>
      </c>
      <c r="G142" s="28" t="s">
        <v>606</v>
      </c>
      <c r="H142" s="23" t="s">
        <v>317</v>
      </c>
      <c r="I142" s="19" t="s">
        <v>541</v>
      </c>
      <c r="J142" s="19" t="s">
        <v>605</v>
      </c>
      <c r="K142" s="16">
        <v>44685</v>
      </c>
    </row>
    <row r="143" spans="1:11">
      <c r="A143" s="7">
        <v>44677</v>
      </c>
      <c r="B143" s="10">
        <v>44678</v>
      </c>
      <c r="C143" s="10">
        <v>44678</v>
      </c>
      <c r="D143" s="13" t="s">
        <v>190</v>
      </c>
      <c r="E143" s="27" t="s">
        <v>54</v>
      </c>
      <c r="F143" s="10" t="s">
        <v>607</v>
      </c>
      <c r="G143" s="28" t="s">
        <v>383</v>
      </c>
      <c r="H143" s="23" t="s">
        <v>543</v>
      </c>
      <c r="I143" s="19" t="s">
        <v>318</v>
      </c>
      <c r="J143" s="20" t="s">
        <v>607</v>
      </c>
      <c r="K143" s="16">
        <v>44685</v>
      </c>
    </row>
    <row r="144" spans="1:11">
      <c r="A144" s="7">
        <v>44677</v>
      </c>
      <c r="B144" s="10">
        <v>44678</v>
      </c>
      <c r="C144" s="10">
        <v>44678</v>
      </c>
      <c r="D144" s="13" t="s">
        <v>191</v>
      </c>
      <c r="E144" s="27" t="s">
        <v>54</v>
      </c>
      <c r="F144" s="10" t="s">
        <v>608</v>
      </c>
      <c r="G144" s="28" t="s">
        <v>609</v>
      </c>
      <c r="H144" s="23" t="s">
        <v>317</v>
      </c>
      <c r="I144" s="19" t="s">
        <v>541</v>
      </c>
      <c r="J144" s="19" t="s">
        <v>608</v>
      </c>
      <c r="K144" s="16">
        <v>44685</v>
      </c>
    </row>
    <row r="145" spans="1:11">
      <c r="A145" s="7">
        <v>44678</v>
      </c>
      <c r="B145" s="10">
        <v>44678</v>
      </c>
      <c r="C145" s="10">
        <v>44678</v>
      </c>
      <c r="D145" s="13" t="s">
        <v>192</v>
      </c>
      <c r="E145" s="27" t="s">
        <v>54</v>
      </c>
      <c r="F145" s="10" t="s">
        <v>610</v>
      </c>
      <c r="G145" s="28" t="s">
        <v>611</v>
      </c>
      <c r="H145" s="23" t="s">
        <v>566</v>
      </c>
      <c r="I145" s="19"/>
      <c r="J145" s="19" t="s">
        <v>565</v>
      </c>
      <c r="K145" s="16">
        <v>44684</v>
      </c>
    </row>
    <row r="146" spans="1:11">
      <c r="A146" s="7">
        <v>44679</v>
      </c>
      <c r="B146" s="10">
        <v>44684</v>
      </c>
      <c r="C146" s="10">
        <v>44684</v>
      </c>
      <c r="D146" s="13" t="s">
        <v>193</v>
      </c>
      <c r="E146" s="27" t="s">
        <v>54</v>
      </c>
      <c r="F146" s="10" t="s">
        <v>612</v>
      </c>
      <c r="G146" s="28" t="s">
        <v>613</v>
      </c>
      <c r="H146" s="23" t="s">
        <v>539</v>
      </c>
      <c r="I146" s="19" t="s">
        <v>545</v>
      </c>
      <c r="J146" s="19" t="s">
        <v>614</v>
      </c>
      <c r="K146" s="16">
        <v>44685</v>
      </c>
    </row>
    <row r="147" spans="1:11">
      <c r="A147" s="7">
        <v>44679</v>
      </c>
      <c r="B147" s="10">
        <v>44684</v>
      </c>
      <c r="C147" s="10">
        <v>44684</v>
      </c>
      <c r="D147" s="13" t="s">
        <v>194</v>
      </c>
      <c r="E147" s="27" t="s">
        <v>54</v>
      </c>
      <c r="F147" s="10" t="s">
        <v>615</v>
      </c>
      <c r="G147" s="28" t="s">
        <v>616</v>
      </c>
      <c r="H147" s="23" t="s">
        <v>543</v>
      </c>
      <c r="I147" s="19" t="s">
        <v>573</v>
      </c>
      <c r="J147" s="19" t="s">
        <v>615</v>
      </c>
      <c r="K147" s="16">
        <v>44685</v>
      </c>
    </row>
    <row r="148" spans="1:11">
      <c r="A148" s="7">
        <v>44679</v>
      </c>
      <c r="B148" s="10">
        <v>44684</v>
      </c>
      <c r="C148" s="10">
        <v>44684</v>
      </c>
      <c r="D148" s="13" t="s">
        <v>195</v>
      </c>
      <c r="E148" s="27" t="s">
        <v>54</v>
      </c>
      <c r="F148" s="10"/>
      <c r="G148" s="28" t="s">
        <v>618</v>
      </c>
      <c r="H148" s="23" t="s">
        <v>619</v>
      </c>
      <c r="I148" s="19" t="s">
        <v>541</v>
      </c>
      <c r="J148" s="19" t="s">
        <v>617</v>
      </c>
      <c r="K148" s="16">
        <v>44685</v>
      </c>
    </row>
    <row r="149" spans="1:11">
      <c r="A149" s="7">
        <v>44680</v>
      </c>
      <c r="B149" s="10">
        <v>44684</v>
      </c>
      <c r="C149" s="10">
        <v>44684</v>
      </c>
      <c r="D149" s="13" t="s">
        <v>196</v>
      </c>
      <c r="E149" s="27" t="s">
        <v>54</v>
      </c>
      <c r="F149" s="10" t="s">
        <v>620</v>
      </c>
      <c r="G149" s="28" t="s">
        <v>621</v>
      </c>
      <c r="H149" s="23" t="s">
        <v>543</v>
      </c>
      <c r="I149" s="19" t="s">
        <v>573</v>
      </c>
      <c r="J149" s="19" t="s">
        <v>622</v>
      </c>
      <c r="K149" s="16">
        <v>44685</v>
      </c>
    </row>
    <row r="150" spans="1:11">
      <c r="A150" s="7">
        <v>44679</v>
      </c>
      <c r="B150" s="10">
        <v>44684</v>
      </c>
      <c r="C150" s="10">
        <v>44684</v>
      </c>
      <c r="D150" s="13" t="s">
        <v>197</v>
      </c>
      <c r="E150" s="27" t="s">
        <v>54</v>
      </c>
      <c r="F150" s="10" t="s">
        <v>623</v>
      </c>
      <c r="G150" s="28">
        <v>4806445</v>
      </c>
      <c r="H150" s="23" t="s">
        <v>624</v>
      </c>
      <c r="I150" s="19" t="s">
        <v>542</v>
      </c>
      <c r="J150" s="19" t="s">
        <v>565</v>
      </c>
      <c r="K150" s="16">
        <v>44684</v>
      </c>
    </row>
    <row r="151" spans="1:11">
      <c r="A151" s="7">
        <v>44684</v>
      </c>
      <c r="B151" s="10">
        <v>44686</v>
      </c>
      <c r="C151" s="10">
        <v>44686</v>
      </c>
      <c r="D151" s="13" t="s">
        <v>198</v>
      </c>
      <c r="E151" s="27" t="s">
        <v>54</v>
      </c>
      <c r="F151" s="10" t="s">
        <v>625</v>
      </c>
      <c r="G151" s="28" t="s">
        <v>626</v>
      </c>
      <c r="H151" s="23" t="s">
        <v>539</v>
      </c>
      <c r="I151" s="19" t="s">
        <v>541</v>
      </c>
      <c r="J151" s="19" t="s">
        <v>625</v>
      </c>
      <c r="K151" s="16">
        <v>44694</v>
      </c>
    </row>
    <row r="152" spans="1:11">
      <c r="A152" s="7">
        <v>44685</v>
      </c>
      <c r="B152" s="10">
        <v>44686</v>
      </c>
      <c r="C152" s="10">
        <v>44686</v>
      </c>
      <c r="D152" s="13" t="s">
        <v>199</v>
      </c>
      <c r="E152" s="27" t="s">
        <v>54</v>
      </c>
      <c r="F152" s="10" t="s">
        <v>627</v>
      </c>
      <c r="G152" s="28" t="s">
        <v>628</v>
      </c>
      <c r="H152" s="23" t="s">
        <v>539</v>
      </c>
      <c r="I152" s="19" t="s">
        <v>541</v>
      </c>
      <c r="J152" s="19" t="s">
        <v>627</v>
      </c>
      <c r="K152" s="16">
        <v>44690</v>
      </c>
    </row>
    <row r="153" spans="1:11">
      <c r="A153" s="7">
        <v>44685</v>
      </c>
      <c r="B153" s="10">
        <v>44686</v>
      </c>
      <c r="C153" s="10">
        <v>44686</v>
      </c>
      <c r="D153" s="13" t="s">
        <v>200</v>
      </c>
      <c r="E153" s="27" t="s">
        <v>54</v>
      </c>
      <c r="F153" s="10" t="s">
        <v>629</v>
      </c>
      <c r="G153" s="28" t="s">
        <v>630</v>
      </c>
      <c r="H153" s="23" t="s">
        <v>539</v>
      </c>
      <c r="I153" s="19" t="s">
        <v>542</v>
      </c>
      <c r="J153" s="19" t="s">
        <v>631</v>
      </c>
      <c r="K153" s="16">
        <v>44691</v>
      </c>
    </row>
    <row r="154" spans="1:11">
      <c r="A154" s="7">
        <v>44687</v>
      </c>
      <c r="B154" s="10">
        <v>44687</v>
      </c>
      <c r="C154" s="10">
        <v>44687</v>
      </c>
      <c r="D154" s="13" t="s">
        <v>201</v>
      </c>
      <c r="E154" s="27" t="s">
        <v>54</v>
      </c>
      <c r="F154" s="10" t="s">
        <v>632</v>
      </c>
      <c r="G154" s="28" t="s">
        <v>633</v>
      </c>
      <c r="H154" s="23" t="s">
        <v>539</v>
      </c>
      <c r="I154" s="19" t="s">
        <v>555</v>
      </c>
      <c r="J154" s="19" t="s">
        <v>632</v>
      </c>
      <c r="K154" s="16">
        <v>44698</v>
      </c>
    </row>
    <row r="155" spans="1:11">
      <c r="A155" s="7">
        <v>44687</v>
      </c>
      <c r="B155" s="10">
        <v>44687</v>
      </c>
      <c r="C155" s="10">
        <v>44687</v>
      </c>
      <c r="D155" s="13" t="s">
        <v>202</v>
      </c>
      <c r="E155" s="27" t="s">
        <v>54</v>
      </c>
      <c r="F155" s="10" t="s">
        <v>634</v>
      </c>
      <c r="G155" s="28" t="s">
        <v>635</v>
      </c>
      <c r="H155" s="23" t="s">
        <v>539</v>
      </c>
      <c r="I155" s="19" t="s">
        <v>555</v>
      </c>
      <c r="J155" s="19" t="s">
        <v>632</v>
      </c>
      <c r="K155" s="16">
        <v>44698</v>
      </c>
    </row>
    <row r="156" spans="1:11">
      <c r="A156" s="7">
        <v>44686</v>
      </c>
      <c r="B156" s="10">
        <v>44687</v>
      </c>
      <c r="C156" s="10">
        <v>44687</v>
      </c>
      <c r="D156" s="13" t="s">
        <v>203</v>
      </c>
      <c r="E156" s="27" t="s">
        <v>54</v>
      </c>
      <c r="F156" s="10" t="s">
        <v>636</v>
      </c>
      <c r="G156" s="28" t="s">
        <v>637</v>
      </c>
      <c r="H156" s="23" t="s">
        <v>539</v>
      </c>
      <c r="I156" s="19" t="s">
        <v>538</v>
      </c>
      <c r="J156" s="19" t="s">
        <v>638</v>
      </c>
      <c r="K156" s="16">
        <v>44690</v>
      </c>
    </row>
    <row r="157" spans="1:11">
      <c r="A157" s="7">
        <v>44687</v>
      </c>
      <c r="B157" s="10">
        <v>44687</v>
      </c>
      <c r="C157" s="10">
        <v>44687</v>
      </c>
      <c r="D157" s="13" t="s">
        <v>204</v>
      </c>
      <c r="E157" s="27" t="s">
        <v>54</v>
      </c>
      <c r="F157" s="10" t="s">
        <v>639</v>
      </c>
      <c r="G157" s="28" t="s">
        <v>640</v>
      </c>
      <c r="H157" s="23" t="s">
        <v>572</v>
      </c>
      <c r="I157" s="19" t="s">
        <v>555</v>
      </c>
      <c r="J157" s="19" t="s">
        <v>641</v>
      </c>
      <c r="K157" s="16">
        <v>44692</v>
      </c>
    </row>
    <row r="158" spans="1:11">
      <c r="A158" s="7">
        <v>44686</v>
      </c>
      <c r="B158" s="10">
        <v>44687</v>
      </c>
      <c r="C158" s="10">
        <v>44687</v>
      </c>
      <c r="D158" s="13" t="s">
        <v>205</v>
      </c>
      <c r="E158" s="27" t="s">
        <v>54</v>
      </c>
      <c r="F158" s="10" t="s">
        <v>642</v>
      </c>
      <c r="G158" s="28" t="s">
        <v>643</v>
      </c>
      <c r="H158" s="23" t="s">
        <v>572</v>
      </c>
      <c r="I158" s="19" t="s">
        <v>555</v>
      </c>
      <c r="J158" s="19" t="s">
        <v>641</v>
      </c>
      <c r="K158" s="16">
        <v>44692</v>
      </c>
    </row>
    <row r="159" spans="1:11">
      <c r="A159" s="7">
        <v>44691</v>
      </c>
      <c r="B159" s="10">
        <v>44693</v>
      </c>
      <c r="C159" s="10">
        <v>44693</v>
      </c>
      <c r="D159" s="13" t="s">
        <v>206</v>
      </c>
      <c r="E159" s="27" t="s">
        <v>54</v>
      </c>
      <c r="F159" s="10" t="s">
        <v>648</v>
      </c>
      <c r="G159" s="28" t="s">
        <v>649</v>
      </c>
      <c r="H159" s="23" t="s">
        <v>543</v>
      </c>
      <c r="I159" s="19" t="s">
        <v>573</v>
      </c>
      <c r="J159" s="19" t="s">
        <v>648</v>
      </c>
      <c r="K159" s="16">
        <v>44698</v>
      </c>
    </row>
    <row r="160" spans="1:11">
      <c r="A160" s="7">
        <v>44692</v>
      </c>
      <c r="B160" s="10">
        <v>44693</v>
      </c>
      <c r="C160" s="10">
        <v>44693</v>
      </c>
      <c r="D160" s="13" t="s">
        <v>207</v>
      </c>
      <c r="E160" s="27" t="s">
        <v>54</v>
      </c>
      <c r="F160" s="10" t="s">
        <v>644</v>
      </c>
      <c r="G160" s="28" t="s">
        <v>647</v>
      </c>
      <c r="H160" s="23" t="s">
        <v>645</v>
      </c>
      <c r="I160" s="19" t="s">
        <v>573</v>
      </c>
      <c r="J160" s="19" t="s">
        <v>646</v>
      </c>
      <c r="K160" s="16">
        <v>44694</v>
      </c>
    </row>
    <row r="161" spans="1:11">
      <c r="A161" s="7">
        <v>44693</v>
      </c>
      <c r="B161" s="10">
        <v>44697</v>
      </c>
      <c r="C161" s="10">
        <v>44697</v>
      </c>
      <c r="D161" s="13" t="s">
        <v>208</v>
      </c>
      <c r="E161" s="27" t="s">
        <v>54</v>
      </c>
      <c r="F161" s="10" t="s">
        <v>650</v>
      </c>
      <c r="G161" s="28" t="s">
        <v>651</v>
      </c>
      <c r="H161" s="23" t="s">
        <v>539</v>
      </c>
      <c r="I161" s="19" t="s">
        <v>576</v>
      </c>
      <c r="J161" s="19" t="s">
        <v>650</v>
      </c>
      <c r="K161" s="16">
        <v>44698</v>
      </c>
    </row>
    <row r="162" spans="1:11">
      <c r="A162" s="7">
        <v>44694</v>
      </c>
      <c r="B162" s="10">
        <v>44697</v>
      </c>
      <c r="C162" s="10">
        <v>44697</v>
      </c>
      <c r="D162" s="13" t="s">
        <v>209</v>
      </c>
      <c r="E162" s="27" t="s">
        <v>54</v>
      </c>
      <c r="F162" s="10" t="s">
        <v>652</v>
      </c>
      <c r="G162" s="28" t="s">
        <v>653</v>
      </c>
      <c r="H162" s="23" t="s">
        <v>539</v>
      </c>
      <c r="I162" s="19" t="s">
        <v>318</v>
      </c>
      <c r="J162" s="19" t="s">
        <v>652</v>
      </c>
      <c r="K162" s="16">
        <v>44696</v>
      </c>
    </row>
    <row r="163" spans="1:11">
      <c r="A163" s="7">
        <v>44694</v>
      </c>
      <c r="B163" s="10">
        <v>44697</v>
      </c>
      <c r="C163" s="10">
        <v>44697</v>
      </c>
      <c r="D163" s="13" t="s">
        <v>210</v>
      </c>
      <c r="E163" s="27" t="s">
        <v>54</v>
      </c>
      <c r="F163" s="10" t="s">
        <v>654</v>
      </c>
      <c r="G163" s="28" t="s">
        <v>655</v>
      </c>
      <c r="H163" s="23" t="s">
        <v>539</v>
      </c>
      <c r="I163" s="19" t="s">
        <v>318</v>
      </c>
      <c r="J163" s="19" t="s">
        <v>654</v>
      </c>
      <c r="K163" s="16">
        <v>44698</v>
      </c>
    </row>
    <row r="164" spans="1:11">
      <c r="A164" s="7">
        <v>44694</v>
      </c>
      <c r="B164" s="10">
        <v>44697</v>
      </c>
      <c r="C164" s="10">
        <v>44697</v>
      </c>
      <c r="D164" s="13" t="s">
        <v>211</v>
      </c>
      <c r="E164" s="27" t="s">
        <v>54</v>
      </c>
      <c r="F164" s="10" t="s">
        <v>656</v>
      </c>
      <c r="G164" s="28" t="s">
        <v>657</v>
      </c>
      <c r="H164" s="23" t="s">
        <v>539</v>
      </c>
      <c r="I164" s="19" t="s">
        <v>318</v>
      </c>
      <c r="J164" s="19" t="s">
        <v>658</v>
      </c>
      <c r="K164" s="16">
        <v>44698</v>
      </c>
    </row>
    <row r="165" spans="1:11">
      <c r="A165" s="7">
        <v>44693</v>
      </c>
      <c r="B165" s="10">
        <v>44697</v>
      </c>
      <c r="C165" s="10">
        <v>44697</v>
      </c>
      <c r="D165" s="13" t="s">
        <v>212</v>
      </c>
      <c r="E165" s="27" t="s">
        <v>54</v>
      </c>
      <c r="F165" s="10" t="s">
        <v>659</v>
      </c>
      <c r="G165" s="28" t="s">
        <v>660</v>
      </c>
      <c r="H165" s="23" t="s">
        <v>661</v>
      </c>
      <c r="I165" s="19" t="s">
        <v>540</v>
      </c>
      <c r="J165" s="19" t="s">
        <v>662</v>
      </c>
      <c r="K165" s="16">
        <v>44698</v>
      </c>
    </row>
    <row r="166" spans="1:11">
      <c r="A166" s="7">
        <v>44698</v>
      </c>
      <c r="B166" s="10">
        <v>44699</v>
      </c>
      <c r="C166" s="10">
        <v>44700</v>
      </c>
      <c r="D166" s="13" t="s">
        <v>213</v>
      </c>
      <c r="E166" s="27" t="s">
        <v>54</v>
      </c>
      <c r="F166" s="10" t="s">
        <v>663</v>
      </c>
      <c r="G166" s="28" t="s">
        <v>664</v>
      </c>
      <c r="H166" s="23" t="s">
        <v>539</v>
      </c>
      <c r="I166" s="19" t="s">
        <v>545</v>
      </c>
      <c r="J166" s="19" t="s">
        <v>663</v>
      </c>
      <c r="K166" s="16">
        <v>44700</v>
      </c>
    </row>
    <row r="167" spans="1:11">
      <c r="A167" s="7">
        <v>44698</v>
      </c>
      <c r="B167" s="10">
        <v>44699</v>
      </c>
      <c r="C167" s="10">
        <v>44700</v>
      </c>
      <c r="D167" s="13" t="s">
        <v>214</v>
      </c>
      <c r="E167" s="27" t="s">
        <v>54</v>
      </c>
      <c r="F167" s="11" t="s">
        <v>665</v>
      </c>
      <c r="G167" s="29" t="s">
        <v>666</v>
      </c>
      <c r="H167" s="23" t="s">
        <v>539</v>
      </c>
      <c r="I167" s="19" t="s">
        <v>541</v>
      </c>
      <c r="J167" s="20" t="s">
        <v>665</v>
      </c>
      <c r="K167" s="16">
        <v>44705</v>
      </c>
    </row>
    <row r="168" spans="1:11">
      <c r="A168" s="7">
        <v>44698</v>
      </c>
      <c r="B168" s="10">
        <v>44699</v>
      </c>
      <c r="C168" s="10">
        <v>44700</v>
      </c>
      <c r="D168" s="13" t="s">
        <v>215</v>
      </c>
      <c r="E168" s="27" t="s">
        <v>54</v>
      </c>
      <c r="F168" s="10" t="s">
        <v>667</v>
      </c>
      <c r="G168" s="28" t="s">
        <v>668</v>
      </c>
      <c r="H168" s="23" t="s">
        <v>539</v>
      </c>
      <c r="I168" s="19" t="s">
        <v>541</v>
      </c>
      <c r="J168" s="19" t="s">
        <v>667</v>
      </c>
      <c r="K168" s="16">
        <v>44701</v>
      </c>
    </row>
    <row r="169" spans="1:11">
      <c r="A169" s="7">
        <v>44698</v>
      </c>
      <c r="B169" s="10">
        <v>44699</v>
      </c>
      <c r="C169" s="10">
        <v>44700</v>
      </c>
      <c r="D169" s="13" t="s">
        <v>216</v>
      </c>
      <c r="E169" s="27" t="s">
        <v>54</v>
      </c>
      <c r="F169" s="10" t="s">
        <v>669</v>
      </c>
      <c r="G169" s="28" t="s">
        <v>670</v>
      </c>
      <c r="H169" s="23" t="s">
        <v>539</v>
      </c>
      <c r="I169" s="19" t="s">
        <v>318</v>
      </c>
      <c r="J169" s="19" t="s">
        <v>671</v>
      </c>
      <c r="K169" s="16">
        <v>44700</v>
      </c>
    </row>
    <row r="170" spans="1:11">
      <c r="A170" s="7">
        <v>44699</v>
      </c>
      <c r="B170" s="10">
        <v>44699</v>
      </c>
      <c r="C170" s="10">
        <v>44700</v>
      </c>
      <c r="D170" s="13" t="s">
        <v>217</v>
      </c>
      <c r="E170" s="27" t="s">
        <v>54</v>
      </c>
      <c r="F170" s="10" t="s">
        <v>672</v>
      </c>
      <c r="G170" s="28" t="s">
        <v>673</v>
      </c>
      <c r="H170" s="23" t="s">
        <v>539</v>
      </c>
      <c r="I170" s="19" t="s">
        <v>318</v>
      </c>
      <c r="J170" s="19" t="s">
        <v>672</v>
      </c>
      <c r="K170" s="16">
        <v>44711</v>
      </c>
    </row>
    <row r="171" spans="1:11">
      <c r="A171" s="7">
        <v>44699</v>
      </c>
      <c r="B171" s="10">
        <v>44697</v>
      </c>
      <c r="C171" s="10">
        <v>44700</v>
      </c>
      <c r="D171" s="13" t="s">
        <v>218</v>
      </c>
      <c r="E171" s="27" t="s">
        <v>54</v>
      </c>
      <c r="F171" s="10" t="s">
        <v>674</v>
      </c>
      <c r="G171" s="28" t="s">
        <v>675</v>
      </c>
      <c r="H171" s="23" t="s">
        <v>624</v>
      </c>
      <c r="I171" s="19" t="s">
        <v>545</v>
      </c>
      <c r="J171" s="19" t="s">
        <v>663</v>
      </c>
      <c r="K171" s="16">
        <v>44700</v>
      </c>
    </row>
    <row r="172" spans="1:11">
      <c r="A172" s="7">
        <v>44700</v>
      </c>
      <c r="B172" s="10">
        <v>44701</v>
      </c>
      <c r="C172" s="10">
        <v>44701</v>
      </c>
      <c r="D172" s="13" t="s">
        <v>219</v>
      </c>
      <c r="E172" s="27" t="s">
        <v>54</v>
      </c>
      <c r="F172" s="10" t="s">
        <v>676</v>
      </c>
      <c r="G172" s="28" t="s">
        <v>677</v>
      </c>
      <c r="H172" s="23" t="s">
        <v>678</v>
      </c>
      <c r="I172" s="19" t="s">
        <v>545</v>
      </c>
      <c r="J172" s="19" t="s">
        <v>679</v>
      </c>
      <c r="K172" s="16">
        <v>44712</v>
      </c>
    </row>
    <row r="173" spans="1:11">
      <c r="A173" s="7">
        <v>44700</v>
      </c>
      <c r="B173" s="10">
        <v>44701</v>
      </c>
      <c r="C173" s="10">
        <v>44701</v>
      </c>
      <c r="D173" s="13" t="s">
        <v>220</v>
      </c>
      <c r="E173" s="27" t="s">
        <v>54</v>
      </c>
      <c r="F173" s="10" t="s">
        <v>680</v>
      </c>
      <c r="G173" s="28" t="s">
        <v>681</v>
      </c>
      <c r="H173" s="23" t="s">
        <v>317</v>
      </c>
      <c r="I173" s="19" t="s">
        <v>318</v>
      </c>
      <c r="J173" s="19" t="s">
        <v>680</v>
      </c>
      <c r="K173" s="16">
        <v>44712</v>
      </c>
    </row>
    <row r="174" spans="1:11">
      <c r="A174" s="7">
        <v>44700</v>
      </c>
      <c r="B174" s="10">
        <v>44701</v>
      </c>
      <c r="C174" s="10">
        <v>44701</v>
      </c>
      <c r="D174" s="13" t="s">
        <v>221</v>
      </c>
      <c r="E174" s="27" t="s">
        <v>54</v>
      </c>
      <c r="F174" s="10" t="s">
        <v>682</v>
      </c>
      <c r="G174" s="28" t="s">
        <v>683</v>
      </c>
      <c r="H174" s="23" t="s">
        <v>317</v>
      </c>
      <c r="I174" s="19" t="s">
        <v>318</v>
      </c>
      <c r="J174" s="19" t="s">
        <v>680</v>
      </c>
      <c r="K174" s="16">
        <v>44712</v>
      </c>
    </row>
    <row r="175" spans="1:11">
      <c r="A175" s="7"/>
      <c r="B175" s="10">
        <v>44705</v>
      </c>
      <c r="C175" s="10">
        <v>44705</v>
      </c>
      <c r="D175" s="13" t="s">
        <v>222</v>
      </c>
      <c r="E175" s="27" t="s">
        <v>54</v>
      </c>
      <c r="F175" s="10" t="s">
        <v>980</v>
      </c>
      <c r="G175" s="28" t="s">
        <v>981</v>
      </c>
      <c r="H175" s="23"/>
      <c r="I175" s="19"/>
      <c r="J175" s="19"/>
      <c r="K175" s="16"/>
    </row>
    <row r="176" spans="1:11">
      <c r="A176" s="7">
        <v>44701</v>
      </c>
      <c r="B176" s="10">
        <v>44705</v>
      </c>
      <c r="C176" s="10">
        <v>44705</v>
      </c>
      <c r="D176" s="13" t="s">
        <v>223</v>
      </c>
      <c r="E176" s="27" t="s">
        <v>54</v>
      </c>
      <c r="F176" s="10" t="s">
        <v>684</v>
      </c>
      <c r="G176" s="28" t="s">
        <v>685</v>
      </c>
      <c r="H176" s="23" t="s">
        <v>539</v>
      </c>
      <c r="I176" s="19" t="s">
        <v>541</v>
      </c>
      <c r="J176" s="19" t="s">
        <v>684</v>
      </c>
      <c r="K176" s="16">
        <v>44712</v>
      </c>
    </row>
    <row r="177" spans="1:11">
      <c r="A177" s="7"/>
      <c r="B177" s="10">
        <v>44705</v>
      </c>
      <c r="C177" s="10">
        <v>44705</v>
      </c>
      <c r="D177" s="13" t="s">
        <v>224</v>
      </c>
      <c r="E177" s="27" t="s">
        <v>54</v>
      </c>
      <c r="F177" s="10" t="s">
        <v>982</v>
      </c>
      <c r="G177" s="28" t="s">
        <v>983</v>
      </c>
      <c r="H177" s="23"/>
      <c r="I177" s="19"/>
      <c r="J177" s="19"/>
      <c r="K177" s="16"/>
    </row>
    <row r="178" spans="1:11">
      <c r="A178" s="7">
        <v>44705</v>
      </c>
      <c r="B178" s="10">
        <v>44705</v>
      </c>
      <c r="C178" s="10">
        <v>44705</v>
      </c>
      <c r="D178" s="13" t="s">
        <v>225</v>
      </c>
      <c r="E178" s="27" t="s">
        <v>54</v>
      </c>
      <c r="F178" s="10" t="s">
        <v>686</v>
      </c>
      <c r="G178" s="28" t="s">
        <v>687</v>
      </c>
      <c r="H178" s="23" t="s">
        <v>539</v>
      </c>
      <c r="I178" s="19" t="s">
        <v>541</v>
      </c>
      <c r="J178" s="19" t="s">
        <v>686</v>
      </c>
      <c r="K178" s="16">
        <v>44712</v>
      </c>
    </row>
    <row r="179" spans="1:11">
      <c r="A179" s="7">
        <v>44705</v>
      </c>
      <c r="B179" s="10">
        <v>44705</v>
      </c>
      <c r="C179" s="10">
        <v>44705</v>
      </c>
      <c r="D179" s="13" t="s">
        <v>226</v>
      </c>
      <c r="E179" s="27" t="s">
        <v>54</v>
      </c>
      <c r="F179" s="10" t="s">
        <v>688</v>
      </c>
      <c r="G179" s="28" t="s">
        <v>689</v>
      </c>
      <c r="H179" s="23" t="s">
        <v>539</v>
      </c>
      <c r="I179" s="19" t="s">
        <v>541</v>
      </c>
      <c r="J179" s="19" t="s">
        <v>690</v>
      </c>
      <c r="K179" s="16">
        <v>44713</v>
      </c>
    </row>
    <row r="180" spans="1:11">
      <c r="A180" s="7">
        <v>44704</v>
      </c>
      <c r="B180" s="10">
        <v>44705</v>
      </c>
      <c r="C180" s="10">
        <v>44705</v>
      </c>
      <c r="D180" s="13" t="s">
        <v>227</v>
      </c>
      <c r="E180" s="27" t="s">
        <v>54</v>
      </c>
      <c r="F180" s="10" t="s">
        <v>691</v>
      </c>
      <c r="G180" s="28" t="s">
        <v>692</v>
      </c>
      <c r="H180" s="23" t="s">
        <v>539</v>
      </c>
      <c r="I180" s="19" t="s">
        <v>555</v>
      </c>
      <c r="J180" s="19" t="s">
        <v>693</v>
      </c>
      <c r="K180" s="16">
        <v>44712</v>
      </c>
    </row>
    <row r="181" spans="1:11">
      <c r="A181" s="7">
        <v>44713</v>
      </c>
      <c r="B181" s="10">
        <v>44713</v>
      </c>
      <c r="C181" s="10">
        <v>44713</v>
      </c>
      <c r="D181" s="13" t="s">
        <v>228</v>
      </c>
      <c r="E181" s="27" t="s">
        <v>54</v>
      </c>
      <c r="F181" s="10" t="s">
        <v>829</v>
      </c>
      <c r="G181" s="28" t="s">
        <v>830</v>
      </c>
      <c r="H181" s="23" t="s">
        <v>539</v>
      </c>
      <c r="I181" s="19" t="s">
        <v>541</v>
      </c>
      <c r="J181" s="19" t="s">
        <v>831</v>
      </c>
      <c r="K181" s="16">
        <v>44714</v>
      </c>
    </row>
    <row r="182" spans="1:11">
      <c r="A182" s="7">
        <v>44711</v>
      </c>
      <c r="B182" s="10">
        <v>44713</v>
      </c>
      <c r="C182" s="10">
        <v>44713</v>
      </c>
      <c r="D182" s="13" t="s">
        <v>229</v>
      </c>
      <c r="E182" s="27" t="s">
        <v>54</v>
      </c>
      <c r="F182" s="10" t="s">
        <v>832</v>
      </c>
      <c r="G182" s="28" t="s">
        <v>833</v>
      </c>
      <c r="H182" s="23" t="s">
        <v>317</v>
      </c>
      <c r="I182" s="19" t="s">
        <v>541</v>
      </c>
      <c r="J182" s="19" t="s">
        <v>832</v>
      </c>
      <c r="K182" s="16">
        <v>44714</v>
      </c>
    </row>
    <row r="183" spans="1:11">
      <c r="A183" s="7">
        <v>44711</v>
      </c>
      <c r="B183" s="10">
        <v>44713</v>
      </c>
      <c r="C183" s="10">
        <v>44713</v>
      </c>
      <c r="D183" s="13" t="s">
        <v>230</v>
      </c>
      <c r="E183" s="27" t="s">
        <v>54</v>
      </c>
      <c r="F183" s="10" t="s">
        <v>834</v>
      </c>
      <c r="G183" s="28" t="s">
        <v>835</v>
      </c>
      <c r="H183" s="23" t="s">
        <v>678</v>
      </c>
      <c r="I183" s="19" t="s">
        <v>545</v>
      </c>
      <c r="J183" s="19" t="s">
        <v>836</v>
      </c>
      <c r="K183" s="16">
        <v>44718</v>
      </c>
    </row>
    <row r="184" spans="1:11">
      <c r="A184" s="7"/>
      <c r="B184" s="10">
        <v>44713</v>
      </c>
      <c r="C184" s="10">
        <v>44713</v>
      </c>
      <c r="D184" s="13" t="s">
        <v>231</v>
      </c>
      <c r="E184" s="27" t="s">
        <v>54</v>
      </c>
      <c r="F184" s="10" t="s">
        <v>984</v>
      </c>
      <c r="G184" s="28" t="s">
        <v>985</v>
      </c>
      <c r="H184" s="23"/>
      <c r="I184" s="19"/>
      <c r="J184" s="19"/>
      <c r="K184" s="16"/>
    </row>
    <row r="185" spans="1:11">
      <c r="A185" s="7">
        <v>44714</v>
      </c>
      <c r="B185" s="10">
        <v>44715</v>
      </c>
      <c r="C185" s="10">
        <v>44715</v>
      </c>
      <c r="D185" s="13" t="s">
        <v>232</v>
      </c>
      <c r="E185" s="27" t="s">
        <v>54</v>
      </c>
      <c r="F185" s="10" t="s">
        <v>652</v>
      </c>
      <c r="G185" s="28" t="s">
        <v>837</v>
      </c>
      <c r="H185" s="23" t="s">
        <v>539</v>
      </c>
      <c r="I185" s="19" t="s">
        <v>318</v>
      </c>
      <c r="J185" s="19" t="s">
        <v>652</v>
      </c>
      <c r="K185" s="16">
        <v>44719</v>
      </c>
    </row>
    <row r="186" spans="1:11">
      <c r="A186" s="7">
        <v>44714</v>
      </c>
      <c r="B186" s="10">
        <v>44715</v>
      </c>
      <c r="C186" s="10">
        <v>44715</v>
      </c>
      <c r="D186" s="13" t="s">
        <v>233</v>
      </c>
      <c r="E186" s="27" t="s">
        <v>54</v>
      </c>
      <c r="F186" s="10" t="s">
        <v>838</v>
      </c>
      <c r="G186" s="28" t="s">
        <v>839</v>
      </c>
      <c r="H186" s="23" t="s">
        <v>539</v>
      </c>
      <c r="I186" s="19" t="s">
        <v>318</v>
      </c>
      <c r="J186" s="19" t="s">
        <v>838</v>
      </c>
      <c r="K186" s="16">
        <v>44720</v>
      </c>
    </row>
    <row r="187" spans="1:11">
      <c r="A187" s="7">
        <v>44714</v>
      </c>
      <c r="B187" s="10">
        <v>44715</v>
      </c>
      <c r="C187" s="10">
        <v>44715</v>
      </c>
      <c r="D187" s="13" t="s">
        <v>234</v>
      </c>
      <c r="E187" s="27" t="s">
        <v>54</v>
      </c>
      <c r="F187" s="10" t="s">
        <v>840</v>
      </c>
      <c r="G187" s="28" t="s">
        <v>841</v>
      </c>
      <c r="H187" s="23" t="s">
        <v>539</v>
      </c>
      <c r="I187" s="19" t="s">
        <v>842</v>
      </c>
      <c r="J187" s="19" t="s">
        <v>840</v>
      </c>
      <c r="K187" s="16">
        <v>44719</v>
      </c>
    </row>
    <row r="188" spans="1:11">
      <c r="A188" s="7">
        <v>44714</v>
      </c>
      <c r="B188" s="10">
        <v>44715</v>
      </c>
      <c r="C188" s="10">
        <v>44715</v>
      </c>
      <c r="D188" s="13" t="s">
        <v>235</v>
      </c>
      <c r="E188" s="27" t="s">
        <v>54</v>
      </c>
      <c r="F188" s="10" t="s">
        <v>843</v>
      </c>
      <c r="G188" s="28" t="s">
        <v>844</v>
      </c>
      <c r="H188" s="23" t="s">
        <v>317</v>
      </c>
      <c r="I188" s="19" t="s">
        <v>318</v>
      </c>
      <c r="J188" s="19" t="s">
        <v>843</v>
      </c>
      <c r="K188" s="16">
        <v>44719</v>
      </c>
    </row>
    <row r="189" spans="1:11">
      <c r="A189" s="7">
        <v>44715</v>
      </c>
      <c r="B189" s="10">
        <v>44718</v>
      </c>
      <c r="C189" s="10">
        <v>44718</v>
      </c>
      <c r="D189" s="13" t="s">
        <v>236</v>
      </c>
      <c r="E189" s="27" t="s">
        <v>54</v>
      </c>
      <c r="F189" s="10" t="s">
        <v>845</v>
      </c>
      <c r="G189" s="28" t="s">
        <v>846</v>
      </c>
      <c r="H189" s="23" t="s">
        <v>539</v>
      </c>
      <c r="I189" s="19" t="s">
        <v>541</v>
      </c>
      <c r="J189" s="19" t="s">
        <v>845</v>
      </c>
      <c r="K189" s="16">
        <v>44726</v>
      </c>
    </row>
    <row r="190" spans="1:11">
      <c r="A190" s="7">
        <v>44715</v>
      </c>
      <c r="B190" s="10">
        <v>44718</v>
      </c>
      <c r="C190" s="10">
        <v>44718</v>
      </c>
      <c r="D190" s="13" t="s">
        <v>237</v>
      </c>
      <c r="E190" s="27" t="s">
        <v>54</v>
      </c>
      <c r="F190" s="10" t="s">
        <v>847</v>
      </c>
      <c r="G190" s="28" t="s">
        <v>848</v>
      </c>
      <c r="H190" s="23" t="s">
        <v>317</v>
      </c>
      <c r="I190" s="19" t="s">
        <v>318</v>
      </c>
      <c r="J190" s="19" t="s">
        <v>847</v>
      </c>
      <c r="K190" s="16">
        <v>44719</v>
      </c>
    </row>
    <row r="191" spans="1:11">
      <c r="A191" s="7">
        <v>44715</v>
      </c>
      <c r="B191" s="10">
        <v>44718</v>
      </c>
      <c r="C191" s="10">
        <v>44718</v>
      </c>
      <c r="D191" s="13" t="s">
        <v>238</v>
      </c>
      <c r="E191" s="27" t="s">
        <v>54</v>
      </c>
      <c r="F191" s="10" t="s">
        <v>849</v>
      </c>
      <c r="G191" s="28" t="s">
        <v>850</v>
      </c>
      <c r="H191" s="23" t="s">
        <v>317</v>
      </c>
      <c r="I191" s="19" t="s">
        <v>318</v>
      </c>
      <c r="J191" s="19" t="s">
        <v>849</v>
      </c>
      <c r="K191" s="16">
        <v>44719</v>
      </c>
    </row>
    <row r="192" spans="1:11">
      <c r="A192" s="7">
        <v>44719</v>
      </c>
      <c r="B192" s="10">
        <v>44719</v>
      </c>
      <c r="C192" s="10">
        <v>44719</v>
      </c>
      <c r="D192" s="13" t="s">
        <v>239</v>
      </c>
      <c r="E192" s="27" t="s">
        <v>54</v>
      </c>
      <c r="F192" s="10" t="s">
        <v>851</v>
      </c>
      <c r="G192" s="28" t="s">
        <v>852</v>
      </c>
      <c r="H192" s="23" t="s">
        <v>539</v>
      </c>
      <c r="I192" s="19" t="s">
        <v>542</v>
      </c>
      <c r="J192" s="19" t="s">
        <v>851</v>
      </c>
      <c r="K192" s="16">
        <v>44720</v>
      </c>
    </row>
    <row r="193" spans="1:11">
      <c r="A193" s="7">
        <v>44719</v>
      </c>
      <c r="B193" s="10">
        <v>44719</v>
      </c>
      <c r="C193" s="10">
        <v>44719</v>
      </c>
      <c r="D193" s="13" t="s">
        <v>240</v>
      </c>
      <c r="E193" s="27" t="s">
        <v>54</v>
      </c>
      <c r="F193" s="10" t="s">
        <v>853</v>
      </c>
      <c r="G193" s="28" t="s">
        <v>854</v>
      </c>
      <c r="H193" s="23" t="s">
        <v>539</v>
      </c>
      <c r="I193" s="19" t="s">
        <v>573</v>
      </c>
      <c r="J193" s="19" t="s">
        <v>855</v>
      </c>
      <c r="K193" s="16">
        <v>44721</v>
      </c>
    </row>
    <row r="194" spans="1:11">
      <c r="A194" s="7">
        <v>44719</v>
      </c>
      <c r="B194" s="10">
        <v>44719</v>
      </c>
      <c r="C194" s="10">
        <v>44719</v>
      </c>
      <c r="D194" s="13" t="s">
        <v>241</v>
      </c>
      <c r="E194" s="27" t="s">
        <v>54</v>
      </c>
      <c r="F194" s="10" t="s">
        <v>856</v>
      </c>
      <c r="G194" s="28" t="s">
        <v>857</v>
      </c>
      <c r="H194" s="23" t="s">
        <v>572</v>
      </c>
      <c r="I194" s="19" t="s">
        <v>573</v>
      </c>
      <c r="J194" s="19" t="s">
        <v>855</v>
      </c>
      <c r="K194" s="16">
        <v>44721</v>
      </c>
    </row>
    <row r="195" spans="1:11">
      <c r="A195" s="7">
        <v>44719</v>
      </c>
      <c r="B195" s="10">
        <v>44719</v>
      </c>
      <c r="C195" s="10">
        <v>44719</v>
      </c>
      <c r="D195" s="13" t="s">
        <v>242</v>
      </c>
      <c r="E195" s="27" t="s">
        <v>54</v>
      </c>
      <c r="F195" s="10" t="s">
        <v>858</v>
      </c>
      <c r="G195" s="28" t="s">
        <v>859</v>
      </c>
      <c r="H195" s="23" t="s">
        <v>566</v>
      </c>
      <c r="I195" s="19" t="s">
        <v>318</v>
      </c>
      <c r="J195" s="19" t="s">
        <v>858</v>
      </c>
      <c r="K195" s="16">
        <v>44720</v>
      </c>
    </row>
    <row r="196" spans="1:11">
      <c r="A196" s="7">
        <v>44719</v>
      </c>
      <c r="B196" s="10">
        <v>44719</v>
      </c>
      <c r="C196" s="10">
        <v>44719</v>
      </c>
      <c r="D196" s="13" t="s">
        <v>243</v>
      </c>
      <c r="E196" s="27" t="s">
        <v>54</v>
      </c>
      <c r="F196" s="10" t="s">
        <v>860</v>
      </c>
      <c r="G196" s="28" t="s">
        <v>861</v>
      </c>
      <c r="H196" s="23" t="s">
        <v>317</v>
      </c>
      <c r="I196" s="19" t="s">
        <v>318</v>
      </c>
      <c r="J196" s="19" t="s">
        <v>860</v>
      </c>
      <c r="K196" s="16">
        <v>44720</v>
      </c>
    </row>
    <row r="197" spans="1:11">
      <c r="A197" s="7">
        <v>44719</v>
      </c>
      <c r="B197" s="10">
        <v>44719</v>
      </c>
      <c r="C197" s="10">
        <v>44719</v>
      </c>
      <c r="D197" s="13" t="s">
        <v>244</v>
      </c>
      <c r="E197" s="27" t="s">
        <v>54</v>
      </c>
      <c r="F197" s="10" t="s">
        <v>860</v>
      </c>
      <c r="G197" s="28" t="s">
        <v>862</v>
      </c>
      <c r="H197" s="23" t="s">
        <v>317</v>
      </c>
      <c r="I197" s="19" t="s">
        <v>318</v>
      </c>
      <c r="J197" s="19" t="s">
        <v>860</v>
      </c>
      <c r="K197" s="16">
        <v>44720</v>
      </c>
    </row>
    <row r="198" spans="1:11">
      <c r="A198" s="7">
        <v>44705</v>
      </c>
      <c r="B198" s="10">
        <v>44719</v>
      </c>
      <c r="C198" s="10">
        <v>44719</v>
      </c>
      <c r="D198" s="13" t="s">
        <v>245</v>
      </c>
      <c r="E198" s="27" t="s">
        <v>54</v>
      </c>
      <c r="F198" s="10" t="s">
        <v>863</v>
      </c>
      <c r="G198" s="28" t="s">
        <v>864</v>
      </c>
      <c r="H198" s="23" t="s">
        <v>865</v>
      </c>
      <c r="I198" s="19" t="s">
        <v>541</v>
      </c>
      <c r="J198" s="19" t="s">
        <v>863</v>
      </c>
      <c r="K198" s="16">
        <v>44727</v>
      </c>
    </row>
    <row r="199" spans="1:11">
      <c r="A199" s="7">
        <v>44720</v>
      </c>
      <c r="B199" s="10">
        <v>44721</v>
      </c>
      <c r="C199" s="10">
        <v>44721</v>
      </c>
      <c r="D199" s="13" t="s">
        <v>246</v>
      </c>
      <c r="E199" s="27" t="s">
        <v>54</v>
      </c>
      <c r="F199" s="10" t="s">
        <v>866</v>
      </c>
      <c r="G199" s="28" t="s">
        <v>867</v>
      </c>
      <c r="H199" s="23" t="s">
        <v>539</v>
      </c>
      <c r="I199" s="19" t="s">
        <v>318</v>
      </c>
      <c r="J199" s="19" t="s">
        <v>866</v>
      </c>
      <c r="K199" s="16">
        <v>44725</v>
      </c>
    </row>
    <row r="200" spans="1:11">
      <c r="A200" s="7">
        <v>44721</v>
      </c>
      <c r="B200" s="10">
        <v>44721</v>
      </c>
      <c r="C200" s="10">
        <v>44721</v>
      </c>
      <c r="D200" s="13" t="s">
        <v>247</v>
      </c>
      <c r="E200" s="27" t="s">
        <v>54</v>
      </c>
      <c r="F200" s="10" t="s">
        <v>868</v>
      </c>
      <c r="G200" s="28" t="s">
        <v>869</v>
      </c>
      <c r="H200" s="23" t="s">
        <v>539</v>
      </c>
      <c r="I200" s="19" t="s">
        <v>558</v>
      </c>
      <c r="J200" s="19" t="s">
        <v>868</v>
      </c>
      <c r="K200" s="16">
        <v>44725</v>
      </c>
    </row>
    <row r="201" spans="1:11">
      <c r="A201" s="7">
        <v>44722</v>
      </c>
      <c r="B201" s="10">
        <v>44726</v>
      </c>
      <c r="C201" s="10">
        <v>44726</v>
      </c>
      <c r="D201" s="13" t="s">
        <v>248</v>
      </c>
      <c r="E201" s="27" t="s">
        <v>54</v>
      </c>
      <c r="F201" s="10" t="s">
        <v>870</v>
      </c>
      <c r="G201" s="28" t="s">
        <v>871</v>
      </c>
      <c r="H201" s="23" t="s">
        <v>539</v>
      </c>
      <c r="I201" s="19" t="s">
        <v>872</v>
      </c>
      <c r="J201" s="19" t="s">
        <v>873</v>
      </c>
      <c r="K201" s="16">
        <v>44727</v>
      </c>
    </row>
    <row r="202" spans="1:11">
      <c r="A202" s="7">
        <v>44722</v>
      </c>
      <c r="B202" s="10">
        <v>44726</v>
      </c>
      <c r="C202" s="10">
        <v>44726</v>
      </c>
      <c r="D202" s="13" t="s">
        <v>249</v>
      </c>
      <c r="E202" s="27" t="s">
        <v>54</v>
      </c>
      <c r="F202" s="10" t="s">
        <v>874</v>
      </c>
      <c r="G202" s="28" t="s">
        <v>875</v>
      </c>
      <c r="H202" s="23" t="s">
        <v>539</v>
      </c>
      <c r="I202" s="19" t="s">
        <v>318</v>
      </c>
      <c r="J202" s="19" t="s">
        <v>874</v>
      </c>
      <c r="K202" s="16">
        <v>44727</v>
      </c>
    </row>
    <row r="203" spans="1:11">
      <c r="A203" s="7">
        <v>44727</v>
      </c>
      <c r="B203" s="10">
        <v>44726</v>
      </c>
      <c r="C203" s="10">
        <v>44726</v>
      </c>
      <c r="D203" s="13" t="s">
        <v>250</v>
      </c>
      <c r="E203" s="27" t="s">
        <v>54</v>
      </c>
      <c r="F203" s="10" t="s">
        <v>876</v>
      </c>
      <c r="G203" s="28" t="s">
        <v>877</v>
      </c>
      <c r="H203" s="23" t="s">
        <v>539</v>
      </c>
      <c r="I203" s="19" t="s">
        <v>318</v>
      </c>
      <c r="J203" s="19" t="s">
        <v>878</v>
      </c>
      <c r="K203" s="16">
        <v>44727</v>
      </c>
    </row>
    <row r="204" spans="1:11">
      <c r="A204" s="7">
        <v>44726</v>
      </c>
      <c r="B204" s="10">
        <v>44727</v>
      </c>
      <c r="C204" s="10">
        <v>44727</v>
      </c>
      <c r="D204" s="13" t="s">
        <v>251</v>
      </c>
      <c r="E204" s="27" t="s">
        <v>54</v>
      </c>
      <c r="F204" s="10" t="s">
        <v>879</v>
      </c>
      <c r="G204" s="28" t="s">
        <v>880</v>
      </c>
      <c r="H204" s="23" t="s">
        <v>539</v>
      </c>
      <c r="I204" s="19" t="s">
        <v>541</v>
      </c>
      <c r="J204" s="19" t="s">
        <v>879</v>
      </c>
      <c r="K204" s="16">
        <v>44729</v>
      </c>
    </row>
    <row r="205" spans="1:11">
      <c r="A205" s="7">
        <v>44725</v>
      </c>
      <c r="B205" s="10">
        <v>44727</v>
      </c>
      <c r="C205" s="10">
        <v>44727</v>
      </c>
      <c r="D205" s="13" t="s">
        <v>252</v>
      </c>
      <c r="E205" s="27" t="s">
        <v>54</v>
      </c>
      <c r="F205" s="10" t="s">
        <v>881</v>
      </c>
      <c r="G205" s="28" t="s">
        <v>882</v>
      </c>
      <c r="H205" s="23" t="s">
        <v>539</v>
      </c>
      <c r="I205" s="19" t="s">
        <v>541</v>
      </c>
      <c r="J205" s="19" t="s">
        <v>883</v>
      </c>
      <c r="K205" s="16">
        <v>44729</v>
      </c>
    </row>
    <row r="206" spans="1:11">
      <c r="A206" s="7">
        <v>44726</v>
      </c>
      <c r="B206" s="10">
        <v>44727</v>
      </c>
      <c r="C206" s="10">
        <v>44727</v>
      </c>
      <c r="D206" s="13" t="s">
        <v>253</v>
      </c>
      <c r="E206" s="27" t="s">
        <v>54</v>
      </c>
      <c r="F206" s="10" t="s">
        <v>884</v>
      </c>
      <c r="G206" s="28" t="s">
        <v>885</v>
      </c>
      <c r="H206" s="23" t="s">
        <v>539</v>
      </c>
      <c r="I206" s="19" t="s">
        <v>541</v>
      </c>
      <c r="J206" s="19" t="s">
        <v>886</v>
      </c>
      <c r="K206" s="16">
        <v>44733</v>
      </c>
    </row>
    <row r="207" spans="1:11">
      <c r="A207" s="7">
        <v>44726</v>
      </c>
      <c r="B207" s="10">
        <v>44727</v>
      </c>
      <c r="C207" s="10">
        <v>44727</v>
      </c>
      <c r="D207" s="13" t="s">
        <v>254</v>
      </c>
      <c r="E207" s="27" t="s">
        <v>54</v>
      </c>
      <c r="F207" s="10" t="s">
        <v>887</v>
      </c>
      <c r="G207" s="28">
        <v>65433524</v>
      </c>
      <c r="H207" s="23" t="s">
        <v>317</v>
      </c>
      <c r="I207" s="19" t="s">
        <v>541</v>
      </c>
      <c r="J207" s="19" t="s">
        <v>888</v>
      </c>
      <c r="K207" s="16">
        <v>44729</v>
      </c>
    </row>
    <row r="208" spans="1:11">
      <c r="A208" s="7">
        <v>44725</v>
      </c>
      <c r="B208" s="10">
        <v>44727</v>
      </c>
      <c r="C208" s="10">
        <v>44727</v>
      </c>
      <c r="D208" s="13" t="s">
        <v>255</v>
      </c>
      <c r="E208" s="27" t="s">
        <v>54</v>
      </c>
      <c r="F208" s="10" t="s">
        <v>889</v>
      </c>
      <c r="G208" s="28" t="s">
        <v>890</v>
      </c>
      <c r="H208" s="23" t="s">
        <v>891</v>
      </c>
      <c r="I208" s="19" t="s">
        <v>555</v>
      </c>
      <c r="J208" s="19" t="s">
        <v>889</v>
      </c>
      <c r="K208" s="16">
        <v>44732</v>
      </c>
    </row>
    <row r="209" spans="1:11">
      <c r="A209" s="7">
        <v>44726</v>
      </c>
      <c r="B209" s="10">
        <v>44727</v>
      </c>
      <c r="C209" s="10">
        <v>44727</v>
      </c>
      <c r="D209" s="13" t="s">
        <v>256</v>
      </c>
      <c r="E209" s="27" t="s">
        <v>54</v>
      </c>
      <c r="F209" s="10" t="s">
        <v>892</v>
      </c>
      <c r="G209" s="28" t="s">
        <v>893</v>
      </c>
      <c r="H209" s="23" t="s">
        <v>735</v>
      </c>
      <c r="I209" s="19" t="s">
        <v>541</v>
      </c>
      <c r="J209" s="20" t="s">
        <v>894</v>
      </c>
      <c r="K209" s="16">
        <v>44732</v>
      </c>
    </row>
    <row r="210" spans="1:11">
      <c r="A210" s="7">
        <v>44727</v>
      </c>
      <c r="B210" s="10">
        <v>44729</v>
      </c>
      <c r="C210" s="10">
        <v>44732</v>
      </c>
      <c r="D210" s="13" t="s">
        <v>257</v>
      </c>
      <c r="E210" s="27" t="s">
        <v>54</v>
      </c>
      <c r="F210" s="10" t="s">
        <v>895</v>
      </c>
      <c r="G210" s="28" t="s">
        <v>896</v>
      </c>
      <c r="H210" s="23" t="s">
        <v>539</v>
      </c>
      <c r="I210" s="19" t="s">
        <v>541</v>
      </c>
      <c r="J210" s="19" t="s">
        <v>895</v>
      </c>
      <c r="K210" s="16">
        <v>44736</v>
      </c>
    </row>
    <row r="211" spans="1:11">
      <c r="A211" s="7">
        <v>44727</v>
      </c>
      <c r="B211" s="10">
        <v>44729</v>
      </c>
      <c r="C211" s="10">
        <v>44732</v>
      </c>
      <c r="D211" s="13" t="s">
        <v>258</v>
      </c>
      <c r="E211" s="27" t="s">
        <v>54</v>
      </c>
      <c r="F211" s="10" t="s">
        <v>897</v>
      </c>
      <c r="G211" s="28" t="s">
        <v>898</v>
      </c>
      <c r="H211" s="23" t="s">
        <v>539</v>
      </c>
      <c r="I211" s="19" t="s">
        <v>541</v>
      </c>
      <c r="J211" s="19" t="s">
        <v>897</v>
      </c>
      <c r="K211" s="16">
        <v>44741</v>
      </c>
    </row>
    <row r="212" spans="1:11">
      <c r="A212" s="7">
        <v>44728</v>
      </c>
      <c r="B212" s="10">
        <v>44729</v>
      </c>
      <c r="C212" s="10">
        <v>44732</v>
      </c>
      <c r="D212" s="13" t="s">
        <v>259</v>
      </c>
      <c r="E212" s="27" t="s">
        <v>54</v>
      </c>
      <c r="F212" s="10" t="s">
        <v>899</v>
      </c>
      <c r="G212" s="28">
        <v>74505199</v>
      </c>
      <c r="H212" s="23" t="s">
        <v>317</v>
      </c>
      <c r="I212" s="19" t="s">
        <v>541</v>
      </c>
      <c r="J212" s="19" t="s">
        <v>899</v>
      </c>
      <c r="K212" s="16">
        <v>44740</v>
      </c>
    </row>
    <row r="213" spans="1:11">
      <c r="A213" s="7">
        <v>44728</v>
      </c>
      <c r="B213" s="10">
        <v>44729</v>
      </c>
      <c r="C213" s="10">
        <v>44732</v>
      </c>
      <c r="D213" s="13" t="s">
        <v>260</v>
      </c>
      <c r="E213" s="27" t="s">
        <v>54</v>
      </c>
      <c r="F213" s="10" t="s">
        <v>900</v>
      </c>
      <c r="G213" s="28" t="s">
        <v>901</v>
      </c>
      <c r="H213" s="23" t="s">
        <v>317</v>
      </c>
      <c r="I213" s="19" t="s">
        <v>541</v>
      </c>
      <c r="J213" s="19" t="s">
        <v>900</v>
      </c>
      <c r="K213" s="16">
        <v>44740</v>
      </c>
    </row>
    <row r="214" spans="1:11">
      <c r="A214" s="7">
        <v>44734</v>
      </c>
      <c r="B214" s="10">
        <v>44734</v>
      </c>
      <c r="C214" s="10">
        <v>44734</v>
      </c>
      <c r="D214" s="13" t="s">
        <v>261</v>
      </c>
      <c r="E214" s="27" t="s">
        <v>54</v>
      </c>
      <c r="F214" s="10" t="s">
        <v>902</v>
      </c>
      <c r="G214" s="28" t="s">
        <v>903</v>
      </c>
      <c r="H214" s="23" t="s">
        <v>539</v>
      </c>
      <c r="I214" s="19" t="s">
        <v>538</v>
      </c>
      <c r="J214" s="19" t="s">
        <v>904</v>
      </c>
      <c r="K214" s="16">
        <v>44740</v>
      </c>
    </row>
    <row r="215" spans="1:11">
      <c r="A215" s="7">
        <v>44733</v>
      </c>
      <c r="B215" s="10">
        <v>44734</v>
      </c>
      <c r="C215" s="10">
        <v>44734</v>
      </c>
      <c r="D215" s="13" t="s">
        <v>262</v>
      </c>
      <c r="E215" s="27" t="s">
        <v>54</v>
      </c>
      <c r="F215" s="10" t="s">
        <v>905</v>
      </c>
      <c r="G215" s="28">
        <v>147584300</v>
      </c>
      <c r="H215" s="23" t="s">
        <v>317</v>
      </c>
      <c r="I215" s="19" t="s">
        <v>590</v>
      </c>
      <c r="J215" s="19" t="s">
        <v>905</v>
      </c>
      <c r="K215" s="16">
        <v>44742</v>
      </c>
    </row>
    <row r="216" spans="1:11">
      <c r="A216" s="7">
        <v>44733</v>
      </c>
      <c r="B216" s="10">
        <v>44734</v>
      </c>
      <c r="C216" s="10">
        <v>44734</v>
      </c>
      <c r="D216" s="13" t="s">
        <v>263</v>
      </c>
      <c r="E216" s="27" t="s">
        <v>54</v>
      </c>
      <c r="F216" s="10" t="s">
        <v>906</v>
      </c>
      <c r="G216" s="28" t="s">
        <v>907</v>
      </c>
      <c r="H216" s="23" t="s">
        <v>552</v>
      </c>
      <c r="I216" s="19" t="s">
        <v>908</v>
      </c>
      <c r="J216" s="19" t="s">
        <v>906</v>
      </c>
      <c r="K216" s="16">
        <v>44739</v>
      </c>
    </row>
    <row r="217" spans="1:11">
      <c r="A217" s="7">
        <v>44735</v>
      </c>
      <c r="B217" s="10">
        <v>44735</v>
      </c>
      <c r="C217" s="10">
        <v>44735</v>
      </c>
      <c r="D217" s="13" t="s">
        <v>264</v>
      </c>
      <c r="E217" s="27" t="s">
        <v>54</v>
      </c>
      <c r="F217" s="10" t="s">
        <v>909</v>
      </c>
      <c r="G217" s="28" t="s">
        <v>910</v>
      </c>
      <c r="H217" s="23" t="s">
        <v>539</v>
      </c>
      <c r="I217" s="19" t="s">
        <v>545</v>
      </c>
      <c r="J217" s="19" t="s">
        <v>911</v>
      </c>
      <c r="K217" s="16">
        <v>44736</v>
      </c>
    </row>
    <row r="218" spans="1:11">
      <c r="A218" s="7">
        <v>44739</v>
      </c>
      <c r="B218" s="10">
        <v>44739</v>
      </c>
      <c r="C218" s="10">
        <v>44740</v>
      </c>
      <c r="D218" s="13" t="s">
        <v>265</v>
      </c>
      <c r="E218" s="27" t="s">
        <v>54</v>
      </c>
      <c r="F218" s="10" t="s">
        <v>935</v>
      </c>
      <c r="G218" s="28" t="s">
        <v>936</v>
      </c>
      <c r="H218" s="23" t="s">
        <v>539</v>
      </c>
      <c r="I218" s="19" t="s">
        <v>573</v>
      </c>
      <c r="J218" s="19" t="s">
        <v>937</v>
      </c>
      <c r="K218" s="16">
        <v>44753</v>
      </c>
    </row>
    <row r="219" spans="1:11">
      <c r="A219" s="7">
        <v>44736</v>
      </c>
      <c r="B219" s="10">
        <v>44739</v>
      </c>
      <c r="C219" s="10">
        <v>44740</v>
      </c>
      <c r="D219" s="13" t="s">
        <v>266</v>
      </c>
      <c r="E219" s="27" t="s">
        <v>54</v>
      </c>
      <c r="F219" s="10" t="s">
        <v>912</v>
      </c>
      <c r="G219" s="28" t="s">
        <v>914</v>
      </c>
      <c r="H219" s="23" t="s">
        <v>317</v>
      </c>
      <c r="I219" s="19" t="s">
        <v>541</v>
      </c>
      <c r="J219" s="19" t="s">
        <v>913</v>
      </c>
      <c r="K219" s="16">
        <v>44742</v>
      </c>
    </row>
    <row r="220" spans="1:11">
      <c r="A220" s="7">
        <v>44736</v>
      </c>
      <c r="B220" s="10">
        <v>44739</v>
      </c>
      <c r="C220" s="10">
        <v>44740</v>
      </c>
      <c r="D220" s="13" t="s">
        <v>267</v>
      </c>
      <c r="E220" s="27" t="s">
        <v>54</v>
      </c>
      <c r="F220" s="10" t="s">
        <v>915</v>
      </c>
      <c r="G220" s="28" t="s">
        <v>916</v>
      </c>
      <c r="H220" s="23" t="s">
        <v>317</v>
      </c>
      <c r="I220" s="19" t="s">
        <v>541</v>
      </c>
      <c r="J220" s="19" t="s">
        <v>913</v>
      </c>
      <c r="K220" s="16">
        <v>44742</v>
      </c>
    </row>
    <row r="221" spans="1:11">
      <c r="A221" s="7">
        <v>44736</v>
      </c>
      <c r="B221" s="10">
        <v>44739</v>
      </c>
      <c r="C221" s="10">
        <v>44740</v>
      </c>
      <c r="D221" s="13" t="s">
        <v>268</v>
      </c>
      <c r="E221" s="27" t="s">
        <v>54</v>
      </c>
      <c r="F221" s="10" t="s">
        <v>917</v>
      </c>
      <c r="G221" s="28" t="s">
        <v>918</v>
      </c>
      <c r="H221" s="23" t="s">
        <v>579</v>
      </c>
      <c r="I221" s="19" t="s">
        <v>541</v>
      </c>
      <c r="J221" s="19" t="s">
        <v>917</v>
      </c>
      <c r="K221" s="16">
        <v>44741</v>
      </c>
    </row>
    <row r="222" spans="1:11">
      <c r="A222" s="7">
        <v>44740</v>
      </c>
      <c r="B222" s="10">
        <v>44740</v>
      </c>
      <c r="C222" s="10">
        <v>44741</v>
      </c>
      <c r="D222" s="13" t="s">
        <v>269</v>
      </c>
      <c r="E222" s="27" t="s">
        <v>54</v>
      </c>
      <c r="F222" s="10" t="s">
        <v>919</v>
      </c>
      <c r="G222" s="28" t="s">
        <v>920</v>
      </c>
      <c r="H222" s="23" t="s">
        <v>539</v>
      </c>
      <c r="I222" s="19" t="s">
        <v>318</v>
      </c>
      <c r="J222" s="19" t="s">
        <v>921</v>
      </c>
      <c r="K222" s="16">
        <v>44741</v>
      </c>
    </row>
    <row r="223" spans="1:11">
      <c r="A223" s="7">
        <v>44740</v>
      </c>
      <c r="B223" s="10">
        <v>44740</v>
      </c>
      <c r="C223" s="10">
        <v>44741</v>
      </c>
      <c r="D223" s="13" t="s">
        <v>270</v>
      </c>
      <c r="E223" s="27" t="s">
        <v>54</v>
      </c>
      <c r="F223" s="10" t="s">
        <v>938</v>
      </c>
      <c r="G223" s="28" t="s">
        <v>939</v>
      </c>
      <c r="H223" s="23" t="s">
        <v>539</v>
      </c>
      <c r="I223" s="19" t="s">
        <v>940</v>
      </c>
      <c r="J223" s="19" t="s">
        <v>938</v>
      </c>
      <c r="K223" s="16">
        <v>44747</v>
      </c>
    </row>
    <row r="224" spans="1:11">
      <c r="A224" s="7">
        <v>44740</v>
      </c>
      <c r="B224" s="10">
        <v>44740</v>
      </c>
      <c r="C224" s="10">
        <v>44741</v>
      </c>
      <c r="D224" s="13" t="s">
        <v>271</v>
      </c>
      <c r="E224" s="27" t="s">
        <v>54</v>
      </c>
      <c r="F224" s="10" t="s">
        <v>922</v>
      </c>
      <c r="G224" s="28" t="s">
        <v>923</v>
      </c>
      <c r="H224" s="23" t="s">
        <v>572</v>
      </c>
      <c r="I224" s="19" t="s">
        <v>538</v>
      </c>
      <c r="J224" s="19" t="s">
        <v>922</v>
      </c>
      <c r="K224" s="16">
        <v>44742</v>
      </c>
    </row>
    <row r="225" spans="1:11" ht="20.95">
      <c r="A225" s="7">
        <v>44740</v>
      </c>
      <c r="B225" s="10">
        <v>44740</v>
      </c>
      <c r="C225" s="10">
        <v>44741</v>
      </c>
      <c r="D225" s="13" t="s">
        <v>272</v>
      </c>
      <c r="E225" s="27" t="s">
        <v>54</v>
      </c>
      <c r="F225" s="10" t="s">
        <v>924</v>
      </c>
      <c r="G225" s="28" t="s">
        <v>925</v>
      </c>
      <c r="H225" s="23" t="s">
        <v>539</v>
      </c>
      <c r="I225" s="19" t="s">
        <v>926</v>
      </c>
      <c r="J225" s="19" t="s">
        <v>927</v>
      </c>
      <c r="K225" s="16">
        <v>44741</v>
      </c>
    </row>
    <row r="226" spans="1:11" ht="20.95">
      <c r="A226" s="7">
        <v>44740</v>
      </c>
      <c r="B226" s="10">
        <v>44740</v>
      </c>
      <c r="C226" s="10">
        <v>44741</v>
      </c>
      <c r="D226" s="13" t="s">
        <v>273</v>
      </c>
      <c r="E226" s="27" t="s">
        <v>54</v>
      </c>
      <c r="F226" s="10" t="s">
        <v>928</v>
      </c>
      <c r="G226" s="28" t="s">
        <v>929</v>
      </c>
      <c r="H226" s="23" t="s">
        <v>539</v>
      </c>
      <c r="I226" s="19" t="s">
        <v>926</v>
      </c>
      <c r="J226" s="19" t="s">
        <v>927</v>
      </c>
      <c r="K226" s="16">
        <v>44741</v>
      </c>
    </row>
    <row r="227" spans="1:11" ht="20.95">
      <c r="A227" s="7" t="s">
        <v>930</v>
      </c>
      <c r="B227" s="10">
        <v>44740</v>
      </c>
      <c r="C227" s="10">
        <v>44741</v>
      </c>
      <c r="D227" s="13" t="s">
        <v>274</v>
      </c>
      <c r="E227" s="27" t="s">
        <v>54</v>
      </c>
      <c r="F227" s="10" t="s">
        <v>392</v>
      </c>
      <c r="G227" s="28" t="s">
        <v>393</v>
      </c>
      <c r="H227" s="23" t="s">
        <v>572</v>
      </c>
      <c r="I227" s="19" t="s">
        <v>926</v>
      </c>
      <c r="J227" s="19" t="s">
        <v>927</v>
      </c>
      <c r="K227" s="16">
        <v>44741</v>
      </c>
    </row>
    <row r="228" spans="1:11">
      <c r="A228" s="7">
        <v>44740</v>
      </c>
      <c r="B228" s="10">
        <v>44740</v>
      </c>
      <c r="C228" s="10">
        <v>44741</v>
      </c>
      <c r="D228" s="13" t="s">
        <v>275</v>
      </c>
      <c r="E228" s="27" t="s">
        <v>54</v>
      </c>
      <c r="F228" s="10" t="s">
        <v>544</v>
      </c>
      <c r="G228" s="28" t="s">
        <v>372</v>
      </c>
      <c r="H228" s="23" t="s">
        <v>539</v>
      </c>
      <c r="I228" s="19"/>
      <c r="J228" s="19" t="s">
        <v>941</v>
      </c>
      <c r="K228" s="16">
        <v>44743</v>
      </c>
    </row>
    <row r="229" spans="1:11">
      <c r="A229" s="7">
        <v>44740</v>
      </c>
      <c r="B229" s="10">
        <v>44740</v>
      </c>
      <c r="C229" s="10">
        <v>44741</v>
      </c>
      <c r="D229" s="13" t="s">
        <v>276</v>
      </c>
      <c r="E229" s="27" t="s">
        <v>54</v>
      </c>
      <c r="F229" s="10" t="s">
        <v>931</v>
      </c>
      <c r="G229" s="28" t="s">
        <v>932</v>
      </c>
      <c r="H229" s="23" t="s">
        <v>539</v>
      </c>
      <c r="I229" s="19" t="s">
        <v>573</v>
      </c>
      <c r="J229" s="19" t="s">
        <v>931</v>
      </c>
      <c r="K229" s="16">
        <v>44742</v>
      </c>
    </row>
    <row r="230" spans="1:11">
      <c r="A230" s="7">
        <v>44740</v>
      </c>
      <c r="B230" s="10">
        <v>44740</v>
      </c>
      <c r="C230" s="10">
        <v>44741</v>
      </c>
      <c r="D230" s="13" t="s">
        <v>277</v>
      </c>
      <c r="E230" s="27" t="s">
        <v>54</v>
      </c>
      <c r="F230" s="10" t="s">
        <v>933</v>
      </c>
      <c r="G230" s="28" t="s">
        <v>934</v>
      </c>
      <c r="H230" s="23" t="s">
        <v>543</v>
      </c>
      <c r="I230" s="19" t="s">
        <v>573</v>
      </c>
      <c r="J230" s="19" t="s">
        <v>933</v>
      </c>
      <c r="K230" s="16">
        <v>44742</v>
      </c>
    </row>
    <row r="231" spans="1:11">
      <c r="A231" s="7">
        <v>44742</v>
      </c>
      <c r="B231" s="10">
        <v>44746</v>
      </c>
      <c r="C231" s="10">
        <v>44746</v>
      </c>
      <c r="D231" s="13" t="s">
        <v>278</v>
      </c>
      <c r="E231" s="27" t="s">
        <v>54</v>
      </c>
      <c r="F231" s="10" t="s">
        <v>942</v>
      </c>
      <c r="G231" s="28" t="s">
        <v>943</v>
      </c>
      <c r="H231" s="23" t="s">
        <v>539</v>
      </c>
      <c r="I231" s="19" t="s">
        <v>541</v>
      </c>
      <c r="J231" s="19" t="s">
        <v>944</v>
      </c>
      <c r="K231" s="16">
        <v>44749</v>
      </c>
    </row>
    <row r="232" spans="1:11">
      <c r="A232" s="7">
        <v>44742</v>
      </c>
      <c r="B232" s="10">
        <v>44746</v>
      </c>
      <c r="C232" s="10">
        <v>44746</v>
      </c>
      <c r="D232" s="13" t="s">
        <v>279</v>
      </c>
      <c r="E232" s="27" t="s">
        <v>54</v>
      </c>
      <c r="F232" s="10" t="s">
        <v>945</v>
      </c>
      <c r="G232" s="28" t="s">
        <v>946</v>
      </c>
      <c r="H232" s="23" t="s">
        <v>539</v>
      </c>
      <c r="I232" s="19" t="s">
        <v>541</v>
      </c>
      <c r="J232" s="19" t="s">
        <v>944</v>
      </c>
      <c r="K232" s="16">
        <v>44749</v>
      </c>
    </row>
    <row r="233" spans="1:11">
      <c r="A233" s="7">
        <v>44742</v>
      </c>
      <c r="B233" s="10">
        <v>44746</v>
      </c>
      <c r="C233" s="10">
        <v>44746</v>
      </c>
      <c r="D233" s="13" t="s">
        <v>280</v>
      </c>
      <c r="E233" s="27" t="s">
        <v>54</v>
      </c>
      <c r="F233" s="10" t="s">
        <v>947</v>
      </c>
      <c r="G233" s="28" t="s">
        <v>948</v>
      </c>
      <c r="H233" s="23" t="s">
        <v>539</v>
      </c>
      <c r="I233" s="19" t="s">
        <v>541</v>
      </c>
      <c r="J233" s="19" t="s">
        <v>949</v>
      </c>
      <c r="K233" s="16">
        <v>44755</v>
      </c>
    </row>
    <row r="234" spans="1:11">
      <c r="A234" s="7"/>
      <c r="B234" s="10">
        <v>44746</v>
      </c>
      <c r="C234" s="10">
        <v>44746</v>
      </c>
      <c r="D234" s="13" t="s">
        <v>281</v>
      </c>
      <c r="E234" s="27" t="s">
        <v>54</v>
      </c>
      <c r="F234" s="10" t="s">
        <v>988</v>
      </c>
      <c r="G234" s="28" t="s">
        <v>989</v>
      </c>
      <c r="H234" s="23"/>
      <c r="I234" s="19"/>
      <c r="J234" s="19"/>
      <c r="K234" s="16"/>
    </row>
    <row r="235" spans="1:11">
      <c r="A235" s="7">
        <v>44742</v>
      </c>
      <c r="B235" s="10">
        <v>44746</v>
      </c>
      <c r="C235" s="10">
        <v>44746</v>
      </c>
      <c r="D235" s="13" t="s">
        <v>282</v>
      </c>
      <c r="E235" s="27" t="s">
        <v>54</v>
      </c>
      <c r="F235" s="10" t="s">
        <v>950</v>
      </c>
      <c r="G235" s="28" t="s">
        <v>951</v>
      </c>
      <c r="H235" s="23" t="s">
        <v>317</v>
      </c>
      <c r="I235" s="19" t="s">
        <v>952</v>
      </c>
      <c r="J235" s="19" t="s">
        <v>950</v>
      </c>
      <c r="K235" s="16">
        <v>44748</v>
      </c>
    </row>
    <row r="236" spans="1:11">
      <c r="A236" s="7">
        <v>44743</v>
      </c>
      <c r="B236" s="10">
        <v>44746</v>
      </c>
      <c r="C236" s="10">
        <v>44746</v>
      </c>
      <c r="D236" s="13" t="s">
        <v>283</v>
      </c>
      <c r="E236" s="27" t="s">
        <v>54</v>
      </c>
      <c r="F236" s="10" t="s">
        <v>953</v>
      </c>
      <c r="G236" s="28" t="s">
        <v>954</v>
      </c>
      <c r="H236" s="23" t="s">
        <v>543</v>
      </c>
      <c r="I236" s="19" t="s">
        <v>573</v>
      </c>
      <c r="J236" s="19" t="s">
        <v>953</v>
      </c>
      <c r="K236" s="16">
        <v>44749</v>
      </c>
    </row>
    <row r="237" spans="1:11">
      <c r="A237" s="7">
        <v>44743</v>
      </c>
      <c r="B237" s="10">
        <v>44746</v>
      </c>
      <c r="C237" s="10">
        <v>44746</v>
      </c>
      <c r="D237" s="13" t="s">
        <v>284</v>
      </c>
      <c r="E237" s="27" t="s">
        <v>54</v>
      </c>
      <c r="F237" s="10" t="s">
        <v>955</v>
      </c>
      <c r="G237" s="28" t="s">
        <v>956</v>
      </c>
      <c r="H237" s="23" t="s">
        <v>566</v>
      </c>
      <c r="I237" s="19" t="s">
        <v>318</v>
      </c>
      <c r="J237" s="19" t="s">
        <v>957</v>
      </c>
      <c r="K237" s="16">
        <v>44748</v>
      </c>
    </row>
    <row r="238" spans="1:11">
      <c r="A238" s="7"/>
      <c r="B238" s="10">
        <v>44747</v>
      </c>
      <c r="C238" s="10">
        <v>44747</v>
      </c>
      <c r="D238" s="13" t="s">
        <v>285</v>
      </c>
      <c r="E238" s="27" t="s">
        <v>54</v>
      </c>
      <c r="F238" s="10" t="s">
        <v>990</v>
      </c>
      <c r="G238" s="28" t="s">
        <v>991</v>
      </c>
      <c r="H238" s="23"/>
      <c r="I238" s="19"/>
      <c r="J238" s="19"/>
      <c r="K238" s="16"/>
    </row>
    <row r="239" spans="1:11">
      <c r="A239" s="7">
        <v>44747</v>
      </c>
      <c r="B239" s="10">
        <v>44747</v>
      </c>
      <c r="C239" s="10">
        <v>44747</v>
      </c>
      <c r="D239" s="13" t="s">
        <v>286</v>
      </c>
      <c r="E239" s="27" t="s">
        <v>54</v>
      </c>
      <c r="F239" s="10" t="s">
        <v>958</v>
      </c>
      <c r="G239" s="28" t="s">
        <v>959</v>
      </c>
      <c r="H239" s="23" t="s">
        <v>590</v>
      </c>
      <c r="I239" s="19" t="s">
        <v>318</v>
      </c>
      <c r="J239" s="19" t="s">
        <v>958</v>
      </c>
      <c r="K239" s="16">
        <v>44749</v>
      </c>
    </row>
    <row r="240" spans="1:11">
      <c r="A240" s="7">
        <v>44747</v>
      </c>
      <c r="B240" s="10">
        <v>44747</v>
      </c>
      <c r="C240" s="10">
        <v>44747</v>
      </c>
      <c r="D240" s="13" t="s">
        <v>287</v>
      </c>
      <c r="E240" s="27" t="s">
        <v>54</v>
      </c>
      <c r="F240" s="10" t="s">
        <v>960</v>
      </c>
      <c r="G240" s="28" t="s">
        <v>961</v>
      </c>
      <c r="H240" s="23" t="s">
        <v>590</v>
      </c>
      <c r="I240" s="19" t="s">
        <v>318</v>
      </c>
      <c r="J240" s="19" t="s">
        <v>960</v>
      </c>
      <c r="K240" s="16">
        <v>44749</v>
      </c>
    </row>
    <row r="241" spans="1:11">
      <c r="A241" s="7">
        <v>44747</v>
      </c>
      <c r="B241" s="10">
        <v>44747</v>
      </c>
      <c r="C241" s="10">
        <v>44747</v>
      </c>
      <c r="D241" s="13" t="s">
        <v>288</v>
      </c>
      <c r="E241" s="27" t="s">
        <v>54</v>
      </c>
      <c r="F241" s="10" t="s">
        <v>962</v>
      </c>
      <c r="G241" s="28" t="s">
        <v>963</v>
      </c>
      <c r="H241" s="23" t="s">
        <v>317</v>
      </c>
      <c r="I241" s="19" t="s">
        <v>573</v>
      </c>
      <c r="J241" s="19" t="s">
        <v>962</v>
      </c>
      <c r="K241" s="16">
        <v>44753</v>
      </c>
    </row>
    <row r="242" spans="1:11">
      <c r="A242" s="7">
        <v>44748</v>
      </c>
      <c r="B242" s="10">
        <v>44749</v>
      </c>
      <c r="C242" s="10">
        <v>44749</v>
      </c>
      <c r="D242" s="13" t="s">
        <v>289</v>
      </c>
      <c r="E242" s="27" t="s">
        <v>54</v>
      </c>
      <c r="F242" s="10" t="s">
        <v>964</v>
      </c>
      <c r="G242" s="28" t="s">
        <v>965</v>
      </c>
      <c r="H242" s="23" t="s">
        <v>539</v>
      </c>
      <c r="I242" s="19" t="s">
        <v>541</v>
      </c>
      <c r="J242" s="19" t="s">
        <v>966</v>
      </c>
      <c r="K242" s="16">
        <v>44753</v>
      </c>
    </row>
    <row r="243" spans="1:11">
      <c r="A243" s="7"/>
      <c r="B243" s="10">
        <v>44749</v>
      </c>
      <c r="C243" s="10">
        <v>44749</v>
      </c>
      <c r="D243" s="13" t="s">
        <v>290</v>
      </c>
      <c r="E243" s="27" t="s">
        <v>54</v>
      </c>
      <c r="F243" s="10" t="s">
        <v>986</v>
      </c>
      <c r="G243" s="28" t="s">
        <v>987</v>
      </c>
      <c r="H243" s="23"/>
      <c r="I243" s="19"/>
      <c r="J243" s="19"/>
      <c r="K243" s="16"/>
    </row>
    <row r="244" spans="1:11">
      <c r="A244" s="7">
        <v>44748</v>
      </c>
      <c r="B244" s="10">
        <v>44749</v>
      </c>
      <c r="C244" s="10">
        <v>44749</v>
      </c>
      <c r="D244" s="13" t="s">
        <v>291</v>
      </c>
      <c r="E244" s="27" t="s">
        <v>54</v>
      </c>
      <c r="F244" s="10" t="s">
        <v>967</v>
      </c>
      <c r="G244" s="28" t="s">
        <v>968</v>
      </c>
      <c r="H244" s="23" t="s">
        <v>539</v>
      </c>
      <c r="I244" s="19" t="s">
        <v>318</v>
      </c>
      <c r="J244" s="19" t="s">
        <v>967</v>
      </c>
      <c r="K244" s="16">
        <v>44753</v>
      </c>
    </row>
    <row r="245" spans="1:11">
      <c r="A245" s="7">
        <v>44748</v>
      </c>
      <c r="B245" s="10">
        <v>44749</v>
      </c>
      <c r="C245" s="10">
        <v>44749</v>
      </c>
      <c r="D245" s="13" t="s">
        <v>292</v>
      </c>
      <c r="E245" s="27" t="s">
        <v>54</v>
      </c>
      <c r="F245" s="10" t="s">
        <v>969</v>
      </c>
      <c r="G245" s="28" t="s">
        <v>970</v>
      </c>
      <c r="H245" s="23" t="s">
        <v>539</v>
      </c>
      <c r="I245" s="19" t="s">
        <v>541</v>
      </c>
      <c r="J245" s="19" t="s">
        <v>969</v>
      </c>
      <c r="K245" s="16">
        <v>44750</v>
      </c>
    </row>
    <row r="246" spans="1:11">
      <c r="A246" s="7">
        <v>44748</v>
      </c>
      <c r="B246" s="10">
        <v>44749</v>
      </c>
      <c r="C246" s="10">
        <v>44749</v>
      </c>
      <c r="D246" s="13" t="s">
        <v>293</v>
      </c>
      <c r="E246" s="27" t="s">
        <v>54</v>
      </c>
      <c r="F246" s="10" t="s">
        <v>319</v>
      </c>
      <c r="G246" s="28">
        <v>154264882</v>
      </c>
      <c r="H246" s="23" t="s">
        <v>317</v>
      </c>
      <c r="I246" s="19" t="s">
        <v>318</v>
      </c>
      <c r="J246" s="19" t="s">
        <v>319</v>
      </c>
      <c r="K246" s="16">
        <v>44750</v>
      </c>
    </row>
    <row r="247" spans="1:11">
      <c r="A247" s="7">
        <v>44748</v>
      </c>
      <c r="B247" s="10">
        <v>44749</v>
      </c>
      <c r="C247" s="10">
        <v>44749</v>
      </c>
      <c r="D247" s="13" t="s">
        <v>294</v>
      </c>
      <c r="E247" s="27" t="s">
        <v>54</v>
      </c>
      <c r="F247" s="10" t="s">
        <v>971</v>
      </c>
      <c r="G247" s="28">
        <v>90783993</v>
      </c>
      <c r="H247" s="23" t="s">
        <v>317</v>
      </c>
      <c r="I247" s="19" t="s">
        <v>318</v>
      </c>
      <c r="J247" s="19" t="s">
        <v>319</v>
      </c>
      <c r="K247" s="16">
        <v>44750</v>
      </c>
    </row>
    <row r="248" spans="1:11">
      <c r="A248" s="7">
        <v>44748</v>
      </c>
      <c r="B248" s="10">
        <v>44749</v>
      </c>
      <c r="C248" s="10">
        <v>44749</v>
      </c>
      <c r="D248" s="13" t="s">
        <v>295</v>
      </c>
      <c r="E248" s="27" t="s">
        <v>54</v>
      </c>
      <c r="F248" s="10" t="s">
        <v>972</v>
      </c>
      <c r="G248" s="28" t="s">
        <v>316</v>
      </c>
      <c r="H248" s="23" t="s">
        <v>317</v>
      </c>
      <c r="I248" s="19" t="s">
        <v>318</v>
      </c>
      <c r="J248" s="19" t="s">
        <v>319</v>
      </c>
      <c r="K248" s="16">
        <v>44750</v>
      </c>
    </row>
    <row r="249" spans="1:11">
      <c r="A249" s="7">
        <v>44748</v>
      </c>
      <c r="B249" s="10">
        <v>44749</v>
      </c>
      <c r="C249" s="10">
        <v>44749</v>
      </c>
      <c r="D249" s="13" t="s">
        <v>296</v>
      </c>
      <c r="E249" s="27" t="s">
        <v>54</v>
      </c>
      <c r="F249" s="10" t="s">
        <v>973</v>
      </c>
      <c r="G249" s="28">
        <v>161804611</v>
      </c>
      <c r="H249" s="23" t="s">
        <v>317</v>
      </c>
      <c r="I249" s="19" t="s">
        <v>541</v>
      </c>
      <c r="J249" s="19" t="s">
        <v>973</v>
      </c>
      <c r="K249" s="16">
        <v>44750</v>
      </c>
    </row>
    <row r="250" spans="1:11">
      <c r="A250" s="7">
        <v>44750</v>
      </c>
      <c r="B250" s="10">
        <v>44754</v>
      </c>
      <c r="C250" s="10">
        <v>44754</v>
      </c>
      <c r="D250" s="13" t="s">
        <v>297</v>
      </c>
      <c r="E250" s="27" t="s">
        <v>54</v>
      </c>
      <c r="F250" s="10" t="s">
        <v>992</v>
      </c>
      <c r="G250" s="28">
        <v>179792911</v>
      </c>
      <c r="H250" s="23" t="s">
        <v>1250</v>
      </c>
      <c r="I250" s="19" t="s">
        <v>541</v>
      </c>
      <c r="J250" s="19" t="s">
        <v>992</v>
      </c>
      <c r="K250" s="16">
        <v>44756</v>
      </c>
    </row>
    <row r="251" spans="1:11">
      <c r="A251" s="7">
        <v>44750</v>
      </c>
      <c r="B251" s="10">
        <v>44754</v>
      </c>
      <c r="C251" s="10">
        <v>44754</v>
      </c>
      <c r="D251" s="13" t="s">
        <v>298</v>
      </c>
      <c r="E251" s="27" t="s">
        <v>54</v>
      </c>
      <c r="F251" s="10" t="s">
        <v>993</v>
      </c>
      <c r="G251" s="28">
        <v>158301269</v>
      </c>
      <c r="H251" s="23" t="s">
        <v>1250</v>
      </c>
      <c r="I251" s="19" t="s">
        <v>541</v>
      </c>
      <c r="J251" s="19" t="s">
        <v>992</v>
      </c>
      <c r="K251" s="16">
        <v>44756</v>
      </c>
    </row>
    <row r="252" spans="1:11">
      <c r="A252" s="7">
        <v>44750</v>
      </c>
      <c r="B252" s="10">
        <v>44753</v>
      </c>
      <c r="C252" s="10">
        <v>44754</v>
      </c>
      <c r="D252" s="13" t="s">
        <v>299</v>
      </c>
      <c r="E252" s="27" t="s">
        <v>54</v>
      </c>
      <c r="F252" s="10" t="s">
        <v>974</v>
      </c>
      <c r="G252" s="28">
        <v>128271913</v>
      </c>
      <c r="H252" s="23" t="s">
        <v>317</v>
      </c>
      <c r="I252" s="19" t="s">
        <v>975</v>
      </c>
      <c r="J252" s="19" t="s">
        <v>974</v>
      </c>
      <c r="K252" s="16">
        <v>44755</v>
      </c>
    </row>
    <row r="253" spans="1:11">
      <c r="A253" s="7">
        <v>44750</v>
      </c>
      <c r="B253" s="10">
        <v>44753</v>
      </c>
      <c r="C253" s="10">
        <v>44754</v>
      </c>
      <c r="D253" s="13" t="s">
        <v>300</v>
      </c>
      <c r="E253" s="27" t="s">
        <v>54</v>
      </c>
      <c r="F253" s="10" t="s">
        <v>976</v>
      </c>
      <c r="G253" s="28">
        <v>115686094</v>
      </c>
      <c r="H253" s="23" t="s">
        <v>317</v>
      </c>
      <c r="I253" s="19" t="s">
        <v>977</v>
      </c>
      <c r="J253" s="19" t="s">
        <v>976</v>
      </c>
      <c r="K253" s="16">
        <v>44755</v>
      </c>
    </row>
    <row r="254" spans="1:11">
      <c r="A254" s="7">
        <v>44750</v>
      </c>
      <c r="B254" s="10">
        <v>44754</v>
      </c>
      <c r="C254" s="10">
        <v>44754</v>
      </c>
      <c r="D254" s="13" t="s">
        <v>301</v>
      </c>
      <c r="E254" s="27" t="s">
        <v>54</v>
      </c>
      <c r="F254" s="10" t="s">
        <v>994</v>
      </c>
      <c r="G254" s="28" t="s">
        <v>995</v>
      </c>
      <c r="H254" s="23" t="s">
        <v>1251</v>
      </c>
      <c r="I254" s="19" t="s">
        <v>573</v>
      </c>
      <c r="J254" s="19" t="s">
        <v>1252</v>
      </c>
      <c r="K254" s="16">
        <v>44755</v>
      </c>
    </row>
    <row r="255" spans="1:11">
      <c r="A255" s="7">
        <v>44750</v>
      </c>
      <c r="B255" s="10">
        <v>44754</v>
      </c>
      <c r="C255" s="10">
        <v>44754</v>
      </c>
      <c r="D255" s="13" t="s">
        <v>302</v>
      </c>
      <c r="E255" s="27" t="s">
        <v>54</v>
      </c>
      <c r="F255" s="10" t="s">
        <v>996</v>
      </c>
      <c r="G255" s="28" t="s">
        <v>997</v>
      </c>
      <c r="H255" s="23" t="s">
        <v>1253</v>
      </c>
      <c r="I255" s="19" t="s">
        <v>573</v>
      </c>
      <c r="J255" s="19" t="s">
        <v>1252</v>
      </c>
      <c r="K255" s="16">
        <v>44755</v>
      </c>
    </row>
    <row r="256" spans="1:11">
      <c r="A256" s="7">
        <v>44750</v>
      </c>
      <c r="B256" s="10">
        <v>44754</v>
      </c>
      <c r="C256" s="10">
        <v>44754</v>
      </c>
      <c r="D256" s="13" t="s">
        <v>303</v>
      </c>
      <c r="E256" s="27" t="s">
        <v>54</v>
      </c>
      <c r="F256" s="10" t="s">
        <v>998</v>
      </c>
      <c r="G256" s="28" t="s">
        <v>999</v>
      </c>
      <c r="H256" s="23" t="s">
        <v>589</v>
      </c>
      <c r="I256" s="19" t="s">
        <v>318</v>
      </c>
      <c r="J256" s="19" t="s">
        <v>1254</v>
      </c>
      <c r="K256" s="16">
        <v>44755</v>
      </c>
    </row>
    <row r="257" spans="1:11">
      <c r="A257" s="7">
        <v>44756</v>
      </c>
      <c r="B257" s="10">
        <v>44756</v>
      </c>
      <c r="C257" s="10"/>
      <c r="D257" s="13" t="s">
        <v>304</v>
      </c>
      <c r="E257" s="27" t="s">
        <v>54</v>
      </c>
      <c r="F257" s="10" t="s">
        <v>1197</v>
      </c>
      <c r="G257" s="28" t="s">
        <v>1198</v>
      </c>
      <c r="H257" s="23" t="s">
        <v>539</v>
      </c>
      <c r="I257" s="19" t="s">
        <v>318</v>
      </c>
      <c r="J257" s="19"/>
      <c r="K257" s="16"/>
    </row>
    <row r="258" spans="1:11">
      <c r="A258" s="7">
        <v>44753</v>
      </c>
      <c r="B258" s="10">
        <v>44757</v>
      </c>
      <c r="C258" s="10">
        <v>44757</v>
      </c>
      <c r="D258" s="13" t="s">
        <v>305</v>
      </c>
      <c r="E258" s="27" t="s">
        <v>54</v>
      </c>
      <c r="F258" s="10" t="s">
        <v>1199</v>
      </c>
      <c r="G258" s="28" t="s">
        <v>1200</v>
      </c>
      <c r="H258" s="23" t="s">
        <v>539</v>
      </c>
      <c r="I258" s="19" t="s">
        <v>541</v>
      </c>
      <c r="J258" s="19" t="s">
        <v>1199</v>
      </c>
      <c r="K258" s="16">
        <v>44760</v>
      </c>
    </row>
    <row r="259" spans="1:11">
      <c r="A259" s="7">
        <v>44756</v>
      </c>
      <c r="B259" s="10">
        <v>44757</v>
      </c>
      <c r="C259" s="10">
        <v>44757</v>
      </c>
      <c r="D259" s="13" t="s">
        <v>306</v>
      </c>
      <c r="E259" s="27" t="s">
        <v>54</v>
      </c>
      <c r="F259" s="10" t="s">
        <v>1201</v>
      </c>
      <c r="G259" s="28" t="s">
        <v>1202</v>
      </c>
      <c r="H259" s="23" t="s">
        <v>539</v>
      </c>
      <c r="I259" s="19"/>
      <c r="J259" s="19" t="s">
        <v>1203</v>
      </c>
      <c r="K259" s="16"/>
    </row>
    <row r="260" spans="1:11">
      <c r="A260" s="7">
        <v>44757</v>
      </c>
      <c r="B260" s="10">
        <v>44757</v>
      </c>
      <c r="C260" s="10"/>
      <c r="D260" s="13" t="s">
        <v>307</v>
      </c>
      <c r="E260" s="27" t="s">
        <v>54</v>
      </c>
      <c r="F260" s="10" t="s">
        <v>1204</v>
      </c>
      <c r="G260" s="28" t="s">
        <v>1205</v>
      </c>
      <c r="H260" s="23" t="s">
        <v>539</v>
      </c>
      <c r="I260" s="19"/>
      <c r="J260" s="19" t="s">
        <v>1206</v>
      </c>
      <c r="K260" s="16">
        <v>44757</v>
      </c>
    </row>
    <row r="261" spans="1:11">
      <c r="A261" s="7">
        <v>44761</v>
      </c>
      <c r="B261" s="10">
        <v>44761</v>
      </c>
      <c r="C261" s="10"/>
      <c r="D261" s="13" t="s">
        <v>308</v>
      </c>
      <c r="E261" s="27" t="s">
        <v>54</v>
      </c>
      <c r="F261" s="10" t="s">
        <v>1207</v>
      </c>
      <c r="G261" s="28" t="s">
        <v>1208</v>
      </c>
      <c r="H261" s="23" t="s">
        <v>572</v>
      </c>
      <c r="I261" s="19" t="s">
        <v>318</v>
      </c>
      <c r="J261" s="19" t="s">
        <v>1207</v>
      </c>
      <c r="K261" s="16">
        <v>44762</v>
      </c>
    </row>
    <row r="262" spans="1:11">
      <c r="A262" s="7">
        <v>44761</v>
      </c>
      <c r="B262" s="10">
        <v>44761</v>
      </c>
      <c r="C262" s="10"/>
      <c r="D262" s="13" t="s">
        <v>309</v>
      </c>
      <c r="E262" s="27" t="s">
        <v>54</v>
      </c>
      <c r="F262" s="10" t="s">
        <v>1209</v>
      </c>
      <c r="G262" s="28" t="s">
        <v>1210</v>
      </c>
      <c r="H262" s="23" t="s">
        <v>539</v>
      </c>
      <c r="I262" s="19" t="s">
        <v>541</v>
      </c>
      <c r="J262" s="19" t="s">
        <v>1211</v>
      </c>
      <c r="K262" s="16">
        <v>44767</v>
      </c>
    </row>
    <row r="263" spans="1:11">
      <c r="A263" s="7">
        <v>44760</v>
      </c>
      <c r="B263" s="10">
        <v>44761</v>
      </c>
      <c r="C263" s="10"/>
      <c r="D263" s="13" t="s">
        <v>310</v>
      </c>
      <c r="E263" s="27" t="s">
        <v>54</v>
      </c>
      <c r="F263" s="10" t="s">
        <v>1212</v>
      </c>
      <c r="G263" s="28" t="s">
        <v>1213</v>
      </c>
      <c r="H263" s="23" t="s">
        <v>539</v>
      </c>
      <c r="I263" s="19" t="s">
        <v>542</v>
      </c>
      <c r="J263" s="19" t="s">
        <v>1214</v>
      </c>
      <c r="K263" s="16">
        <v>44771</v>
      </c>
    </row>
    <row r="264" spans="1:11">
      <c r="A264" s="7">
        <v>44760</v>
      </c>
      <c r="B264" s="10">
        <v>44761</v>
      </c>
      <c r="C264" s="10"/>
      <c r="D264" s="13" t="s">
        <v>311</v>
      </c>
      <c r="E264" s="27" t="s">
        <v>54</v>
      </c>
      <c r="F264" s="10" t="s">
        <v>1215</v>
      </c>
      <c r="G264" s="28" t="s">
        <v>1216</v>
      </c>
      <c r="H264" s="23" t="s">
        <v>572</v>
      </c>
      <c r="I264" s="19"/>
      <c r="J264" s="19" t="s">
        <v>1215</v>
      </c>
      <c r="K264" s="16">
        <v>44767</v>
      </c>
    </row>
    <row r="265" spans="1:11">
      <c r="A265" s="7">
        <v>44762</v>
      </c>
      <c r="B265" s="10">
        <v>44767</v>
      </c>
      <c r="C265" s="10">
        <v>44768</v>
      </c>
      <c r="D265" s="13" t="s">
        <v>312</v>
      </c>
      <c r="E265" s="27" t="s">
        <v>54</v>
      </c>
      <c r="F265" s="10" t="s">
        <v>1217</v>
      </c>
      <c r="G265" s="28" t="s">
        <v>1218</v>
      </c>
      <c r="H265" s="23" t="s">
        <v>539</v>
      </c>
      <c r="I265" s="19" t="s">
        <v>538</v>
      </c>
      <c r="J265" s="19"/>
      <c r="K265" s="16"/>
    </row>
    <row r="266" spans="1:11">
      <c r="A266" s="7">
        <v>44764</v>
      </c>
      <c r="B266" s="10">
        <v>44767</v>
      </c>
      <c r="C266" s="10">
        <v>44768</v>
      </c>
      <c r="D266" s="13" t="s">
        <v>313</v>
      </c>
      <c r="E266" s="27" t="s">
        <v>54</v>
      </c>
      <c r="F266" s="10" t="s">
        <v>1219</v>
      </c>
      <c r="G266" s="28" t="s">
        <v>1220</v>
      </c>
      <c r="H266" s="23" t="s">
        <v>589</v>
      </c>
      <c r="I266" s="19" t="s">
        <v>538</v>
      </c>
      <c r="J266" s="19"/>
      <c r="K266" s="16"/>
    </row>
    <row r="267" spans="1:11">
      <c r="A267" s="7">
        <v>44764</v>
      </c>
      <c r="B267" s="10">
        <v>44767</v>
      </c>
      <c r="C267" s="10">
        <v>44768</v>
      </c>
      <c r="D267" s="13" t="s">
        <v>321</v>
      </c>
      <c r="E267" s="27" t="s">
        <v>54</v>
      </c>
      <c r="F267" s="10" t="s">
        <v>1221</v>
      </c>
      <c r="G267" s="28" t="s">
        <v>1222</v>
      </c>
      <c r="H267" s="23" t="s">
        <v>703</v>
      </c>
      <c r="I267" s="19" t="s">
        <v>538</v>
      </c>
      <c r="J267" s="19"/>
      <c r="K267" s="16"/>
    </row>
    <row r="268" spans="1:11" ht="20.95">
      <c r="A268" s="8">
        <v>44764</v>
      </c>
      <c r="B268" s="11"/>
      <c r="C268" s="11"/>
      <c r="D268" s="13" t="s">
        <v>322</v>
      </c>
      <c r="E268" s="27" t="s">
        <v>54</v>
      </c>
      <c r="F268" s="11" t="s">
        <v>1223</v>
      </c>
      <c r="G268" s="29" t="s">
        <v>1224</v>
      </c>
      <c r="H268" s="24" t="s">
        <v>539</v>
      </c>
      <c r="I268" s="20"/>
      <c r="J268" s="19" t="s">
        <v>1225</v>
      </c>
      <c r="K268" s="16">
        <v>44764</v>
      </c>
    </row>
    <row r="269" spans="1:11">
      <c r="A269" s="7">
        <v>44764</v>
      </c>
      <c r="B269" s="10">
        <v>44767</v>
      </c>
      <c r="C269" s="10">
        <v>44768</v>
      </c>
      <c r="D269" s="13" t="s">
        <v>323</v>
      </c>
      <c r="E269" s="27" t="s">
        <v>54</v>
      </c>
      <c r="F269" s="10" t="s">
        <v>1226</v>
      </c>
      <c r="G269" s="28" t="s">
        <v>1227</v>
      </c>
      <c r="H269" s="23" t="s">
        <v>539</v>
      </c>
      <c r="I269" s="19" t="s">
        <v>541</v>
      </c>
      <c r="J269" s="19"/>
      <c r="K269" s="16"/>
    </row>
    <row r="270" spans="1:11">
      <c r="A270" s="7">
        <v>44764</v>
      </c>
      <c r="B270" s="10">
        <v>44767</v>
      </c>
      <c r="C270" s="10">
        <v>44768</v>
      </c>
      <c r="D270" s="13" t="s">
        <v>324</v>
      </c>
      <c r="E270" s="27" t="s">
        <v>54</v>
      </c>
      <c r="F270" s="10" t="s">
        <v>1228</v>
      </c>
      <c r="G270" s="28" t="s">
        <v>1229</v>
      </c>
      <c r="H270" s="23" t="s">
        <v>572</v>
      </c>
      <c r="I270" s="19" t="s">
        <v>541</v>
      </c>
      <c r="J270" s="19"/>
      <c r="K270" s="16"/>
    </row>
    <row r="271" spans="1:11">
      <c r="A271" s="7">
        <v>44764</v>
      </c>
      <c r="B271" s="10">
        <v>44767</v>
      </c>
      <c r="C271" s="10">
        <v>44768</v>
      </c>
      <c r="D271" s="13" t="s">
        <v>325</v>
      </c>
      <c r="E271" s="27" t="s">
        <v>54</v>
      </c>
      <c r="F271" s="10" t="s">
        <v>1230</v>
      </c>
      <c r="G271" s="28" t="s">
        <v>1231</v>
      </c>
      <c r="H271" s="23" t="s">
        <v>539</v>
      </c>
      <c r="I271" s="19" t="s">
        <v>1232</v>
      </c>
      <c r="J271" s="19" t="s">
        <v>1230</v>
      </c>
      <c r="K271" s="16">
        <v>44768</v>
      </c>
    </row>
    <row r="272" spans="1:11">
      <c r="A272" s="7">
        <v>44767</v>
      </c>
      <c r="B272" s="10">
        <v>44767</v>
      </c>
      <c r="C272" s="10">
        <v>44768</v>
      </c>
      <c r="D272" s="13" t="s">
        <v>326</v>
      </c>
      <c r="E272" s="27" t="s">
        <v>54</v>
      </c>
      <c r="F272" s="10" t="s">
        <v>1233</v>
      </c>
      <c r="G272" s="28">
        <v>72205183</v>
      </c>
      <c r="H272" s="23" t="s">
        <v>317</v>
      </c>
      <c r="I272" s="19" t="s">
        <v>318</v>
      </c>
      <c r="J272" s="19"/>
      <c r="K272" s="16"/>
    </row>
    <row r="273" spans="1:11">
      <c r="A273" s="7">
        <v>44767</v>
      </c>
      <c r="B273" s="10">
        <v>44767</v>
      </c>
      <c r="C273" s="10">
        <v>44768</v>
      </c>
      <c r="D273" s="13" t="s">
        <v>327</v>
      </c>
      <c r="E273" s="27" t="s">
        <v>54</v>
      </c>
      <c r="F273" s="10" t="s">
        <v>1234</v>
      </c>
      <c r="G273" s="28" t="s">
        <v>1235</v>
      </c>
      <c r="H273" s="23" t="s">
        <v>543</v>
      </c>
      <c r="I273" s="19" t="s">
        <v>318</v>
      </c>
      <c r="J273" s="19"/>
      <c r="K273" s="16"/>
    </row>
    <row r="274" spans="1:11">
      <c r="A274" s="7">
        <v>44767</v>
      </c>
      <c r="B274" s="10">
        <v>44768</v>
      </c>
      <c r="C274" s="10">
        <v>44768</v>
      </c>
      <c r="D274" s="13" t="s">
        <v>328</v>
      </c>
      <c r="E274" s="27" t="s">
        <v>54</v>
      </c>
      <c r="F274" s="10" t="s">
        <v>1236</v>
      </c>
      <c r="G274" s="28">
        <v>143442363</v>
      </c>
      <c r="H274" s="23" t="s">
        <v>317</v>
      </c>
      <c r="I274" s="19" t="s">
        <v>318</v>
      </c>
      <c r="J274" s="19"/>
      <c r="K274" s="16"/>
    </row>
    <row r="275" spans="1:11" ht="20.95">
      <c r="A275" s="7">
        <v>44768</v>
      </c>
      <c r="B275" s="10">
        <v>44768</v>
      </c>
      <c r="C275" s="10">
        <v>44768</v>
      </c>
      <c r="D275" s="13" t="s">
        <v>329</v>
      </c>
      <c r="E275" s="27" t="s">
        <v>54</v>
      </c>
      <c r="F275" s="10" t="s">
        <v>1237</v>
      </c>
      <c r="G275" s="28" t="s">
        <v>1238</v>
      </c>
      <c r="H275" s="23" t="s">
        <v>592</v>
      </c>
      <c r="I275" s="19"/>
      <c r="J275" s="19" t="s">
        <v>927</v>
      </c>
      <c r="K275" s="16"/>
    </row>
    <row r="276" spans="1:11">
      <c r="A276" s="7">
        <v>44768</v>
      </c>
      <c r="B276" s="10">
        <v>44768</v>
      </c>
      <c r="C276" s="10">
        <v>44768</v>
      </c>
      <c r="D276" s="13" t="s">
        <v>330</v>
      </c>
      <c r="E276" s="27" t="s">
        <v>54</v>
      </c>
      <c r="F276" s="10" t="s">
        <v>544</v>
      </c>
      <c r="G276" s="28" t="s">
        <v>372</v>
      </c>
      <c r="H276" s="23" t="s">
        <v>539</v>
      </c>
      <c r="I276" s="19"/>
      <c r="J276" s="19" t="s">
        <v>1203</v>
      </c>
      <c r="K276" s="16">
        <v>44768</v>
      </c>
    </row>
    <row r="277" spans="1:11">
      <c r="A277" s="7">
        <v>44769</v>
      </c>
      <c r="B277" s="10">
        <v>44770</v>
      </c>
      <c r="C277" s="10"/>
      <c r="D277" s="13" t="s">
        <v>331</v>
      </c>
      <c r="E277" s="27" t="s">
        <v>54</v>
      </c>
      <c r="F277" s="10" t="s">
        <v>1239</v>
      </c>
      <c r="G277" s="28" t="s">
        <v>1240</v>
      </c>
      <c r="H277" s="23" t="s">
        <v>539</v>
      </c>
      <c r="I277" s="19" t="s">
        <v>555</v>
      </c>
      <c r="J277" s="19" t="s">
        <v>1241</v>
      </c>
      <c r="K277" s="16">
        <v>44771</v>
      </c>
    </row>
    <row r="278" spans="1:11">
      <c r="A278" s="7">
        <v>44769</v>
      </c>
      <c r="B278" s="10">
        <v>44770</v>
      </c>
      <c r="C278" s="10"/>
      <c r="D278" s="13" t="s">
        <v>332</v>
      </c>
      <c r="E278" s="27" t="s">
        <v>54</v>
      </c>
      <c r="F278" s="10" t="s">
        <v>1242</v>
      </c>
      <c r="G278" s="28" t="s">
        <v>1243</v>
      </c>
      <c r="H278" s="23" t="s">
        <v>317</v>
      </c>
      <c r="I278" s="19" t="s">
        <v>318</v>
      </c>
      <c r="J278" s="19"/>
      <c r="K278" s="16"/>
    </row>
    <row r="279" spans="1:11">
      <c r="A279" s="7">
        <v>44770</v>
      </c>
      <c r="B279" s="10">
        <v>44771</v>
      </c>
      <c r="C279" s="10">
        <v>44771</v>
      </c>
      <c r="D279" s="13" t="s">
        <v>333</v>
      </c>
      <c r="E279" s="27" t="s">
        <v>54</v>
      </c>
      <c r="F279" s="10" t="s">
        <v>1244</v>
      </c>
      <c r="G279" s="28" t="s">
        <v>1245</v>
      </c>
      <c r="H279" s="23" t="s">
        <v>549</v>
      </c>
      <c r="I279" s="19" t="s">
        <v>573</v>
      </c>
      <c r="J279" s="19" t="s">
        <v>1246</v>
      </c>
      <c r="K279" s="16">
        <v>44771</v>
      </c>
    </row>
    <row r="280" spans="1:11">
      <c r="A280" s="7">
        <v>44770</v>
      </c>
      <c r="B280" s="10">
        <v>44771</v>
      </c>
      <c r="C280" s="10">
        <v>44771</v>
      </c>
      <c r="D280" s="13" t="s">
        <v>334</v>
      </c>
      <c r="E280" s="27" t="s">
        <v>54</v>
      </c>
      <c r="F280" s="10" t="s">
        <v>1247</v>
      </c>
      <c r="G280" s="28" t="s">
        <v>1248</v>
      </c>
      <c r="H280" s="23" t="s">
        <v>549</v>
      </c>
      <c r="I280" s="19" t="s">
        <v>573</v>
      </c>
      <c r="J280" s="19" t="s">
        <v>1246</v>
      </c>
      <c r="K280" s="16">
        <v>44771</v>
      </c>
    </row>
    <row r="281" spans="1:11">
      <c r="A281" s="7">
        <v>44771</v>
      </c>
      <c r="B281" s="10">
        <v>44771</v>
      </c>
      <c r="C281" s="10"/>
      <c r="D281" s="13" t="s">
        <v>335</v>
      </c>
      <c r="E281" s="27" t="s">
        <v>54</v>
      </c>
      <c r="F281" s="10" t="s">
        <v>1249</v>
      </c>
      <c r="G281" s="28">
        <v>78627716</v>
      </c>
      <c r="H281" s="23" t="s">
        <v>317</v>
      </c>
      <c r="I281" s="19"/>
      <c r="J281" s="19" t="s">
        <v>1203</v>
      </c>
      <c r="K281" s="16"/>
    </row>
    <row r="282" spans="1:11">
      <c r="A282" s="184">
        <v>44774</v>
      </c>
      <c r="B282" s="185">
        <v>44774</v>
      </c>
      <c r="C282" s="185"/>
      <c r="D282" s="186" t="s">
        <v>336</v>
      </c>
      <c r="E282" s="187" t="s">
        <v>54</v>
      </c>
      <c r="F282" s="185" t="s">
        <v>1454</v>
      </c>
      <c r="G282" s="188" t="s">
        <v>1455</v>
      </c>
      <c r="H282" s="189" t="s">
        <v>539</v>
      </c>
      <c r="I282" s="190" t="s">
        <v>538</v>
      </c>
      <c r="J282" s="190" t="s">
        <v>1454</v>
      </c>
      <c r="K282" s="191">
        <v>44776</v>
      </c>
    </row>
    <row r="283" spans="1:11">
      <c r="A283" s="184">
        <v>44774</v>
      </c>
      <c r="B283" s="185">
        <v>44774</v>
      </c>
      <c r="C283" s="185"/>
      <c r="D283" s="186" t="s">
        <v>337</v>
      </c>
      <c r="E283" s="187" t="s">
        <v>54</v>
      </c>
      <c r="F283" s="185" t="s">
        <v>1456</v>
      </c>
      <c r="G283" s="188" t="s">
        <v>1457</v>
      </c>
      <c r="H283" s="189" t="s">
        <v>539</v>
      </c>
      <c r="I283" s="190" t="s">
        <v>538</v>
      </c>
      <c r="J283" s="190" t="s">
        <v>1456</v>
      </c>
      <c r="K283" s="191">
        <v>44776</v>
      </c>
    </row>
    <row r="284" spans="1:11">
      <c r="A284" s="184">
        <v>44771</v>
      </c>
      <c r="B284" s="185">
        <v>44774</v>
      </c>
      <c r="C284" s="185"/>
      <c r="D284" s="186" t="s">
        <v>338</v>
      </c>
      <c r="E284" s="187" t="s">
        <v>54</v>
      </c>
      <c r="F284" s="185" t="s">
        <v>1458</v>
      </c>
      <c r="G284" s="188" t="s">
        <v>1459</v>
      </c>
      <c r="H284" s="189" t="s">
        <v>539</v>
      </c>
      <c r="I284" s="190" t="s">
        <v>318</v>
      </c>
      <c r="J284" s="190"/>
      <c r="K284" s="191"/>
    </row>
    <row r="285" spans="1:11">
      <c r="A285" s="184">
        <v>44774</v>
      </c>
      <c r="B285" s="185">
        <v>44775</v>
      </c>
      <c r="C285" s="185">
        <v>44775</v>
      </c>
      <c r="D285" s="186" t="s">
        <v>339</v>
      </c>
      <c r="E285" s="187" t="s">
        <v>54</v>
      </c>
      <c r="F285" s="185" t="s">
        <v>1460</v>
      </c>
      <c r="G285" s="188" t="s">
        <v>1461</v>
      </c>
      <c r="H285" s="189" t="s">
        <v>539</v>
      </c>
      <c r="I285" s="190" t="s">
        <v>590</v>
      </c>
      <c r="J285" s="190" t="s">
        <v>1460</v>
      </c>
      <c r="K285" s="191">
        <v>44776</v>
      </c>
    </row>
    <row r="286" spans="1:11">
      <c r="A286" s="184">
        <v>44774</v>
      </c>
      <c r="B286" s="185">
        <v>44775</v>
      </c>
      <c r="C286" s="185">
        <v>44775</v>
      </c>
      <c r="D286" s="186" t="s">
        <v>340</v>
      </c>
      <c r="E286" s="187" t="s">
        <v>54</v>
      </c>
      <c r="F286" s="185" t="s">
        <v>1462</v>
      </c>
      <c r="G286" s="188" t="s">
        <v>1463</v>
      </c>
      <c r="H286" s="189" t="s">
        <v>539</v>
      </c>
      <c r="I286" s="190" t="s">
        <v>541</v>
      </c>
      <c r="J286" s="190"/>
      <c r="K286" s="191"/>
    </row>
    <row r="287" spans="1:11">
      <c r="A287" s="184">
        <v>44776</v>
      </c>
      <c r="B287" s="185">
        <v>44776</v>
      </c>
      <c r="C287" s="185">
        <v>44776</v>
      </c>
      <c r="D287" s="186" t="s">
        <v>341</v>
      </c>
      <c r="E287" s="187" t="s">
        <v>54</v>
      </c>
      <c r="F287" s="185" t="s">
        <v>1464</v>
      </c>
      <c r="G287" s="188" t="s">
        <v>1465</v>
      </c>
      <c r="H287" s="189" t="s">
        <v>1466</v>
      </c>
      <c r="I287" s="190" t="s">
        <v>555</v>
      </c>
      <c r="J287" s="190" t="s">
        <v>1467</v>
      </c>
      <c r="K287" s="191">
        <v>44776</v>
      </c>
    </row>
    <row r="288" spans="1:11">
      <c r="A288" s="184">
        <v>44774</v>
      </c>
      <c r="B288" s="185">
        <v>44776</v>
      </c>
      <c r="C288" s="185">
        <v>44776</v>
      </c>
      <c r="D288" s="186" t="s">
        <v>342</v>
      </c>
      <c r="E288" s="187" t="s">
        <v>54</v>
      </c>
      <c r="F288" s="185" t="s">
        <v>1468</v>
      </c>
      <c r="G288" s="188" t="s">
        <v>1469</v>
      </c>
      <c r="H288" s="189" t="s">
        <v>539</v>
      </c>
      <c r="I288" s="190" t="s">
        <v>318</v>
      </c>
      <c r="J288" s="190" t="s">
        <v>1468</v>
      </c>
      <c r="K288" s="191">
        <v>44781</v>
      </c>
    </row>
    <row r="289" spans="1:11">
      <c r="A289" s="184">
        <v>44775</v>
      </c>
      <c r="B289" s="185">
        <v>44776</v>
      </c>
      <c r="C289" s="185">
        <v>44776</v>
      </c>
      <c r="D289" s="186" t="s">
        <v>343</v>
      </c>
      <c r="E289" s="187" t="s">
        <v>54</v>
      </c>
      <c r="F289" s="185" t="s">
        <v>1470</v>
      </c>
      <c r="G289" s="188" t="s">
        <v>1471</v>
      </c>
      <c r="H289" s="189" t="s">
        <v>572</v>
      </c>
      <c r="I289" s="190" t="s">
        <v>573</v>
      </c>
      <c r="J289" s="190" t="s">
        <v>1472</v>
      </c>
      <c r="K289" s="191">
        <v>44777</v>
      </c>
    </row>
    <row r="290" spans="1:11">
      <c r="A290" s="184">
        <v>44776</v>
      </c>
      <c r="B290" s="185">
        <v>44777</v>
      </c>
      <c r="C290" s="185"/>
      <c r="D290" s="186" t="s">
        <v>344</v>
      </c>
      <c r="E290" s="187" t="s">
        <v>54</v>
      </c>
      <c r="F290" s="185" t="s">
        <v>1473</v>
      </c>
      <c r="G290" s="188" t="s">
        <v>1474</v>
      </c>
      <c r="H290" s="189" t="s">
        <v>539</v>
      </c>
      <c r="I290" s="190" t="s">
        <v>541</v>
      </c>
      <c r="J290" s="190" t="s">
        <v>1473</v>
      </c>
      <c r="K290" s="191">
        <v>44776</v>
      </c>
    </row>
    <row r="291" spans="1:11">
      <c r="A291" s="184">
        <v>44776</v>
      </c>
      <c r="B291" s="185">
        <v>44777</v>
      </c>
      <c r="C291" s="185"/>
      <c r="D291" s="186" t="s">
        <v>345</v>
      </c>
      <c r="E291" s="187" t="s">
        <v>54</v>
      </c>
      <c r="F291" s="185" t="s">
        <v>1475</v>
      </c>
      <c r="G291" s="188" t="s">
        <v>1476</v>
      </c>
      <c r="H291" s="189" t="s">
        <v>539</v>
      </c>
      <c r="I291" s="190" t="s">
        <v>541</v>
      </c>
      <c r="J291" s="190" t="s">
        <v>1475</v>
      </c>
      <c r="K291" s="191">
        <v>44776</v>
      </c>
    </row>
    <row r="292" spans="1:11">
      <c r="A292" s="184">
        <v>44778</v>
      </c>
      <c r="B292" s="185">
        <v>44778</v>
      </c>
      <c r="C292" s="185"/>
      <c r="D292" s="186" t="s">
        <v>768</v>
      </c>
      <c r="E292" s="187" t="s">
        <v>54</v>
      </c>
      <c r="F292" s="185" t="s">
        <v>1477</v>
      </c>
      <c r="G292" s="188" t="s">
        <v>1478</v>
      </c>
      <c r="H292" s="189" t="s">
        <v>539</v>
      </c>
      <c r="I292" s="190"/>
      <c r="J292" s="190" t="s">
        <v>1479</v>
      </c>
      <c r="K292" s="191">
        <v>44783</v>
      </c>
    </row>
    <row r="293" spans="1:11">
      <c r="A293" s="184">
        <v>44778</v>
      </c>
      <c r="B293" s="185">
        <v>44778</v>
      </c>
      <c r="C293" s="185"/>
      <c r="D293" s="186" t="s">
        <v>769</v>
      </c>
      <c r="E293" s="187" t="s">
        <v>54</v>
      </c>
      <c r="F293" s="185" t="s">
        <v>1480</v>
      </c>
      <c r="G293" s="188">
        <v>167068312</v>
      </c>
      <c r="H293" s="189" t="s">
        <v>317</v>
      </c>
      <c r="I293" s="190" t="s">
        <v>541</v>
      </c>
      <c r="J293" s="190" t="s">
        <v>1480</v>
      </c>
      <c r="K293" s="191">
        <v>44781</v>
      </c>
    </row>
    <row r="294" spans="1:11">
      <c r="A294" s="184">
        <v>44778</v>
      </c>
      <c r="B294" s="185">
        <v>44778</v>
      </c>
      <c r="C294" s="185"/>
      <c r="D294" s="186" t="s">
        <v>770</v>
      </c>
      <c r="E294" s="187" t="s">
        <v>54</v>
      </c>
      <c r="F294" s="185" t="s">
        <v>1481</v>
      </c>
      <c r="G294" s="188" t="s">
        <v>1482</v>
      </c>
      <c r="H294" s="189" t="s">
        <v>539</v>
      </c>
      <c r="I294" s="190" t="s">
        <v>541</v>
      </c>
      <c r="J294" s="190" t="s">
        <v>1483</v>
      </c>
      <c r="K294" s="191">
        <v>44784</v>
      </c>
    </row>
    <row r="295" spans="1:11">
      <c r="A295" s="184">
        <v>44781</v>
      </c>
      <c r="B295" s="185">
        <v>44782</v>
      </c>
      <c r="C295" s="185"/>
      <c r="D295" s="186" t="s">
        <v>771</v>
      </c>
      <c r="E295" s="187" t="s">
        <v>54</v>
      </c>
      <c r="F295" s="185" t="s">
        <v>1484</v>
      </c>
      <c r="G295" s="188" t="s">
        <v>1485</v>
      </c>
      <c r="H295" s="189" t="s">
        <v>317</v>
      </c>
      <c r="I295" s="190" t="s">
        <v>541</v>
      </c>
      <c r="J295" s="190" t="s">
        <v>1486</v>
      </c>
      <c r="K295" s="191">
        <v>44783</v>
      </c>
    </row>
    <row r="296" spans="1:11">
      <c r="A296" s="184">
        <v>44781</v>
      </c>
      <c r="B296" s="185">
        <v>44782</v>
      </c>
      <c r="C296" s="185"/>
      <c r="D296" s="186" t="s">
        <v>772</v>
      </c>
      <c r="E296" s="187" t="s">
        <v>54</v>
      </c>
      <c r="F296" s="185" t="s">
        <v>1487</v>
      </c>
      <c r="G296" s="188" t="s">
        <v>1488</v>
      </c>
      <c r="H296" s="189" t="s">
        <v>317</v>
      </c>
      <c r="I296" s="190" t="s">
        <v>541</v>
      </c>
      <c r="J296" s="190" t="s">
        <v>1486</v>
      </c>
      <c r="K296" s="191">
        <v>44783</v>
      </c>
    </row>
    <row r="297" spans="1:11">
      <c r="A297" s="184">
        <v>44781</v>
      </c>
      <c r="B297" s="185">
        <v>44782</v>
      </c>
      <c r="C297" s="185"/>
      <c r="D297" s="186" t="s">
        <v>773</v>
      </c>
      <c r="E297" s="187" t="s">
        <v>54</v>
      </c>
      <c r="F297" s="185" t="s">
        <v>1489</v>
      </c>
      <c r="G297" s="188">
        <v>167061360</v>
      </c>
      <c r="H297" s="189" t="s">
        <v>317</v>
      </c>
      <c r="I297" s="190" t="s">
        <v>541</v>
      </c>
      <c r="J297" s="190" t="s">
        <v>1489</v>
      </c>
      <c r="K297" s="191">
        <v>44790</v>
      </c>
    </row>
    <row r="298" spans="1:11">
      <c r="A298" s="184">
        <v>44782</v>
      </c>
      <c r="B298" s="185">
        <v>44782</v>
      </c>
      <c r="C298" s="185"/>
      <c r="D298" s="186" t="s">
        <v>774</v>
      </c>
      <c r="E298" s="187" t="s">
        <v>54</v>
      </c>
      <c r="F298" s="185" t="s">
        <v>1490</v>
      </c>
      <c r="G298" s="188" t="s">
        <v>1491</v>
      </c>
      <c r="H298" s="189" t="s">
        <v>539</v>
      </c>
      <c r="I298" s="190"/>
      <c r="J298" s="190" t="s">
        <v>1492</v>
      </c>
      <c r="K298" s="191">
        <v>44783</v>
      </c>
    </row>
    <row r="299" spans="1:11">
      <c r="A299" s="184">
        <v>44782</v>
      </c>
      <c r="B299" s="185">
        <v>44782</v>
      </c>
      <c r="C299" s="185"/>
      <c r="D299" s="186" t="s">
        <v>775</v>
      </c>
      <c r="E299" s="187" t="s">
        <v>54</v>
      </c>
      <c r="F299" s="185" t="s">
        <v>1493</v>
      </c>
      <c r="G299" s="188" t="s">
        <v>1494</v>
      </c>
      <c r="H299" s="189" t="s">
        <v>539</v>
      </c>
      <c r="I299" s="190" t="s">
        <v>555</v>
      </c>
      <c r="J299" s="190" t="s">
        <v>1495</v>
      </c>
      <c r="K299" s="191">
        <v>44783</v>
      </c>
    </row>
    <row r="300" spans="1:11">
      <c r="A300" s="184">
        <v>44782</v>
      </c>
      <c r="B300" s="185">
        <v>44784</v>
      </c>
      <c r="C300" s="185"/>
      <c r="D300" s="186" t="s">
        <v>776</v>
      </c>
      <c r="E300" s="187" t="s">
        <v>54</v>
      </c>
      <c r="F300" s="185" t="s">
        <v>1496</v>
      </c>
      <c r="G300" s="188" t="s">
        <v>1497</v>
      </c>
      <c r="H300" s="189" t="s">
        <v>539</v>
      </c>
      <c r="I300" s="190"/>
      <c r="J300" s="190" t="s">
        <v>1496</v>
      </c>
      <c r="K300" s="191">
        <v>44785</v>
      </c>
    </row>
    <row r="301" spans="1:11">
      <c r="A301" s="184">
        <v>44783</v>
      </c>
      <c r="B301" s="185">
        <v>44784</v>
      </c>
      <c r="C301" s="185"/>
      <c r="D301" s="186" t="s">
        <v>777</v>
      </c>
      <c r="E301" s="187" t="s">
        <v>54</v>
      </c>
      <c r="F301" s="185" t="s">
        <v>1498</v>
      </c>
      <c r="G301" s="188" t="s">
        <v>1499</v>
      </c>
      <c r="H301" s="189" t="s">
        <v>317</v>
      </c>
      <c r="I301" s="190" t="s">
        <v>541</v>
      </c>
      <c r="J301" s="190" t="s">
        <v>1498</v>
      </c>
      <c r="K301" s="191">
        <v>44784</v>
      </c>
    </row>
    <row r="302" spans="1:11">
      <c r="A302" s="184">
        <v>44784</v>
      </c>
      <c r="B302" s="185">
        <v>44784</v>
      </c>
      <c r="C302" s="185"/>
      <c r="D302" s="186" t="s">
        <v>778</v>
      </c>
      <c r="E302" s="187" t="s">
        <v>54</v>
      </c>
      <c r="F302" s="185" t="s">
        <v>1500</v>
      </c>
      <c r="G302" s="188">
        <v>216315860</v>
      </c>
      <c r="H302" s="189" t="s">
        <v>624</v>
      </c>
      <c r="I302" s="190" t="s">
        <v>541</v>
      </c>
      <c r="J302" s="190" t="s">
        <v>1500</v>
      </c>
      <c r="K302" s="191">
        <v>44784</v>
      </c>
    </row>
    <row r="303" spans="1:11">
      <c r="A303" s="184">
        <v>44784</v>
      </c>
      <c r="B303" s="185">
        <v>44789</v>
      </c>
      <c r="C303" s="185"/>
      <c r="D303" s="186" t="s">
        <v>779</v>
      </c>
      <c r="E303" s="187" t="s">
        <v>54</v>
      </c>
      <c r="F303" s="185" t="s">
        <v>1501</v>
      </c>
      <c r="G303" s="188">
        <v>137087554</v>
      </c>
      <c r="H303" s="189" t="s">
        <v>317</v>
      </c>
      <c r="I303" s="190" t="s">
        <v>553</v>
      </c>
      <c r="J303" s="190" t="s">
        <v>1502</v>
      </c>
      <c r="K303" s="191">
        <v>44791</v>
      </c>
    </row>
    <row r="304" spans="1:11">
      <c r="A304" s="184">
        <v>44789</v>
      </c>
      <c r="B304" s="185">
        <v>44789</v>
      </c>
      <c r="C304" s="185"/>
      <c r="D304" s="186" t="s">
        <v>780</v>
      </c>
      <c r="E304" s="187" t="s">
        <v>54</v>
      </c>
      <c r="F304" s="185" t="s">
        <v>1503</v>
      </c>
      <c r="G304" s="188" t="s">
        <v>1504</v>
      </c>
      <c r="H304" s="189" t="s">
        <v>1505</v>
      </c>
      <c r="I304" s="190" t="s">
        <v>538</v>
      </c>
      <c r="J304" s="190" t="s">
        <v>1503</v>
      </c>
      <c r="K304" s="191">
        <v>44790</v>
      </c>
    </row>
    <row r="305" spans="1:11">
      <c r="A305" s="184">
        <v>44789</v>
      </c>
      <c r="B305" s="185">
        <v>44791</v>
      </c>
      <c r="C305" s="185"/>
      <c r="D305" s="186" t="s">
        <v>781</v>
      </c>
      <c r="E305" s="187" t="s">
        <v>54</v>
      </c>
      <c r="F305" s="185" t="s">
        <v>1506</v>
      </c>
      <c r="G305" s="188" t="s">
        <v>1507</v>
      </c>
      <c r="H305" s="189" t="s">
        <v>539</v>
      </c>
      <c r="I305" s="190" t="s">
        <v>541</v>
      </c>
      <c r="J305" s="190"/>
      <c r="K305" s="191"/>
    </row>
    <row r="306" spans="1:11">
      <c r="A306" s="184">
        <v>44789</v>
      </c>
      <c r="B306" s="185">
        <v>44791</v>
      </c>
      <c r="C306" s="185"/>
      <c r="D306" s="186" t="s">
        <v>782</v>
      </c>
      <c r="E306" s="187" t="s">
        <v>54</v>
      </c>
      <c r="F306" s="185" t="s">
        <v>1508</v>
      </c>
      <c r="G306" s="188" t="s">
        <v>1509</v>
      </c>
      <c r="H306" s="189" t="s">
        <v>539</v>
      </c>
      <c r="I306" s="190" t="s">
        <v>541</v>
      </c>
      <c r="J306" s="190"/>
      <c r="K306" s="191"/>
    </row>
    <row r="307" spans="1:11">
      <c r="A307" s="184">
        <v>44790</v>
      </c>
      <c r="B307" s="185">
        <v>44791</v>
      </c>
      <c r="C307" s="185"/>
      <c r="D307" s="186" t="s">
        <v>783</v>
      </c>
      <c r="E307" s="187" t="s">
        <v>54</v>
      </c>
      <c r="F307" s="185" t="s">
        <v>1510</v>
      </c>
      <c r="G307" s="188" t="s">
        <v>1511</v>
      </c>
      <c r="H307" s="189" t="s">
        <v>539</v>
      </c>
      <c r="I307" s="190" t="s">
        <v>318</v>
      </c>
      <c r="J307" s="190" t="s">
        <v>1510</v>
      </c>
      <c r="K307" s="191">
        <v>44797</v>
      </c>
    </row>
    <row r="308" spans="1:11">
      <c r="A308" s="184">
        <v>44789</v>
      </c>
      <c r="B308" s="185">
        <v>44791</v>
      </c>
      <c r="C308" s="185"/>
      <c r="D308" s="186" t="s">
        <v>784</v>
      </c>
      <c r="E308" s="187" t="s">
        <v>54</v>
      </c>
      <c r="F308" s="185" t="s">
        <v>1512</v>
      </c>
      <c r="G308" s="188" t="s">
        <v>1513</v>
      </c>
      <c r="H308" s="189" t="s">
        <v>539</v>
      </c>
      <c r="I308" s="190" t="s">
        <v>590</v>
      </c>
      <c r="J308" s="190" t="s">
        <v>1512</v>
      </c>
      <c r="K308" s="191">
        <v>44795</v>
      </c>
    </row>
    <row r="309" spans="1:11">
      <c r="A309" s="184">
        <v>44789</v>
      </c>
      <c r="B309" s="185">
        <v>44791</v>
      </c>
      <c r="C309" s="185"/>
      <c r="D309" s="186" t="s">
        <v>785</v>
      </c>
      <c r="E309" s="187" t="s">
        <v>54</v>
      </c>
      <c r="F309" s="185" t="s">
        <v>1514</v>
      </c>
      <c r="G309" s="188" t="s">
        <v>1515</v>
      </c>
      <c r="H309" s="189" t="s">
        <v>589</v>
      </c>
      <c r="I309" s="190" t="s">
        <v>541</v>
      </c>
      <c r="J309" s="190" t="s">
        <v>1516</v>
      </c>
      <c r="K309" s="191">
        <v>44792</v>
      </c>
    </row>
    <row r="310" spans="1:11">
      <c r="A310" s="184">
        <v>44790</v>
      </c>
      <c r="B310" s="185">
        <v>44791</v>
      </c>
      <c r="C310" s="185"/>
      <c r="D310" s="186" t="s">
        <v>786</v>
      </c>
      <c r="E310" s="187" t="s">
        <v>54</v>
      </c>
      <c r="F310" s="185" t="s">
        <v>1517</v>
      </c>
      <c r="G310" s="188" t="s">
        <v>1518</v>
      </c>
      <c r="H310" s="189" t="s">
        <v>572</v>
      </c>
      <c r="I310" s="190" t="s">
        <v>541</v>
      </c>
      <c r="J310" s="190" t="s">
        <v>1517</v>
      </c>
      <c r="K310" s="191">
        <v>44792</v>
      </c>
    </row>
    <row r="311" spans="1:11">
      <c r="A311" s="184">
        <v>44790</v>
      </c>
      <c r="B311" s="185">
        <v>44791</v>
      </c>
      <c r="C311" s="185"/>
      <c r="D311" s="186" t="s">
        <v>787</v>
      </c>
      <c r="E311" s="187" t="s">
        <v>54</v>
      </c>
      <c r="F311" s="185" t="s">
        <v>1519</v>
      </c>
      <c r="G311" s="188" t="s">
        <v>1520</v>
      </c>
      <c r="H311" s="189" t="s">
        <v>572</v>
      </c>
      <c r="I311" s="190" t="s">
        <v>541</v>
      </c>
      <c r="J311" s="190" t="s">
        <v>1519</v>
      </c>
      <c r="K311" s="191">
        <v>44792</v>
      </c>
    </row>
    <row r="312" spans="1:11">
      <c r="A312" s="184">
        <v>44790</v>
      </c>
      <c r="B312" s="185">
        <v>44791</v>
      </c>
      <c r="C312" s="185"/>
      <c r="D312" s="186" t="s">
        <v>788</v>
      </c>
      <c r="E312" s="187" t="s">
        <v>54</v>
      </c>
      <c r="F312" s="185" t="s">
        <v>1521</v>
      </c>
      <c r="G312" s="188" t="s">
        <v>1522</v>
      </c>
      <c r="H312" s="189" t="s">
        <v>589</v>
      </c>
      <c r="I312" s="190" t="s">
        <v>541</v>
      </c>
      <c r="J312" s="190" t="s">
        <v>1519</v>
      </c>
      <c r="K312" s="191">
        <v>44792</v>
      </c>
    </row>
    <row r="313" spans="1:11">
      <c r="A313" s="184">
        <v>44790</v>
      </c>
      <c r="B313" s="185">
        <v>44791</v>
      </c>
      <c r="C313" s="185"/>
      <c r="D313" s="186" t="s">
        <v>789</v>
      </c>
      <c r="E313" s="187" t="s">
        <v>54</v>
      </c>
      <c r="F313" s="185" t="s">
        <v>1523</v>
      </c>
      <c r="G313" s="188" t="s">
        <v>1524</v>
      </c>
      <c r="H313" s="189" t="s">
        <v>575</v>
      </c>
      <c r="I313" s="190" t="s">
        <v>541</v>
      </c>
      <c r="J313" s="190" t="s">
        <v>1523</v>
      </c>
      <c r="K313" s="191">
        <v>44796</v>
      </c>
    </row>
    <row r="314" spans="1:11">
      <c r="A314" s="184">
        <v>44791</v>
      </c>
      <c r="B314" s="185">
        <v>44792</v>
      </c>
      <c r="C314" s="185"/>
      <c r="D314" s="186" t="s">
        <v>790</v>
      </c>
      <c r="E314" s="187" t="s">
        <v>54</v>
      </c>
      <c r="F314" s="185" t="s">
        <v>1525</v>
      </c>
      <c r="G314" s="188" t="s">
        <v>1526</v>
      </c>
      <c r="H314" s="189" t="s">
        <v>543</v>
      </c>
      <c r="I314" s="190"/>
      <c r="J314" s="190" t="s">
        <v>1527</v>
      </c>
      <c r="K314" s="191">
        <v>44792</v>
      </c>
    </row>
    <row r="315" spans="1:11">
      <c r="A315" s="184">
        <v>44791</v>
      </c>
      <c r="B315" s="185">
        <v>44792</v>
      </c>
      <c r="C315" s="185"/>
      <c r="D315" s="186" t="s">
        <v>791</v>
      </c>
      <c r="E315" s="187" t="s">
        <v>54</v>
      </c>
      <c r="F315" s="185" t="s">
        <v>1528</v>
      </c>
      <c r="G315" s="188" t="s">
        <v>1529</v>
      </c>
      <c r="H315" s="189" t="s">
        <v>624</v>
      </c>
      <c r="I315" s="190" t="s">
        <v>541</v>
      </c>
      <c r="J315" s="190" t="s">
        <v>1519</v>
      </c>
      <c r="K315" s="191">
        <v>44792</v>
      </c>
    </row>
    <row r="316" spans="1:11">
      <c r="A316" s="184">
        <v>44791</v>
      </c>
      <c r="B316" s="185">
        <v>44792</v>
      </c>
      <c r="C316" s="185"/>
      <c r="D316" s="186" t="s">
        <v>792</v>
      </c>
      <c r="E316" s="187" t="s">
        <v>54</v>
      </c>
      <c r="F316" s="185" t="s">
        <v>1530</v>
      </c>
      <c r="G316" s="188" t="s">
        <v>1531</v>
      </c>
      <c r="H316" s="189" t="s">
        <v>575</v>
      </c>
      <c r="I316" s="190" t="s">
        <v>541</v>
      </c>
      <c r="J316" s="190" t="s">
        <v>1532</v>
      </c>
      <c r="K316" s="191">
        <v>44796</v>
      </c>
    </row>
    <row r="317" spans="1:11">
      <c r="A317" s="184">
        <v>44791</v>
      </c>
      <c r="B317" s="185">
        <v>44792</v>
      </c>
      <c r="C317" s="185"/>
      <c r="D317" s="186" t="s">
        <v>793</v>
      </c>
      <c r="E317" s="187" t="s">
        <v>54</v>
      </c>
      <c r="F317" s="185" t="s">
        <v>1532</v>
      </c>
      <c r="G317" s="188" t="s">
        <v>1533</v>
      </c>
      <c r="H317" s="189" t="s">
        <v>735</v>
      </c>
      <c r="I317" s="190" t="s">
        <v>573</v>
      </c>
      <c r="J317" s="190" t="s">
        <v>743</v>
      </c>
      <c r="K317" s="191">
        <v>44795</v>
      </c>
    </row>
    <row r="318" spans="1:11">
      <c r="A318" s="184">
        <v>44792</v>
      </c>
      <c r="B318" s="185">
        <v>44792</v>
      </c>
      <c r="C318" s="185"/>
      <c r="D318" s="186" t="s">
        <v>794</v>
      </c>
      <c r="E318" s="187" t="s">
        <v>54</v>
      </c>
      <c r="F318" s="185" t="s">
        <v>1534</v>
      </c>
      <c r="G318" s="188">
        <v>107376361</v>
      </c>
      <c r="H318" s="189" t="s">
        <v>317</v>
      </c>
      <c r="I318" s="190" t="s">
        <v>318</v>
      </c>
      <c r="J318" s="190" t="s">
        <v>1535</v>
      </c>
      <c r="K318" s="191">
        <v>44792</v>
      </c>
    </row>
    <row r="319" spans="1:11">
      <c r="A319" s="184">
        <v>44792</v>
      </c>
      <c r="B319" s="185">
        <v>44795</v>
      </c>
      <c r="C319" s="185"/>
      <c r="D319" s="186" t="s">
        <v>795</v>
      </c>
      <c r="E319" s="187" t="s">
        <v>54</v>
      </c>
      <c r="F319" s="185" t="s">
        <v>1536</v>
      </c>
      <c r="G319" s="188" t="s">
        <v>1537</v>
      </c>
      <c r="H319" s="189" t="s">
        <v>539</v>
      </c>
      <c r="I319" s="190" t="s">
        <v>541</v>
      </c>
      <c r="J319" s="190" t="s">
        <v>1536</v>
      </c>
      <c r="K319" s="191">
        <v>44797</v>
      </c>
    </row>
    <row r="320" spans="1:11">
      <c r="A320" s="184">
        <v>44792</v>
      </c>
      <c r="B320" s="185">
        <v>44795</v>
      </c>
      <c r="C320" s="185"/>
      <c r="D320" s="186" t="s">
        <v>796</v>
      </c>
      <c r="E320" s="187" t="s">
        <v>54</v>
      </c>
      <c r="F320" s="185" t="s">
        <v>1538</v>
      </c>
      <c r="G320" s="188" t="s">
        <v>1539</v>
      </c>
      <c r="H320" s="189" t="s">
        <v>572</v>
      </c>
      <c r="I320" s="190" t="s">
        <v>541</v>
      </c>
      <c r="J320" s="190" t="s">
        <v>1538</v>
      </c>
      <c r="K320" s="191">
        <v>44797</v>
      </c>
    </row>
    <row r="321" spans="1:11">
      <c r="A321" s="184">
        <v>44795</v>
      </c>
      <c r="B321" s="185">
        <v>44795</v>
      </c>
      <c r="C321" s="185"/>
      <c r="D321" s="186" t="s">
        <v>797</v>
      </c>
      <c r="E321" s="187" t="s">
        <v>54</v>
      </c>
      <c r="F321" s="185" t="s">
        <v>1540</v>
      </c>
      <c r="G321" s="188" t="s">
        <v>1541</v>
      </c>
      <c r="H321" s="189" t="s">
        <v>539</v>
      </c>
      <c r="I321" s="190"/>
      <c r="J321" s="190" t="s">
        <v>1542</v>
      </c>
      <c r="K321" s="191">
        <v>44797</v>
      </c>
    </row>
    <row r="322" spans="1:11">
      <c r="A322" s="184">
        <v>44797</v>
      </c>
      <c r="B322" s="185">
        <v>44798</v>
      </c>
      <c r="C322" s="185"/>
      <c r="D322" s="186" t="s">
        <v>798</v>
      </c>
      <c r="E322" s="187" t="s">
        <v>54</v>
      </c>
      <c r="F322" s="185" t="s">
        <v>1543</v>
      </c>
      <c r="G322" s="188" t="s">
        <v>1544</v>
      </c>
      <c r="H322" s="189" t="s">
        <v>539</v>
      </c>
      <c r="I322" s="190" t="s">
        <v>541</v>
      </c>
      <c r="J322" s="190" t="s">
        <v>1543</v>
      </c>
      <c r="K322" s="191">
        <v>44806</v>
      </c>
    </row>
    <row r="323" spans="1:11">
      <c r="A323" s="184">
        <v>44796</v>
      </c>
      <c r="B323" s="185">
        <v>44798</v>
      </c>
      <c r="C323" s="185"/>
      <c r="D323" s="186" t="s">
        <v>799</v>
      </c>
      <c r="E323" s="187" t="s">
        <v>54</v>
      </c>
      <c r="F323" s="185" t="s">
        <v>1545</v>
      </c>
      <c r="G323" s="188" t="s">
        <v>1546</v>
      </c>
      <c r="H323" s="189" t="s">
        <v>539</v>
      </c>
      <c r="I323" s="190" t="s">
        <v>541</v>
      </c>
      <c r="J323" s="190" t="s">
        <v>1547</v>
      </c>
      <c r="K323" s="191">
        <v>44804</v>
      </c>
    </row>
    <row r="324" spans="1:11">
      <c r="A324" s="184">
        <v>44795</v>
      </c>
      <c r="B324" s="185">
        <v>44798</v>
      </c>
      <c r="C324" s="185"/>
      <c r="D324" s="186" t="s">
        <v>800</v>
      </c>
      <c r="E324" s="187" t="s">
        <v>54</v>
      </c>
      <c r="F324" s="185" t="s">
        <v>1548</v>
      </c>
      <c r="G324" s="188" t="s">
        <v>1549</v>
      </c>
      <c r="H324" s="189" t="s">
        <v>539</v>
      </c>
      <c r="I324" s="190" t="s">
        <v>1550</v>
      </c>
      <c r="J324" s="190" t="s">
        <v>1551</v>
      </c>
      <c r="K324" s="191">
        <v>44805</v>
      </c>
    </row>
    <row r="325" spans="1:11">
      <c r="A325" s="184">
        <v>44796</v>
      </c>
      <c r="B325" s="185">
        <v>44798</v>
      </c>
      <c r="C325" s="185"/>
      <c r="D325" s="186" t="s">
        <v>801</v>
      </c>
      <c r="E325" s="187" t="s">
        <v>54</v>
      </c>
      <c r="F325" s="185" t="s">
        <v>1552</v>
      </c>
      <c r="G325" s="188">
        <v>143093578</v>
      </c>
      <c r="H325" s="189" t="s">
        <v>317</v>
      </c>
      <c r="I325" s="190" t="s">
        <v>318</v>
      </c>
      <c r="J325" s="190" t="s">
        <v>1552</v>
      </c>
      <c r="K325" s="191">
        <v>44798</v>
      </c>
    </row>
    <row r="326" spans="1:11">
      <c r="A326" s="184">
        <v>44799</v>
      </c>
      <c r="B326" s="185">
        <v>44799</v>
      </c>
      <c r="C326" s="185"/>
      <c r="D326" s="186" t="s">
        <v>802</v>
      </c>
      <c r="E326" s="187" t="s">
        <v>54</v>
      </c>
      <c r="F326" s="185" t="s">
        <v>472</v>
      </c>
      <c r="G326" s="188" t="s">
        <v>473</v>
      </c>
      <c r="H326" s="189" t="s">
        <v>539</v>
      </c>
      <c r="I326" s="190" t="s">
        <v>318</v>
      </c>
      <c r="J326" s="190"/>
      <c r="K326" s="191">
        <v>44802</v>
      </c>
    </row>
    <row r="327" spans="1:11">
      <c r="A327" s="184">
        <v>44802</v>
      </c>
      <c r="B327" s="185">
        <v>44803</v>
      </c>
      <c r="C327" s="185"/>
      <c r="D327" s="186" t="s">
        <v>803</v>
      </c>
      <c r="E327" s="187" t="s">
        <v>54</v>
      </c>
      <c r="F327" s="185" t="s">
        <v>1553</v>
      </c>
      <c r="G327" s="188" t="s">
        <v>1554</v>
      </c>
      <c r="H327" s="189" t="s">
        <v>579</v>
      </c>
      <c r="I327" s="190" t="s">
        <v>541</v>
      </c>
      <c r="J327" s="190" t="s">
        <v>1553</v>
      </c>
      <c r="K327" s="191">
        <v>44813</v>
      </c>
    </row>
    <row r="328" spans="1:11">
      <c r="A328" s="184">
        <v>44802</v>
      </c>
      <c r="B328" s="185">
        <v>44803</v>
      </c>
      <c r="C328" s="185"/>
      <c r="D328" s="186" t="s">
        <v>804</v>
      </c>
      <c r="E328" s="187" t="s">
        <v>54</v>
      </c>
      <c r="F328" s="185" t="s">
        <v>1555</v>
      </c>
      <c r="G328" s="188" t="s">
        <v>1556</v>
      </c>
      <c r="H328" s="189" t="s">
        <v>539</v>
      </c>
      <c r="I328" s="190" t="s">
        <v>541</v>
      </c>
      <c r="J328" s="190" t="s">
        <v>1555</v>
      </c>
      <c r="K328" s="191">
        <v>44813</v>
      </c>
    </row>
    <row r="329" spans="1:11">
      <c r="A329" s="184">
        <v>44799</v>
      </c>
      <c r="B329" s="185">
        <v>44803</v>
      </c>
      <c r="C329" s="185"/>
      <c r="D329" s="186" t="s">
        <v>805</v>
      </c>
      <c r="E329" s="187" t="s">
        <v>54</v>
      </c>
      <c r="F329" s="185" t="s">
        <v>1557</v>
      </c>
      <c r="G329" s="188" t="s">
        <v>1558</v>
      </c>
      <c r="H329" s="189" t="s">
        <v>539</v>
      </c>
      <c r="I329" s="190" t="s">
        <v>545</v>
      </c>
      <c r="J329" s="190"/>
      <c r="K329" s="191"/>
    </row>
    <row r="330" spans="1:11">
      <c r="A330" s="184">
        <v>44804</v>
      </c>
      <c r="B330" s="185">
        <v>44806</v>
      </c>
      <c r="C330" s="185"/>
      <c r="D330" s="186" t="s">
        <v>806</v>
      </c>
      <c r="E330" s="187" t="s">
        <v>54</v>
      </c>
      <c r="F330" s="185" t="s">
        <v>1559</v>
      </c>
      <c r="G330" s="188" t="s">
        <v>1560</v>
      </c>
      <c r="H330" s="189" t="s">
        <v>539</v>
      </c>
      <c r="I330" s="190" t="s">
        <v>318</v>
      </c>
      <c r="J330" s="190" t="s">
        <v>1559</v>
      </c>
      <c r="K330" s="191">
        <v>44810</v>
      </c>
    </row>
    <row r="331" spans="1:11">
      <c r="A331" s="184">
        <v>44804</v>
      </c>
      <c r="B331" s="185">
        <v>44806</v>
      </c>
      <c r="C331" s="185"/>
      <c r="D331" s="186" t="s">
        <v>807</v>
      </c>
      <c r="E331" s="187" t="s">
        <v>54</v>
      </c>
      <c r="F331" s="185" t="s">
        <v>1561</v>
      </c>
      <c r="G331" s="188" t="s">
        <v>1562</v>
      </c>
      <c r="H331" s="189" t="s">
        <v>539</v>
      </c>
      <c r="I331" s="190" t="s">
        <v>318</v>
      </c>
      <c r="J331" s="190" t="s">
        <v>1561</v>
      </c>
      <c r="K331" s="191">
        <v>44810</v>
      </c>
    </row>
    <row r="332" spans="1:11">
      <c r="A332" s="184">
        <v>44803</v>
      </c>
      <c r="B332" s="185">
        <v>44806</v>
      </c>
      <c r="C332" s="185"/>
      <c r="D332" s="186" t="s">
        <v>808</v>
      </c>
      <c r="E332" s="187" t="s">
        <v>54</v>
      </c>
      <c r="F332" s="185" t="s">
        <v>1563</v>
      </c>
      <c r="G332" s="188" t="s">
        <v>1564</v>
      </c>
      <c r="H332" s="189" t="s">
        <v>1565</v>
      </c>
      <c r="I332" s="190" t="s">
        <v>553</v>
      </c>
      <c r="J332" s="190"/>
      <c r="K332" s="191"/>
    </row>
    <row r="333" spans="1:11">
      <c r="A333" s="184">
        <v>44804</v>
      </c>
      <c r="B333" s="185">
        <v>44806</v>
      </c>
      <c r="C333" s="185"/>
      <c r="D333" s="186" t="s">
        <v>809</v>
      </c>
      <c r="E333" s="187" t="s">
        <v>54</v>
      </c>
      <c r="F333" s="185" t="s">
        <v>1566</v>
      </c>
      <c r="G333" s="188" t="s">
        <v>1567</v>
      </c>
      <c r="H333" s="189" t="s">
        <v>1466</v>
      </c>
      <c r="I333" s="190" t="s">
        <v>541</v>
      </c>
      <c r="J333" s="190" t="s">
        <v>1568</v>
      </c>
      <c r="K333" s="191">
        <v>44810</v>
      </c>
    </row>
    <row r="334" spans="1:11">
      <c r="A334" s="7"/>
      <c r="B334" s="185">
        <v>44806</v>
      </c>
      <c r="C334" s="10"/>
      <c r="D334" s="13" t="s">
        <v>810</v>
      </c>
      <c r="E334" s="27" t="s">
        <v>54</v>
      </c>
      <c r="F334" s="10"/>
      <c r="G334" s="28"/>
      <c r="H334" s="23"/>
      <c r="I334" s="19"/>
      <c r="J334" s="19"/>
      <c r="K334" s="16"/>
    </row>
    <row r="335" spans="1:11">
      <c r="A335" s="7"/>
      <c r="B335" s="185">
        <v>44806</v>
      </c>
      <c r="C335" s="10"/>
      <c r="D335" s="13" t="s">
        <v>811</v>
      </c>
      <c r="E335" s="27" t="s">
        <v>54</v>
      </c>
      <c r="F335" s="10"/>
      <c r="G335" s="28"/>
      <c r="H335" s="23"/>
      <c r="I335" s="19"/>
      <c r="J335" s="19"/>
      <c r="K335" s="16"/>
    </row>
    <row r="336" spans="1:11">
      <c r="A336" s="7"/>
      <c r="B336" s="185">
        <v>44806</v>
      </c>
      <c r="C336" s="10"/>
      <c r="D336" s="13" t="s">
        <v>812</v>
      </c>
      <c r="E336" s="27" t="s">
        <v>54</v>
      </c>
      <c r="F336" s="10"/>
      <c r="G336" s="28"/>
      <c r="H336" s="23"/>
      <c r="I336" s="19"/>
      <c r="J336" s="19"/>
      <c r="K336" s="16"/>
    </row>
    <row r="337" spans="1:11">
      <c r="A337" s="7"/>
      <c r="B337" s="185">
        <v>44806</v>
      </c>
      <c r="C337" s="10"/>
      <c r="D337" s="13" t="s">
        <v>813</v>
      </c>
      <c r="E337" s="27" t="s">
        <v>54</v>
      </c>
      <c r="F337" s="10"/>
      <c r="G337" s="28"/>
      <c r="H337" s="23"/>
      <c r="I337" s="19"/>
      <c r="J337" s="19"/>
      <c r="K337" s="16"/>
    </row>
    <row r="338" spans="1:11">
      <c r="A338" s="7"/>
      <c r="B338" s="10"/>
      <c r="C338" s="10"/>
      <c r="D338" s="13" t="s">
        <v>814</v>
      </c>
      <c r="E338" s="27" t="s">
        <v>54</v>
      </c>
      <c r="F338" s="10"/>
      <c r="G338" s="28"/>
      <c r="H338" s="23"/>
      <c r="I338" s="19"/>
      <c r="J338" s="19"/>
      <c r="K338" s="16"/>
    </row>
    <row r="339" spans="1:11">
      <c r="A339" s="7"/>
      <c r="B339" s="10"/>
      <c r="C339" s="10"/>
      <c r="D339" s="13" t="s">
        <v>815</v>
      </c>
      <c r="E339" s="27" t="s">
        <v>54</v>
      </c>
      <c r="F339" s="10"/>
      <c r="G339" s="28"/>
      <c r="H339" s="23"/>
      <c r="I339" s="19"/>
      <c r="J339" s="19"/>
      <c r="K339" s="16"/>
    </row>
    <row r="340" spans="1:11">
      <c r="A340" s="7">
        <v>44810</v>
      </c>
      <c r="B340" s="10">
        <v>44812</v>
      </c>
      <c r="C340" s="10">
        <v>44812</v>
      </c>
      <c r="D340" s="13" t="s">
        <v>816</v>
      </c>
      <c r="E340" s="27" t="s">
        <v>54</v>
      </c>
      <c r="F340" s="185" t="s">
        <v>2292</v>
      </c>
      <c r="G340" s="188" t="s">
        <v>2293</v>
      </c>
      <c r="H340" s="189" t="s">
        <v>539</v>
      </c>
      <c r="I340" s="190" t="s">
        <v>541</v>
      </c>
      <c r="J340" s="190" t="s">
        <v>2292</v>
      </c>
      <c r="K340" s="16">
        <v>44854</v>
      </c>
    </row>
    <row r="341" spans="1:11">
      <c r="A341" s="7"/>
      <c r="B341" s="10"/>
      <c r="C341" s="10"/>
      <c r="D341" s="13" t="s">
        <v>817</v>
      </c>
      <c r="E341" s="27" t="s">
        <v>54</v>
      </c>
      <c r="F341" s="10"/>
      <c r="G341" s="28"/>
      <c r="H341" s="23"/>
      <c r="I341" s="19"/>
      <c r="J341" s="19"/>
      <c r="K341" s="16"/>
    </row>
    <row r="342" spans="1:11">
      <c r="A342" s="7"/>
      <c r="B342" s="10"/>
      <c r="C342" s="10"/>
      <c r="D342" s="13" t="s">
        <v>818</v>
      </c>
      <c r="E342" s="27" t="s">
        <v>54</v>
      </c>
      <c r="F342" s="10"/>
      <c r="G342" s="28"/>
      <c r="H342" s="23"/>
      <c r="I342" s="19"/>
      <c r="J342" s="19"/>
      <c r="K342" s="16"/>
    </row>
    <row r="343" spans="1:11">
      <c r="A343" s="7"/>
      <c r="B343" s="10"/>
      <c r="C343" s="10"/>
      <c r="D343" s="13" t="s">
        <v>819</v>
      </c>
      <c r="E343" s="27" t="s">
        <v>54</v>
      </c>
      <c r="F343" s="10"/>
      <c r="G343" s="28"/>
      <c r="H343" s="23"/>
      <c r="I343" s="19"/>
      <c r="J343" s="19"/>
      <c r="K343" s="16"/>
    </row>
    <row r="344" spans="1:11">
      <c r="A344" s="7"/>
      <c r="B344" s="10"/>
      <c r="C344" s="10"/>
      <c r="D344" s="13" t="s">
        <v>820</v>
      </c>
      <c r="E344" s="27" t="s">
        <v>54</v>
      </c>
      <c r="F344" s="10"/>
      <c r="G344" s="28"/>
      <c r="H344" s="23"/>
      <c r="I344" s="19"/>
      <c r="J344" s="19"/>
      <c r="K344" s="16"/>
    </row>
    <row r="345" spans="1:11">
      <c r="A345" s="7"/>
      <c r="B345" s="10"/>
      <c r="C345" s="10"/>
      <c r="D345" s="13" t="s">
        <v>821</v>
      </c>
      <c r="E345" s="27" t="s">
        <v>54</v>
      </c>
      <c r="F345" s="10"/>
      <c r="G345" s="28"/>
      <c r="H345" s="23"/>
      <c r="I345" s="19"/>
      <c r="J345" s="19"/>
      <c r="K345" s="16"/>
    </row>
    <row r="346" spans="1:11">
      <c r="A346" s="7"/>
      <c r="B346" s="10"/>
      <c r="C346" s="10"/>
      <c r="D346" s="13" t="s">
        <v>822</v>
      </c>
      <c r="E346" s="27" t="s">
        <v>54</v>
      </c>
      <c r="F346" s="10"/>
      <c r="G346" s="28"/>
      <c r="H346" s="23"/>
      <c r="I346" s="19"/>
      <c r="J346" s="19"/>
      <c r="K346" s="16"/>
    </row>
    <row r="347" spans="1:11">
      <c r="A347" s="7"/>
      <c r="B347" s="10"/>
      <c r="C347" s="10"/>
      <c r="D347" s="13" t="s">
        <v>823</v>
      </c>
      <c r="E347" s="27" t="s">
        <v>54</v>
      </c>
      <c r="F347" s="10"/>
      <c r="G347" s="28"/>
      <c r="H347" s="23"/>
      <c r="I347" s="19"/>
      <c r="J347" s="19"/>
      <c r="K347" s="16"/>
    </row>
    <row r="348" spans="1:11">
      <c r="A348" s="7"/>
      <c r="B348" s="10"/>
      <c r="C348" s="10"/>
      <c r="D348" s="13" t="s">
        <v>824</v>
      </c>
      <c r="E348" s="27" t="s">
        <v>54</v>
      </c>
      <c r="F348" s="10"/>
      <c r="G348" s="28"/>
      <c r="H348" s="23"/>
      <c r="I348" s="19"/>
      <c r="J348" s="19"/>
      <c r="K348" s="16"/>
    </row>
    <row r="349" spans="1:11">
      <c r="A349" s="7"/>
      <c r="B349" s="10"/>
      <c r="C349" s="10"/>
      <c r="D349" s="13" t="s">
        <v>825</v>
      </c>
      <c r="E349" s="27" t="s">
        <v>54</v>
      </c>
      <c r="F349" s="10"/>
      <c r="G349" s="28"/>
      <c r="H349" s="23"/>
      <c r="I349" s="19"/>
      <c r="J349" s="19"/>
      <c r="K349" s="16"/>
    </row>
    <row r="350" spans="1:11">
      <c r="A350" s="7"/>
      <c r="B350" s="10"/>
      <c r="C350" s="10"/>
      <c r="D350" s="13" t="s">
        <v>826</v>
      </c>
      <c r="E350" s="27" t="s">
        <v>54</v>
      </c>
      <c r="F350" s="10"/>
      <c r="G350" s="28"/>
      <c r="H350" s="23"/>
      <c r="I350" s="19"/>
      <c r="J350" s="19"/>
      <c r="K350" s="16"/>
    </row>
    <row r="351" spans="1:11">
      <c r="A351" s="7"/>
      <c r="B351" s="10"/>
      <c r="C351" s="10"/>
      <c r="D351" s="13" t="s">
        <v>827</v>
      </c>
      <c r="E351" s="27" t="s">
        <v>54</v>
      </c>
      <c r="F351" s="10"/>
      <c r="G351" s="28"/>
      <c r="H351" s="23"/>
      <c r="I351" s="19"/>
      <c r="J351" s="19"/>
      <c r="K351" s="16"/>
    </row>
    <row r="352" spans="1:11">
      <c r="A352" s="184"/>
      <c r="B352" s="185"/>
      <c r="C352" s="185"/>
      <c r="D352" s="186" t="s">
        <v>828</v>
      </c>
      <c r="E352" s="187" t="s">
        <v>54</v>
      </c>
      <c r="F352" s="185"/>
      <c r="G352" s="188"/>
      <c r="H352" s="189"/>
      <c r="I352" s="190"/>
      <c r="J352" s="190"/>
      <c r="K352" s="191"/>
    </row>
    <row r="353" spans="1:11" ht="15.75" thickBot="1">
      <c r="A353" s="214"/>
      <c r="B353" s="215"/>
      <c r="C353" s="215"/>
      <c r="D353" s="216" t="s">
        <v>1700</v>
      </c>
      <c r="E353" s="187" t="s">
        <v>54</v>
      </c>
      <c r="F353" s="215"/>
      <c r="G353" s="217"/>
      <c r="H353" s="218"/>
      <c r="I353" s="219"/>
      <c r="J353" s="219"/>
      <c r="K353" s="220"/>
    </row>
    <row r="354" spans="1:11" ht="15.75" thickBot="1">
      <c r="A354" s="184"/>
      <c r="B354" s="185"/>
      <c r="C354" s="185"/>
      <c r="D354" s="14" t="s">
        <v>1701</v>
      </c>
      <c r="E354" s="187" t="s">
        <v>54</v>
      </c>
      <c r="F354" s="185"/>
      <c r="G354" s="188"/>
      <c r="H354" s="211"/>
      <c r="I354" s="212"/>
      <c r="J354" s="212"/>
      <c r="K354" s="213"/>
    </row>
    <row r="355" spans="1:11" ht="15.75" thickBot="1">
      <c r="A355" s="184"/>
      <c r="B355" s="185"/>
      <c r="C355" s="185"/>
      <c r="D355" s="14" t="s">
        <v>1702</v>
      </c>
      <c r="E355" s="187" t="s">
        <v>54</v>
      </c>
      <c r="F355" s="185"/>
      <c r="G355" s="188"/>
      <c r="H355" s="211"/>
      <c r="I355" s="212"/>
      <c r="J355" s="212"/>
      <c r="K355" s="213"/>
    </row>
    <row r="356" spans="1:11" ht="15.75" thickBot="1">
      <c r="A356" s="184"/>
      <c r="B356" s="185"/>
      <c r="C356" s="185"/>
      <c r="D356" s="14" t="s">
        <v>1703</v>
      </c>
      <c r="E356" s="187" t="s">
        <v>54</v>
      </c>
      <c r="F356" s="185"/>
      <c r="G356" s="188"/>
      <c r="H356" s="211"/>
      <c r="I356" s="212"/>
      <c r="J356" s="212"/>
      <c r="K356" s="213"/>
    </row>
    <row r="357" spans="1:11" ht="15.75" thickBot="1">
      <c r="A357" s="184"/>
      <c r="B357" s="185"/>
      <c r="C357" s="185"/>
      <c r="D357" s="14" t="s">
        <v>1704</v>
      </c>
      <c r="E357" s="187" t="s">
        <v>54</v>
      </c>
      <c r="F357" s="185"/>
      <c r="G357" s="188"/>
      <c r="H357" s="211"/>
      <c r="I357" s="212"/>
      <c r="J357" s="212"/>
      <c r="K357" s="213"/>
    </row>
    <row r="358" spans="1:11" ht="15.75" thickBot="1">
      <c r="A358" s="184"/>
      <c r="B358" s="185"/>
      <c r="C358" s="185"/>
      <c r="D358" s="14" t="s">
        <v>1705</v>
      </c>
      <c r="E358" s="187" t="s">
        <v>54</v>
      </c>
      <c r="F358" s="185"/>
      <c r="G358" s="188"/>
      <c r="H358" s="211"/>
      <c r="I358" s="212"/>
      <c r="J358" s="212"/>
      <c r="K358" s="213"/>
    </row>
    <row r="359" spans="1:11" ht="15.75" thickBot="1">
      <c r="A359" s="184"/>
      <c r="B359" s="185"/>
      <c r="C359" s="185"/>
      <c r="D359" s="14" t="s">
        <v>1706</v>
      </c>
      <c r="E359" s="187" t="s">
        <v>54</v>
      </c>
      <c r="F359" s="185"/>
      <c r="G359" s="188"/>
      <c r="H359" s="211"/>
      <c r="I359" s="212"/>
      <c r="J359" s="212"/>
      <c r="K359" s="213"/>
    </row>
    <row r="360" spans="1:11" ht="15.75" thickBot="1">
      <c r="A360" s="184"/>
      <c r="B360" s="185"/>
      <c r="C360" s="185"/>
      <c r="D360" s="14" t="s">
        <v>1707</v>
      </c>
      <c r="E360" s="187" t="s">
        <v>54</v>
      </c>
      <c r="F360" s="185"/>
      <c r="G360" s="188"/>
      <c r="H360" s="211"/>
      <c r="I360" s="212"/>
      <c r="J360" s="212"/>
      <c r="K360" s="213"/>
    </row>
    <row r="361" spans="1:11" ht="15.75" thickBot="1">
      <c r="A361" s="184"/>
      <c r="B361" s="185"/>
      <c r="C361" s="185"/>
      <c r="D361" s="14" t="s">
        <v>1708</v>
      </c>
      <c r="E361" s="187" t="s">
        <v>54</v>
      </c>
      <c r="F361" s="185"/>
      <c r="G361" s="188"/>
      <c r="H361" s="211"/>
      <c r="I361" s="212"/>
      <c r="J361" s="212"/>
      <c r="K361" s="213"/>
    </row>
    <row r="362" spans="1:11" ht="15.75" thickBot="1">
      <c r="A362" s="184"/>
      <c r="B362" s="185"/>
      <c r="C362" s="185"/>
      <c r="D362" s="14" t="s">
        <v>1709</v>
      </c>
      <c r="E362" s="187" t="s">
        <v>54</v>
      </c>
      <c r="F362" s="185"/>
      <c r="G362" s="188"/>
      <c r="H362" s="211"/>
      <c r="I362" s="212"/>
      <c r="J362" s="212"/>
      <c r="K362" s="213"/>
    </row>
    <row r="363" spans="1:11" ht="15.75" thickBot="1">
      <c r="A363" s="184"/>
      <c r="B363" s="185"/>
      <c r="C363" s="185"/>
      <c r="D363" s="14" t="s">
        <v>1710</v>
      </c>
      <c r="E363" s="187" t="s">
        <v>54</v>
      </c>
      <c r="F363" s="185"/>
      <c r="G363" s="188"/>
      <c r="H363" s="211"/>
      <c r="I363" s="212"/>
      <c r="J363" s="212"/>
      <c r="K363" s="213"/>
    </row>
    <row r="364" spans="1:11" ht="15.75" thickBot="1">
      <c r="A364" s="184"/>
      <c r="B364" s="185"/>
      <c r="C364" s="185"/>
      <c r="D364" s="14" t="s">
        <v>1711</v>
      </c>
      <c r="E364" s="187" t="s">
        <v>54</v>
      </c>
      <c r="F364" s="185"/>
      <c r="G364" s="188"/>
      <c r="H364" s="211"/>
      <c r="I364" s="212"/>
      <c r="J364" s="212"/>
      <c r="K364" s="213"/>
    </row>
    <row r="365" spans="1:11" ht="15.75" thickBot="1">
      <c r="A365" s="184"/>
      <c r="B365" s="185"/>
      <c r="C365" s="185"/>
      <c r="D365" s="14" t="s">
        <v>1712</v>
      </c>
      <c r="E365" s="187" t="s">
        <v>54</v>
      </c>
      <c r="F365" s="185"/>
      <c r="G365" s="188"/>
      <c r="H365" s="211"/>
      <c r="I365" s="212"/>
      <c r="J365" s="212"/>
      <c r="K365" s="213"/>
    </row>
    <row r="366" spans="1:11" ht="15.75" thickBot="1">
      <c r="A366" s="184"/>
      <c r="B366" s="185"/>
      <c r="C366" s="185"/>
      <c r="D366" s="14" t="s">
        <v>1713</v>
      </c>
      <c r="E366" s="187" t="s">
        <v>54</v>
      </c>
      <c r="F366" s="185"/>
      <c r="G366" s="188"/>
      <c r="H366" s="211"/>
      <c r="I366" s="212"/>
      <c r="J366" s="212"/>
      <c r="K366" s="213"/>
    </row>
    <row r="367" spans="1:11" ht="15.75" thickBot="1">
      <c r="A367" s="184"/>
      <c r="B367" s="185"/>
      <c r="C367" s="185"/>
      <c r="D367" s="14" t="s">
        <v>1714</v>
      </c>
      <c r="E367" s="187" t="s">
        <v>54</v>
      </c>
      <c r="F367" s="185"/>
      <c r="G367" s="188"/>
      <c r="H367" s="211"/>
      <c r="I367" s="212"/>
      <c r="J367" s="212"/>
      <c r="K367" s="213"/>
    </row>
    <row r="368" spans="1:11" ht="15.75" thickBot="1">
      <c r="A368" s="184"/>
      <c r="B368" s="185"/>
      <c r="C368" s="185"/>
      <c r="D368" s="14" t="s">
        <v>1715</v>
      </c>
      <c r="E368" s="187" t="s">
        <v>54</v>
      </c>
      <c r="F368" s="185"/>
      <c r="G368" s="188"/>
      <c r="H368" s="211"/>
      <c r="I368" s="212"/>
      <c r="J368" s="212"/>
      <c r="K368" s="213"/>
    </row>
    <row r="369" spans="1:11" ht="15.75" thickBot="1">
      <c r="A369" s="184"/>
      <c r="B369" s="185"/>
      <c r="C369" s="185"/>
      <c r="D369" s="14" t="s">
        <v>1716</v>
      </c>
      <c r="E369" s="187" t="s">
        <v>54</v>
      </c>
      <c r="F369" s="185"/>
      <c r="G369" s="188"/>
      <c r="H369" s="211"/>
      <c r="I369" s="212"/>
      <c r="J369" s="212"/>
      <c r="K369" s="213"/>
    </row>
    <row r="370" spans="1:11" ht="15.75" thickBot="1">
      <c r="A370" s="184"/>
      <c r="B370" s="185"/>
      <c r="C370" s="185"/>
      <c r="D370" s="14" t="s">
        <v>1717</v>
      </c>
      <c r="E370" s="187" t="s">
        <v>54</v>
      </c>
      <c r="F370" s="185"/>
      <c r="G370" s="188"/>
      <c r="H370" s="211"/>
      <c r="I370" s="212"/>
      <c r="J370" s="212"/>
      <c r="K370" s="213"/>
    </row>
    <row r="371" spans="1:11" ht="15.75" thickBot="1">
      <c r="A371" s="184"/>
      <c r="B371" s="185"/>
      <c r="C371" s="185"/>
      <c r="D371" s="14" t="s">
        <v>1718</v>
      </c>
      <c r="E371" s="187" t="s">
        <v>54</v>
      </c>
      <c r="F371" s="185"/>
      <c r="G371" s="188"/>
      <c r="H371" s="211"/>
      <c r="I371" s="212"/>
      <c r="J371" s="212"/>
      <c r="K371" s="213"/>
    </row>
    <row r="372" spans="1:11" ht="15.75" thickBot="1">
      <c r="A372" s="184">
        <v>44825</v>
      </c>
      <c r="B372" s="185">
        <v>44830</v>
      </c>
      <c r="C372" s="185">
        <v>44830</v>
      </c>
      <c r="D372" s="14" t="s">
        <v>1719</v>
      </c>
      <c r="E372" s="187" t="s">
        <v>54</v>
      </c>
      <c r="F372" s="185" t="s">
        <v>2268</v>
      </c>
      <c r="G372" s="188">
        <v>163374774</v>
      </c>
      <c r="H372" s="211" t="s">
        <v>317</v>
      </c>
      <c r="I372" s="212" t="s">
        <v>318</v>
      </c>
      <c r="J372" s="212" t="s">
        <v>2268</v>
      </c>
      <c r="K372" s="213">
        <v>44859</v>
      </c>
    </row>
    <row r="373" spans="1:11" ht="15.75" thickBot="1">
      <c r="A373" s="184"/>
      <c r="B373" s="185"/>
      <c r="C373" s="185"/>
      <c r="D373" s="14" t="s">
        <v>1720</v>
      </c>
      <c r="E373" s="187" t="s">
        <v>54</v>
      </c>
      <c r="F373" s="185"/>
      <c r="G373" s="188"/>
      <c r="H373" s="211"/>
      <c r="I373" s="212"/>
      <c r="J373" s="212"/>
      <c r="K373" s="213"/>
    </row>
    <row r="374" spans="1:11" ht="15.75" thickBot="1">
      <c r="A374" s="184">
        <v>44832</v>
      </c>
      <c r="B374" s="185">
        <v>44837</v>
      </c>
      <c r="C374" s="185">
        <v>44837</v>
      </c>
      <c r="D374" s="14" t="s">
        <v>1721</v>
      </c>
      <c r="E374" s="187" t="s">
        <v>54</v>
      </c>
      <c r="F374" s="185" t="s">
        <v>1805</v>
      </c>
      <c r="G374" s="188" t="s">
        <v>1806</v>
      </c>
      <c r="H374" s="211" t="s">
        <v>539</v>
      </c>
      <c r="I374" s="212" t="s">
        <v>541</v>
      </c>
      <c r="J374" s="212" t="s">
        <v>1807</v>
      </c>
      <c r="K374" s="213">
        <v>44848</v>
      </c>
    </row>
    <row r="375" spans="1:11" ht="15.75" thickBot="1">
      <c r="A375" s="184">
        <v>44834</v>
      </c>
      <c r="B375" s="185">
        <v>44837</v>
      </c>
      <c r="C375" s="185">
        <v>44837</v>
      </c>
      <c r="D375" s="14" t="s">
        <v>1722</v>
      </c>
      <c r="E375" s="187" t="s">
        <v>54</v>
      </c>
      <c r="F375" s="185" t="s">
        <v>1808</v>
      </c>
      <c r="G375" s="188" t="s">
        <v>1809</v>
      </c>
      <c r="H375" s="211" t="s">
        <v>539</v>
      </c>
      <c r="I375" s="212" t="s">
        <v>541</v>
      </c>
      <c r="J375" s="212" t="s">
        <v>1810</v>
      </c>
      <c r="K375" s="213">
        <v>44840</v>
      </c>
    </row>
    <row r="376" spans="1:11" ht="15.75" thickBot="1">
      <c r="A376" s="184">
        <v>44833</v>
      </c>
      <c r="B376" s="185">
        <v>44837</v>
      </c>
      <c r="C376" s="185">
        <v>44837</v>
      </c>
      <c r="D376" s="14" t="s">
        <v>1723</v>
      </c>
      <c r="E376" s="187" t="s">
        <v>54</v>
      </c>
      <c r="F376" s="185" t="s">
        <v>1811</v>
      </c>
      <c r="G376" s="188" t="s">
        <v>1812</v>
      </c>
      <c r="H376" s="211" t="s">
        <v>539</v>
      </c>
      <c r="I376" s="212" t="s">
        <v>561</v>
      </c>
      <c r="J376" s="212" t="s">
        <v>1811</v>
      </c>
      <c r="K376" s="213">
        <v>44838</v>
      </c>
    </row>
    <row r="377" spans="1:11" ht="15.75" thickBot="1">
      <c r="A377" s="184">
        <v>44833</v>
      </c>
      <c r="B377" s="185">
        <v>44837</v>
      </c>
      <c r="C377" s="185">
        <v>44837</v>
      </c>
      <c r="D377" s="14" t="s">
        <v>1724</v>
      </c>
      <c r="E377" s="187" t="s">
        <v>54</v>
      </c>
      <c r="F377" s="185" t="s">
        <v>2294</v>
      </c>
      <c r="G377" s="188" t="s">
        <v>2295</v>
      </c>
      <c r="H377" s="211" t="s">
        <v>539</v>
      </c>
      <c r="I377" s="212" t="s">
        <v>541</v>
      </c>
      <c r="J377" s="212" t="s">
        <v>2296</v>
      </c>
      <c r="K377" s="213">
        <v>44837</v>
      </c>
    </row>
    <row r="378" spans="1:11" ht="15.75" thickBot="1">
      <c r="A378" s="184">
        <v>44833</v>
      </c>
      <c r="B378" s="185">
        <v>44837</v>
      </c>
      <c r="C378" s="185">
        <v>44837</v>
      </c>
      <c r="D378" s="14" t="s">
        <v>1725</v>
      </c>
      <c r="E378" s="187" t="s">
        <v>54</v>
      </c>
      <c r="F378" s="185" t="s">
        <v>2297</v>
      </c>
      <c r="G378" s="188" t="s">
        <v>2298</v>
      </c>
      <c r="H378" s="211" t="s">
        <v>891</v>
      </c>
      <c r="I378" s="212" t="s">
        <v>573</v>
      </c>
      <c r="J378" s="212" t="s">
        <v>2299</v>
      </c>
      <c r="K378" s="213">
        <v>44845</v>
      </c>
    </row>
    <row r="379" spans="1:11" ht="15.75" thickBot="1">
      <c r="A379" s="184">
        <v>44862</v>
      </c>
      <c r="B379" s="185">
        <v>44837</v>
      </c>
      <c r="C379" s="185">
        <v>44837</v>
      </c>
      <c r="D379" s="14" t="s">
        <v>1726</v>
      </c>
      <c r="E379" s="187" t="s">
        <v>54</v>
      </c>
      <c r="F379" s="185" t="s">
        <v>2300</v>
      </c>
      <c r="G379" s="188">
        <v>140911019</v>
      </c>
      <c r="H379" s="211" t="s">
        <v>317</v>
      </c>
      <c r="I379" s="212" t="s">
        <v>318</v>
      </c>
      <c r="J379" s="212" t="s">
        <v>2300</v>
      </c>
      <c r="K379" s="213">
        <v>44838</v>
      </c>
    </row>
    <row r="380" spans="1:11" ht="15.75" thickBot="1">
      <c r="A380" s="184">
        <v>44832</v>
      </c>
      <c r="B380" s="185">
        <v>44837</v>
      </c>
      <c r="C380" s="185">
        <v>44837</v>
      </c>
      <c r="D380" s="14" t="s">
        <v>1727</v>
      </c>
      <c r="E380" s="187" t="s">
        <v>54</v>
      </c>
      <c r="F380" s="185" t="s">
        <v>2301</v>
      </c>
      <c r="G380" s="188">
        <v>115452136</v>
      </c>
      <c r="H380" s="211" t="s">
        <v>317</v>
      </c>
      <c r="I380" s="212" t="s">
        <v>318</v>
      </c>
      <c r="J380" s="212" t="s">
        <v>2301</v>
      </c>
      <c r="K380" s="213">
        <v>44838</v>
      </c>
    </row>
    <row r="381" spans="1:11" ht="15.75" thickBot="1">
      <c r="A381" s="184">
        <v>44837</v>
      </c>
      <c r="B381" s="185">
        <v>44837</v>
      </c>
      <c r="C381" s="185">
        <v>44837</v>
      </c>
      <c r="D381" s="14" t="s">
        <v>1728</v>
      </c>
      <c r="E381" s="187" t="s">
        <v>54</v>
      </c>
      <c r="F381" s="185" t="s">
        <v>2302</v>
      </c>
      <c r="G381" s="188" t="s">
        <v>2303</v>
      </c>
      <c r="H381" s="211" t="s">
        <v>578</v>
      </c>
      <c r="I381" s="212" t="s">
        <v>561</v>
      </c>
      <c r="J381" s="212" t="s">
        <v>2304</v>
      </c>
      <c r="K381" s="213">
        <v>44838</v>
      </c>
    </row>
    <row r="382" spans="1:11" ht="15.75" thickBot="1">
      <c r="A382" s="184">
        <v>44831</v>
      </c>
      <c r="B382" s="185">
        <v>44837</v>
      </c>
      <c r="C382" s="185">
        <v>44837</v>
      </c>
      <c r="D382" s="14" t="s">
        <v>1729</v>
      </c>
      <c r="E382" s="187" t="s">
        <v>54</v>
      </c>
      <c r="F382" s="185" t="s">
        <v>2202</v>
      </c>
      <c r="G382" s="188" t="s">
        <v>2203</v>
      </c>
      <c r="H382" s="211" t="s">
        <v>572</v>
      </c>
      <c r="I382" s="212" t="s">
        <v>541</v>
      </c>
      <c r="J382" s="212" t="s">
        <v>2204</v>
      </c>
      <c r="K382" s="213">
        <v>44880</v>
      </c>
    </row>
    <row r="383" spans="1:11" ht="15.75" thickBot="1">
      <c r="A383" s="184">
        <v>44831</v>
      </c>
      <c r="B383" s="185">
        <v>44837</v>
      </c>
      <c r="C383" s="185">
        <v>44837</v>
      </c>
      <c r="D383" s="14" t="s">
        <v>1730</v>
      </c>
      <c r="E383" s="187" t="s">
        <v>54</v>
      </c>
      <c r="F383" s="185" t="s">
        <v>2305</v>
      </c>
      <c r="G383" s="188" t="s">
        <v>2306</v>
      </c>
      <c r="H383" s="211" t="s">
        <v>590</v>
      </c>
      <c r="I383" s="212" t="s">
        <v>318</v>
      </c>
      <c r="J383" s="212" t="s">
        <v>2305</v>
      </c>
      <c r="K383" s="213">
        <v>44838</v>
      </c>
    </row>
    <row r="384" spans="1:11" ht="15.75" thickBot="1">
      <c r="A384" s="184">
        <v>44838</v>
      </c>
      <c r="B384" s="185">
        <v>44838</v>
      </c>
      <c r="C384" s="185">
        <v>44838</v>
      </c>
      <c r="D384" s="14" t="s">
        <v>1731</v>
      </c>
      <c r="E384" s="187" t="s">
        <v>54</v>
      </c>
      <c r="F384" s="185" t="s">
        <v>2307</v>
      </c>
      <c r="G384" s="188" t="s">
        <v>2308</v>
      </c>
      <c r="H384" s="211" t="s">
        <v>539</v>
      </c>
      <c r="I384" s="212" t="s">
        <v>2309</v>
      </c>
      <c r="J384" s="212" t="s">
        <v>2310</v>
      </c>
      <c r="K384" s="213">
        <v>44841</v>
      </c>
    </row>
    <row r="385" spans="1:11" ht="15.75" thickBot="1">
      <c r="A385" s="184">
        <v>44834</v>
      </c>
      <c r="B385" s="185">
        <v>44838</v>
      </c>
      <c r="C385" s="185">
        <v>44838</v>
      </c>
      <c r="D385" s="14" t="s">
        <v>1732</v>
      </c>
      <c r="E385" s="187" t="s">
        <v>54</v>
      </c>
      <c r="F385" s="185" t="s">
        <v>2311</v>
      </c>
      <c r="G385" s="188" t="s">
        <v>2312</v>
      </c>
      <c r="H385" s="211" t="s">
        <v>2185</v>
      </c>
      <c r="I385" s="212" t="s">
        <v>318</v>
      </c>
      <c r="J385" s="212" t="s">
        <v>2313</v>
      </c>
      <c r="K385" s="213">
        <v>44841</v>
      </c>
    </row>
    <row r="386" spans="1:11" ht="15.75" thickBot="1">
      <c r="A386" s="184">
        <v>44837</v>
      </c>
      <c r="B386" s="185">
        <v>44838</v>
      </c>
      <c r="C386" s="185">
        <v>44838</v>
      </c>
      <c r="D386" s="14" t="s">
        <v>1733</v>
      </c>
      <c r="E386" s="187" t="s">
        <v>54</v>
      </c>
      <c r="F386" s="185" t="s">
        <v>2314</v>
      </c>
      <c r="G386" s="188" t="s">
        <v>2315</v>
      </c>
      <c r="H386" s="211" t="s">
        <v>566</v>
      </c>
      <c r="I386" s="212" t="s">
        <v>318</v>
      </c>
      <c r="J386" s="212" t="s">
        <v>2314</v>
      </c>
      <c r="K386" s="213">
        <v>44846</v>
      </c>
    </row>
    <row r="387" spans="1:11" ht="15.75" thickBot="1">
      <c r="A387" s="184"/>
      <c r="B387" s="185"/>
      <c r="C387" s="185"/>
      <c r="D387" s="14" t="s">
        <v>1734</v>
      </c>
      <c r="E387" s="187" t="s">
        <v>54</v>
      </c>
      <c r="F387" s="185"/>
      <c r="G387" s="188"/>
      <c r="H387" s="211"/>
      <c r="I387" s="212"/>
      <c r="J387" s="212"/>
      <c r="K387" s="213"/>
    </row>
    <row r="388" spans="1:11" ht="15.75" thickBot="1">
      <c r="A388" s="184">
        <v>44839</v>
      </c>
      <c r="B388" s="185">
        <v>44841</v>
      </c>
      <c r="C388" s="185">
        <v>44841</v>
      </c>
      <c r="D388" s="14" t="s">
        <v>1735</v>
      </c>
      <c r="E388" s="187" t="s">
        <v>54</v>
      </c>
      <c r="F388" s="185" t="s">
        <v>2316</v>
      </c>
      <c r="G388" s="188" t="s">
        <v>2317</v>
      </c>
      <c r="H388" s="211" t="s">
        <v>539</v>
      </c>
      <c r="I388" s="212" t="s">
        <v>926</v>
      </c>
      <c r="J388" s="212" t="s">
        <v>2316</v>
      </c>
      <c r="K388" s="213">
        <v>44848</v>
      </c>
    </row>
    <row r="389" spans="1:11" ht="15.75" thickBot="1">
      <c r="A389" s="184">
        <v>44839</v>
      </c>
      <c r="B389" s="185">
        <v>44841</v>
      </c>
      <c r="C389" s="185">
        <v>44841</v>
      </c>
      <c r="D389" s="14" t="s">
        <v>1736</v>
      </c>
      <c r="E389" s="187" t="s">
        <v>54</v>
      </c>
      <c r="F389" s="185" t="s">
        <v>2318</v>
      </c>
      <c r="G389" s="188" t="s">
        <v>2319</v>
      </c>
      <c r="H389" s="211" t="s">
        <v>539</v>
      </c>
      <c r="I389" s="212" t="s">
        <v>926</v>
      </c>
      <c r="J389" s="212" t="s">
        <v>2318</v>
      </c>
      <c r="K389" s="213">
        <v>44848</v>
      </c>
    </row>
    <row r="390" spans="1:11" ht="15.75" thickBot="1">
      <c r="A390" s="184">
        <v>44841</v>
      </c>
      <c r="B390" s="185">
        <v>44841</v>
      </c>
      <c r="C390" s="185">
        <v>44841</v>
      </c>
      <c r="D390" s="14" t="s">
        <v>1737</v>
      </c>
      <c r="E390" s="187" t="s">
        <v>54</v>
      </c>
      <c r="F390" s="185" t="s">
        <v>2261</v>
      </c>
      <c r="G390" s="188" t="s">
        <v>2262</v>
      </c>
      <c r="H390" s="211" t="s">
        <v>590</v>
      </c>
      <c r="I390" s="212" t="s">
        <v>590</v>
      </c>
      <c r="J390" s="212" t="s">
        <v>2261</v>
      </c>
      <c r="K390" s="213">
        <v>44866</v>
      </c>
    </row>
    <row r="391" spans="1:11" ht="15.75" thickBot="1">
      <c r="A391" s="184"/>
      <c r="B391" s="185"/>
      <c r="C391" s="185"/>
      <c r="D391" s="14" t="s">
        <v>1738</v>
      </c>
      <c r="E391" s="187" t="s">
        <v>54</v>
      </c>
      <c r="F391" s="185"/>
      <c r="G391" s="188"/>
      <c r="H391" s="211"/>
      <c r="I391" s="212"/>
      <c r="J391" s="212"/>
      <c r="K391" s="213"/>
    </row>
    <row r="392" spans="1:11" ht="15.75" thickBot="1">
      <c r="A392" s="184">
        <v>44840</v>
      </c>
      <c r="B392" s="185">
        <v>44841</v>
      </c>
      <c r="C392" s="185">
        <v>44841</v>
      </c>
      <c r="D392" s="14" t="s">
        <v>1739</v>
      </c>
      <c r="E392" s="187" t="s">
        <v>54</v>
      </c>
      <c r="F392" s="185" t="s">
        <v>2320</v>
      </c>
      <c r="G392" s="188" t="s">
        <v>2321</v>
      </c>
      <c r="H392" s="211" t="s">
        <v>580</v>
      </c>
      <c r="I392" s="212" t="s">
        <v>538</v>
      </c>
      <c r="J392" s="212" t="s">
        <v>2322</v>
      </c>
      <c r="K392" s="213">
        <v>44845</v>
      </c>
    </row>
    <row r="393" spans="1:11" ht="15.75" thickBot="1">
      <c r="A393" s="184"/>
      <c r="B393" s="185"/>
      <c r="C393" s="185"/>
      <c r="D393" s="14" t="s">
        <v>1740</v>
      </c>
      <c r="E393" s="187" t="s">
        <v>54</v>
      </c>
      <c r="F393" s="185"/>
      <c r="G393" s="188"/>
      <c r="H393" s="211"/>
      <c r="I393" s="212"/>
      <c r="J393" s="212"/>
      <c r="K393" s="213"/>
    </row>
    <row r="394" spans="1:11" ht="15.75" thickBot="1">
      <c r="A394" s="184">
        <v>44838</v>
      </c>
      <c r="B394" s="185">
        <v>44841</v>
      </c>
      <c r="C394" s="185">
        <v>44841</v>
      </c>
      <c r="D394" s="14" t="s">
        <v>1741</v>
      </c>
      <c r="E394" s="187" t="s">
        <v>54</v>
      </c>
      <c r="F394" s="185" t="s">
        <v>2326</v>
      </c>
      <c r="G394" s="188" t="s">
        <v>2327</v>
      </c>
      <c r="H394" s="211" t="s">
        <v>1250</v>
      </c>
      <c r="I394" s="212" t="s">
        <v>541</v>
      </c>
      <c r="J394" s="212" t="s">
        <v>2328</v>
      </c>
      <c r="K394" s="213">
        <v>44851</v>
      </c>
    </row>
    <row r="395" spans="1:11" ht="15.75" thickBot="1">
      <c r="A395" s="184">
        <v>44841</v>
      </c>
      <c r="B395" s="185">
        <v>44841</v>
      </c>
      <c r="C395" s="185">
        <v>44841</v>
      </c>
      <c r="D395" s="14" t="s">
        <v>1742</v>
      </c>
      <c r="E395" s="187" t="s">
        <v>54</v>
      </c>
      <c r="F395" s="185" t="s">
        <v>2329</v>
      </c>
      <c r="G395" s="188" t="s">
        <v>2330</v>
      </c>
      <c r="H395" s="211" t="s">
        <v>2229</v>
      </c>
      <c r="I395" s="212" t="s">
        <v>541</v>
      </c>
      <c r="J395" s="212" t="s">
        <v>2331</v>
      </c>
      <c r="K395" s="213">
        <v>44846</v>
      </c>
    </row>
    <row r="396" spans="1:11" ht="15.75" thickBot="1">
      <c r="A396" s="184">
        <v>44845</v>
      </c>
      <c r="B396" s="185">
        <v>44846</v>
      </c>
      <c r="C396" s="185">
        <v>44846</v>
      </c>
      <c r="D396" s="14" t="s">
        <v>1743</v>
      </c>
      <c r="E396" s="187" t="s">
        <v>54</v>
      </c>
      <c r="F396" s="185" t="s">
        <v>2269</v>
      </c>
      <c r="G396" s="188" t="s">
        <v>2270</v>
      </c>
      <c r="H396" s="211" t="s">
        <v>539</v>
      </c>
      <c r="I396" s="212" t="s">
        <v>538</v>
      </c>
      <c r="J396" s="212" t="s">
        <v>2269</v>
      </c>
      <c r="K396" s="213">
        <v>44859</v>
      </c>
    </row>
    <row r="397" spans="1:11" ht="15.75" thickBot="1">
      <c r="A397" s="184">
        <v>44845</v>
      </c>
      <c r="B397" s="185">
        <v>44846</v>
      </c>
      <c r="C397" s="185">
        <v>44846</v>
      </c>
      <c r="D397" s="14" t="s">
        <v>1744</v>
      </c>
      <c r="E397" s="187" t="s">
        <v>54</v>
      </c>
      <c r="F397" s="185" t="s">
        <v>2271</v>
      </c>
      <c r="G397" s="188" t="s">
        <v>2272</v>
      </c>
      <c r="H397" s="211" t="s">
        <v>539</v>
      </c>
      <c r="I397" s="212" t="s">
        <v>538</v>
      </c>
      <c r="J397" s="212" t="s">
        <v>2271</v>
      </c>
      <c r="K397" s="213">
        <v>44859</v>
      </c>
    </row>
    <row r="398" spans="1:11" ht="15.75" thickBot="1">
      <c r="A398" s="184">
        <v>44845</v>
      </c>
      <c r="B398" s="185">
        <v>44846</v>
      </c>
      <c r="C398" s="185">
        <v>44846</v>
      </c>
      <c r="D398" s="14" t="s">
        <v>1745</v>
      </c>
      <c r="E398" s="187" t="s">
        <v>54</v>
      </c>
      <c r="F398" s="185" t="s">
        <v>2332</v>
      </c>
      <c r="G398" s="188" t="s">
        <v>2333</v>
      </c>
      <c r="H398" s="211" t="s">
        <v>539</v>
      </c>
      <c r="I398" s="212" t="s">
        <v>318</v>
      </c>
      <c r="J398" s="212" t="s">
        <v>2332</v>
      </c>
      <c r="K398" s="213">
        <v>44852</v>
      </c>
    </row>
    <row r="399" spans="1:11" ht="15.75" thickBot="1">
      <c r="A399" s="184">
        <v>44845</v>
      </c>
      <c r="B399" s="185">
        <v>44846</v>
      </c>
      <c r="C399" s="185">
        <v>44846</v>
      </c>
      <c r="D399" s="14" t="s">
        <v>1746</v>
      </c>
      <c r="E399" s="187" t="s">
        <v>54</v>
      </c>
      <c r="F399" s="185" t="s">
        <v>2277</v>
      </c>
      <c r="G399" s="188" t="s">
        <v>2278</v>
      </c>
      <c r="H399" s="211" t="s">
        <v>572</v>
      </c>
      <c r="I399" s="212" t="s">
        <v>2266</v>
      </c>
      <c r="J399" s="212" t="s">
        <v>2279</v>
      </c>
      <c r="K399" s="213">
        <v>44858</v>
      </c>
    </row>
    <row r="400" spans="1:11" ht="15.75" thickBot="1">
      <c r="A400" s="184">
        <v>44844</v>
      </c>
      <c r="B400" s="185">
        <v>44846</v>
      </c>
      <c r="C400" s="185">
        <v>44846</v>
      </c>
      <c r="D400" s="14" t="s">
        <v>1747</v>
      </c>
      <c r="E400" s="187" t="s">
        <v>54</v>
      </c>
      <c r="F400" s="185" t="s">
        <v>2334</v>
      </c>
      <c r="G400" s="188" t="s">
        <v>2335</v>
      </c>
      <c r="H400" s="211" t="s">
        <v>539</v>
      </c>
      <c r="I400" s="212" t="s">
        <v>541</v>
      </c>
      <c r="J400" s="212" t="s">
        <v>2334</v>
      </c>
      <c r="K400" s="213">
        <v>44848</v>
      </c>
    </row>
    <row r="401" spans="1:11" ht="15.75" thickBot="1">
      <c r="A401" s="184"/>
      <c r="B401" s="185"/>
      <c r="C401" s="185"/>
      <c r="D401" s="14" t="s">
        <v>1748</v>
      </c>
      <c r="E401" s="187" t="s">
        <v>54</v>
      </c>
      <c r="F401" s="185"/>
      <c r="G401" s="188"/>
      <c r="H401" s="211"/>
      <c r="I401" s="212"/>
      <c r="J401" s="212"/>
      <c r="K401" s="213"/>
    </row>
    <row r="402" spans="1:11" ht="15.75" thickBot="1">
      <c r="A402" s="184">
        <v>44846</v>
      </c>
      <c r="B402" s="185">
        <v>44846</v>
      </c>
      <c r="C402" s="185">
        <v>44846</v>
      </c>
      <c r="D402" s="14" t="s">
        <v>1749</v>
      </c>
      <c r="E402" s="187" t="s">
        <v>54</v>
      </c>
      <c r="F402" s="185" t="s">
        <v>2336</v>
      </c>
      <c r="G402" s="188" t="s">
        <v>2337</v>
      </c>
      <c r="H402" s="211" t="s">
        <v>589</v>
      </c>
      <c r="I402" s="212" t="s">
        <v>842</v>
      </c>
      <c r="J402" s="212" t="s">
        <v>2338</v>
      </c>
      <c r="K402" s="213">
        <v>44848</v>
      </c>
    </row>
    <row r="403" spans="1:11" ht="15.75" thickBot="1">
      <c r="A403" s="184">
        <v>44846</v>
      </c>
      <c r="B403" s="185">
        <v>44853</v>
      </c>
      <c r="C403" s="185">
        <v>44853</v>
      </c>
      <c r="D403" s="14" t="s">
        <v>1750</v>
      </c>
      <c r="E403" s="187" t="s">
        <v>54</v>
      </c>
      <c r="F403" s="185" t="s">
        <v>2260</v>
      </c>
      <c r="G403" s="232" t="s">
        <v>2264</v>
      </c>
      <c r="H403" s="211" t="s">
        <v>539</v>
      </c>
      <c r="I403" s="212" t="s">
        <v>541</v>
      </c>
      <c r="J403" s="212" t="s">
        <v>2260</v>
      </c>
      <c r="K403" s="213">
        <v>44866</v>
      </c>
    </row>
    <row r="404" spans="1:11" ht="15.75" thickBot="1">
      <c r="A404" s="184">
        <v>44848</v>
      </c>
      <c r="B404" s="185">
        <v>44853</v>
      </c>
      <c r="C404" s="185">
        <v>44853</v>
      </c>
      <c r="D404" s="14" t="s">
        <v>1751</v>
      </c>
      <c r="E404" s="187" t="s">
        <v>54</v>
      </c>
      <c r="F404" s="185" t="s">
        <v>2263</v>
      </c>
      <c r="G404" s="188" t="s">
        <v>2265</v>
      </c>
      <c r="H404" s="211" t="s">
        <v>661</v>
      </c>
      <c r="I404" s="212" t="s">
        <v>2266</v>
      </c>
      <c r="J404" s="212" t="s">
        <v>2267</v>
      </c>
      <c r="K404" s="213">
        <v>44866</v>
      </c>
    </row>
    <row r="405" spans="1:11" ht="15.75" thickBot="1">
      <c r="A405" s="184">
        <v>44851</v>
      </c>
      <c r="B405" s="185">
        <v>44853</v>
      </c>
      <c r="C405" s="185">
        <v>44853</v>
      </c>
      <c r="D405" s="14" t="s">
        <v>1752</v>
      </c>
      <c r="E405" s="187" t="s">
        <v>54</v>
      </c>
      <c r="F405" s="185" t="s">
        <v>2280</v>
      </c>
      <c r="G405" s="188" t="s">
        <v>2281</v>
      </c>
      <c r="H405" s="211" t="s">
        <v>590</v>
      </c>
      <c r="I405" s="212" t="s">
        <v>541</v>
      </c>
      <c r="J405" s="212" t="s">
        <v>2280</v>
      </c>
      <c r="K405" s="213">
        <v>44855</v>
      </c>
    </row>
    <row r="406" spans="1:11" ht="15.75" thickBot="1">
      <c r="A406" s="184">
        <v>44851</v>
      </c>
      <c r="B406" s="185">
        <v>44853</v>
      </c>
      <c r="C406" s="185">
        <v>44853</v>
      </c>
      <c r="D406" s="14" t="s">
        <v>1753</v>
      </c>
      <c r="E406" s="187" t="s">
        <v>54</v>
      </c>
      <c r="F406" s="185" t="s">
        <v>2290</v>
      </c>
      <c r="G406" s="188" t="s">
        <v>2291</v>
      </c>
      <c r="H406" s="211" t="s">
        <v>566</v>
      </c>
      <c r="I406" s="212" t="s">
        <v>872</v>
      </c>
      <c r="J406" s="212" t="s">
        <v>2289</v>
      </c>
      <c r="K406" s="213">
        <v>44854</v>
      </c>
    </row>
    <row r="407" spans="1:11" ht="15.75" thickBot="1">
      <c r="A407" s="184">
        <v>44851</v>
      </c>
      <c r="B407" s="185">
        <v>44853</v>
      </c>
      <c r="C407" s="185">
        <v>44853</v>
      </c>
      <c r="D407" s="14" t="s">
        <v>1754</v>
      </c>
      <c r="E407" s="187" t="s">
        <v>54</v>
      </c>
      <c r="F407" s="185" t="s">
        <v>2287</v>
      </c>
      <c r="G407" s="188" t="s">
        <v>2288</v>
      </c>
      <c r="H407" s="211" t="s">
        <v>317</v>
      </c>
      <c r="I407" s="212" t="s">
        <v>872</v>
      </c>
      <c r="J407" s="212" t="s">
        <v>2289</v>
      </c>
      <c r="K407" s="213">
        <v>44854</v>
      </c>
    </row>
    <row r="408" spans="1:11" ht="15.75" thickBot="1">
      <c r="A408" s="184">
        <v>44852</v>
      </c>
      <c r="B408" s="185">
        <v>44853</v>
      </c>
      <c r="C408" s="185">
        <v>44853</v>
      </c>
      <c r="D408" s="14" t="s">
        <v>1755</v>
      </c>
      <c r="E408" s="187" t="s">
        <v>54</v>
      </c>
      <c r="F408" s="185" t="s">
        <v>2273</v>
      </c>
      <c r="G408" s="188" t="s">
        <v>2274</v>
      </c>
      <c r="H408" s="211" t="s">
        <v>2275</v>
      </c>
      <c r="I408" s="212" t="s">
        <v>541</v>
      </c>
      <c r="J408" s="212" t="s">
        <v>2276</v>
      </c>
      <c r="K408" s="213">
        <v>44858</v>
      </c>
    </row>
    <row r="409" spans="1:11" ht="15.75" thickBot="1">
      <c r="A409" s="184">
        <v>44852</v>
      </c>
      <c r="B409" s="185">
        <v>44853</v>
      </c>
      <c r="C409" s="185">
        <v>44853</v>
      </c>
      <c r="D409" s="14" t="s">
        <v>1756</v>
      </c>
      <c r="E409" s="187" t="s">
        <v>54</v>
      </c>
      <c r="F409" s="185" t="s">
        <v>2282</v>
      </c>
      <c r="G409" s="188" t="s">
        <v>2283</v>
      </c>
      <c r="H409" s="211" t="s">
        <v>566</v>
      </c>
      <c r="I409" s="212" t="s">
        <v>541</v>
      </c>
      <c r="J409" s="212" t="s">
        <v>2282</v>
      </c>
      <c r="K409" s="213">
        <v>44855</v>
      </c>
    </row>
    <row r="410" spans="1:11" ht="15.75" thickBot="1">
      <c r="A410" s="184">
        <v>44853</v>
      </c>
      <c r="B410" s="185">
        <v>44853</v>
      </c>
      <c r="C410" s="185">
        <v>44853</v>
      </c>
      <c r="D410" s="14" t="s">
        <v>1757</v>
      </c>
      <c r="E410" s="187" t="s">
        <v>54</v>
      </c>
      <c r="F410" s="185" t="s">
        <v>2284</v>
      </c>
      <c r="G410" s="188" t="s">
        <v>2285</v>
      </c>
      <c r="H410" s="211" t="s">
        <v>539</v>
      </c>
      <c r="I410" s="212" t="s">
        <v>541</v>
      </c>
      <c r="J410" s="212" t="s">
        <v>2286</v>
      </c>
      <c r="K410" s="213">
        <v>44854</v>
      </c>
    </row>
    <row r="411" spans="1:11" ht="15.75" thickBot="1">
      <c r="A411" s="184"/>
      <c r="B411" s="185"/>
      <c r="C411" s="185"/>
      <c r="D411" s="14" t="s">
        <v>1758</v>
      </c>
      <c r="E411" s="187" t="s">
        <v>54</v>
      </c>
      <c r="F411" s="185"/>
      <c r="G411" s="188"/>
      <c r="H411" s="211"/>
      <c r="I411" s="212"/>
      <c r="J411" s="212"/>
      <c r="K411" s="213"/>
    </row>
    <row r="412" spans="1:11" ht="15.75" thickBot="1">
      <c r="A412" s="184">
        <v>44854</v>
      </c>
      <c r="B412" s="185">
        <v>44854</v>
      </c>
      <c r="C412" s="185">
        <v>44854</v>
      </c>
      <c r="D412" s="14" t="s">
        <v>1759</v>
      </c>
      <c r="E412" s="187" t="s">
        <v>54</v>
      </c>
      <c r="F412" s="185" t="s">
        <v>2252</v>
      </c>
      <c r="G412" s="188" t="s">
        <v>2253</v>
      </c>
      <c r="H412" s="211" t="s">
        <v>539</v>
      </c>
      <c r="I412" s="212" t="s">
        <v>318</v>
      </c>
      <c r="J412" s="212" t="s">
        <v>2254</v>
      </c>
      <c r="K412" s="213">
        <v>44872</v>
      </c>
    </row>
    <row r="413" spans="1:11" ht="15.75" thickBot="1">
      <c r="A413" s="184">
        <v>44855</v>
      </c>
      <c r="B413" s="185">
        <v>44858</v>
      </c>
      <c r="C413" s="185">
        <v>44859</v>
      </c>
      <c r="D413" s="14" t="s">
        <v>1760</v>
      </c>
      <c r="E413" s="187" t="s">
        <v>54</v>
      </c>
      <c r="F413" s="185" t="s">
        <v>523</v>
      </c>
      <c r="G413" s="188" t="s">
        <v>2240</v>
      </c>
      <c r="H413" s="211" t="s">
        <v>539</v>
      </c>
      <c r="I413" s="212" t="s">
        <v>541</v>
      </c>
      <c r="J413" s="212" t="s">
        <v>523</v>
      </c>
      <c r="K413" s="213">
        <v>44873</v>
      </c>
    </row>
    <row r="414" spans="1:11" ht="15.75" thickBot="1">
      <c r="A414" s="184">
        <v>44854</v>
      </c>
      <c r="B414" s="185">
        <v>44858</v>
      </c>
      <c r="C414" s="185">
        <v>44859</v>
      </c>
      <c r="D414" s="14" t="s">
        <v>1761</v>
      </c>
      <c r="E414" s="187" t="s">
        <v>54</v>
      </c>
      <c r="F414" s="185" t="s">
        <v>2249</v>
      </c>
      <c r="G414" s="188" t="s">
        <v>2250</v>
      </c>
      <c r="H414" s="211" t="s">
        <v>539</v>
      </c>
      <c r="I414" s="212" t="s">
        <v>318</v>
      </c>
      <c r="J414" s="212" t="s">
        <v>2251</v>
      </c>
      <c r="K414" s="213">
        <v>44873</v>
      </c>
    </row>
    <row r="415" spans="1:11" ht="15.75" thickBot="1">
      <c r="A415" s="184">
        <v>44858</v>
      </c>
      <c r="B415" s="185">
        <v>44858</v>
      </c>
      <c r="C415" s="185">
        <v>44859</v>
      </c>
      <c r="D415" s="14" t="s">
        <v>1762</v>
      </c>
      <c r="E415" s="187" t="s">
        <v>54</v>
      </c>
      <c r="F415" s="185" t="s">
        <v>2238</v>
      </c>
      <c r="G415" s="188" t="s">
        <v>2239</v>
      </c>
      <c r="H415" s="211" t="s">
        <v>539</v>
      </c>
      <c r="I415" s="212" t="s">
        <v>541</v>
      </c>
      <c r="J415" s="212" t="s">
        <v>2236</v>
      </c>
      <c r="K415" s="213">
        <v>44874</v>
      </c>
    </row>
    <row r="416" spans="1:11" ht="15.75" thickBot="1">
      <c r="A416" s="184">
        <v>44858</v>
      </c>
      <c r="B416" s="185">
        <v>44859</v>
      </c>
      <c r="C416" s="185">
        <v>44859</v>
      </c>
      <c r="D416" s="14" t="s">
        <v>1763</v>
      </c>
      <c r="E416" s="187" t="s">
        <v>54</v>
      </c>
      <c r="F416" s="185" t="s">
        <v>2236</v>
      </c>
      <c r="G416" s="188" t="s">
        <v>2237</v>
      </c>
      <c r="H416" s="211" t="s">
        <v>539</v>
      </c>
      <c r="I416" s="212" t="s">
        <v>541</v>
      </c>
      <c r="J416" s="212" t="s">
        <v>2236</v>
      </c>
      <c r="K416" s="213">
        <v>44874</v>
      </c>
    </row>
    <row r="417" spans="1:11" ht="15.75" thickBot="1">
      <c r="A417" s="184">
        <v>44854</v>
      </c>
      <c r="B417" s="185">
        <v>44859</v>
      </c>
      <c r="C417" s="185">
        <v>44859</v>
      </c>
      <c r="D417" s="14" t="s">
        <v>1764</v>
      </c>
      <c r="E417" s="187" t="s">
        <v>54</v>
      </c>
      <c r="F417" s="185" t="s">
        <v>2241</v>
      </c>
      <c r="G417" s="188" t="s">
        <v>2242</v>
      </c>
      <c r="H417" s="211" t="s">
        <v>572</v>
      </c>
      <c r="I417" s="212" t="s">
        <v>2243</v>
      </c>
      <c r="J417" s="212" t="s">
        <v>2241</v>
      </c>
      <c r="K417" s="213">
        <v>44873</v>
      </c>
    </row>
    <row r="418" spans="1:11" ht="15.75" thickBot="1">
      <c r="A418" s="184"/>
      <c r="B418" s="185"/>
      <c r="C418" s="185"/>
      <c r="D418" s="14" t="s">
        <v>1765</v>
      </c>
      <c r="E418" s="187" t="s">
        <v>54</v>
      </c>
      <c r="F418" s="185"/>
      <c r="G418" s="188"/>
      <c r="H418" s="211"/>
      <c r="I418" s="212"/>
      <c r="J418" s="212"/>
      <c r="K418" s="213"/>
    </row>
    <row r="419" spans="1:11" ht="15.75" thickBot="1">
      <c r="A419" s="184">
        <v>44859</v>
      </c>
      <c r="B419" s="185">
        <v>44859</v>
      </c>
      <c r="C419" s="185">
        <v>44859</v>
      </c>
      <c r="D419" s="14" t="s">
        <v>1766</v>
      </c>
      <c r="E419" s="187" t="s">
        <v>54</v>
      </c>
      <c r="F419" s="185" t="s">
        <v>2227</v>
      </c>
      <c r="G419" s="188" t="s">
        <v>2228</v>
      </c>
      <c r="H419" s="211" t="s">
        <v>2229</v>
      </c>
      <c r="I419" s="212" t="s">
        <v>541</v>
      </c>
      <c r="J419" s="212" t="s">
        <v>2230</v>
      </c>
      <c r="K419" s="213">
        <v>44876</v>
      </c>
    </row>
    <row r="420" spans="1:11" ht="15.75" thickBot="1">
      <c r="A420" s="184">
        <v>44859</v>
      </c>
      <c r="B420" s="185">
        <v>44859</v>
      </c>
      <c r="C420" s="185">
        <v>44859</v>
      </c>
      <c r="D420" s="14" t="s">
        <v>1767</v>
      </c>
      <c r="E420" s="187" t="s">
        <v>54</v>
      </c>
      <c r="F420" s="185" t="s">
        <v>2255</v>
      </c>
      <c r="G420" s="188" t="s">
        <v>2256</v>
      </c>
      <c r="H420" s="211" t="s">
        <v>539</v>
      </c>
      <c r="I420" s="212" t="s">
        <v>561</v>
      </c>
      <c r="J420" s="212" t="s">
        <v>2257</v>
      </c>
      <c r="K420" s="213">
        <v>44872</v>
      </c>
    </row>
    <row r="421" spans="1:11" ht="15.75" thickBot="1">
      <c r="A421" s="184">
        <v>44859</v>
      </c>
      <c r="B421" s="185">
        <v>44859</v>
      </c>
      <c r="C421" s="185">
        <v>44859</v>
      </c>
      <c r="D421" s="14" t="s">
        <v>1768</v>
      </c>
      <c r="E421" s="187" t="s">
        <v>54</v>
      </c>
      <c r="F421" s="185" t="s">
        <v>2258</v>
      </c>
      <c r="G421" s="188" t="s">
        <v>2259</v>
      </c>
      <c r="H421" s="211" t="s">
        <v>539</v>
      </c>
      <c r="I421" s="212" t="s">
        <v>561</v>
      </c>
      <c r="J421" s="212" t="s">
        <v>2257</v>
      </c>
      <c r="K421" s="213">
        <v>44872</v>
      </c>
    </row>
    <row r="422" spans="1:11" ht="15.75" thickBot="1">
      <c r="A422" s="184">
        <v>44859</v>
      </c>
      <c r="B422" s="185">
        <v>44859</v>
      </c>
      <c r="C422" s="185">
        <v>44859</v>
      </c>
      <c r="D422" s="14" t="s">
        <v>1769</v>
      </c>
      <c r="E422" s="187" t="s">
        <v>54</v>
      </c>
      <c r="F422" s="185" t="s">
        <v>2231</v>
      </c>
      <c r="G422" s="188" t="s">
        <v>2232</v>
      </c>
      <c r="H422" s="211" t="s">
        <v>539</v>
      </c>
      <c r="I422" s="212" t="s">
        <v>541</v>
      </c>
      <c r="J422" s="212" t="s">
        <v>2230</v>
      </c>
      <c r="K422" s="213">
        <v>44876</v>
      </c>
    </row>
    <row r="423" spans="1:11" ht="15.75" thickBot="1">
      <c r="A423" s="184"/>
      <c r="B423" s="185"/>
      <c r="C423" s="185"/>
      <c r="D423" s="14" t="s">
        <v>1770</v>
      </c>
      <c r="E423" s="187" t="s">
        <v>54</v>
      </c>
      <c r="F423" s="185"/>
      <c r="G423" s="188"/>
      <c r="H423" s="211"/>
      <c r="I423" s="212"/>
      <c r="J423" s="212"/>
      <c r="K423" s="213"/>
    </row>
    <row r="424" spans="1:11" ht="15.75" thickBot="1">
      <c r="A424" s="184">
        <v>44861</v>
      </c>
      <c r="B424" s="185">
        <v>44862</v>
      </c>
      <c r="C424" s="185">
        <v>44862</v>
      </c>
      <c r="D424" s="14" t="s">
        <v>1771</v>
      </c>
      <c r="E424" s="187" t="s">
        <v>54</v>
      </c>
      <c r="F424" s="185" t="s">
        <v>2244</v>
      </c>
      <c r="G424" s="188">
        <v>163384256</v>
      </c>
      <c r="H424" s="211" t="s">
        <v>317</v>
      </c>
      <c r="I424" s="212" t="s">
        <v>318</v>
      </c>
      <c r="J424" s="212" t="s">
        <v>2244</v>
      </c>
      <c r="K424" s="213">
        <v>44873</v>
      </c>
    </row>
    <row r="425" spans="1:11" ht="15.75" thickBot="1">
      <c r="A425" s="184"/>
      <c r="B425" s="185"/>
      <c r="C425" s="185"/>
      <c r="D425" s="14" t="s">
        <v>1772</v>
      </c>
      <c r="E425" s="187" t="s">
        <v>54</v>
      </c>
      <c r="F425" s="185"/>
      <c r="G425" s="188"/>
      <c r="H425" s="211"/>
      <c r="I425" s="212"/>
      <c r="J425" s="212"/>
      <c r="K425" s="213"/>
    </row>
    <row r="426" spans="1:11" ht="21.6" thickBot="1">
      <c r="A426" s="184">
        <v>44860</v>
      </c>
      <c r="B426" s="185">
        <v>44894</v>
      </c>
      <c r="C426" s="185">
        <v>44894</v>
      </c>
      <c r="D426" s="14" t="s">
        <v>1773</v>
      </c>
      <c r="E426" s="187" t="s">
        <v>54</v>
      </c>
      <c r="F426" s="185" t="s">
        <v>2347</v>
      </c>
      <c r="G426" s="188" t="s">
        <v>2348</v>
      </c>
      <c r="H426" s="211" t="s">
        <v>539</v>
      </c>
      <c r="I426" s="212" t="s">
        <v>2349</v>
      </c>
      <c r="J426" s="212" t="s">
        <v>2344</v>
      </c>
      <c r="K426" s="213">
        <v>44908</v>
      </c>
    </row>
    <row r="427" spans="1:11" ht="15.75" thickBot="1">
      <c r="A427" s="184">
        <v>44865</v>
      </c>
      <c r="B427" s="185">
        <v>44865</v>
      </c>
      <c r="C427" s="185">
        <v>44865</v>
      </c>
      <c r="D427" s="14" t="s">
        <v>1774</v>
      </c>
      <c r="E427" s="187" t="s">
        <v>54</v>
      </c>
      <c r="F427" s="185" t="s">
        <v>2245</v>
      </c>
      <c r="G427" s="188" t="s">
        <v>2246</v>
      </c>
      <c r="H427" s="211" t="s">
        <v>539</v>
      </c>
      <c r="I427" s="212" t="s">
        <v>2247</v>
      </c>
      <c r="J427" s="212" t="s">
        <v>2248</v>
      </c>
      <c r="K427" s="213">
        <v>44872</v>
      </c>
    </row>
    <row r="428" spans="1:11" ht="15.75" thickBot="1">
      <c r="A428" s="184">
        <v>44862</v>
      </c>
      <c r="B428" s="185">
        <v>44865</v>
      </c>
      <c r="C428" s="185">
        <v>44865</v>
      </c>
      <c r="D428" s="14" t="s">
        <v>1775</v>
      </c>
      <c r="E428" s="187" t="s">
        <v>54</v>
      </c>
      <c r="F428" s="185" t="s">
        <v>2159</v>
      </c>
      <c r="G428" s="232" t="s">
        <v>2199</v>
      </c>
      <c r="H428" s="211" t="s">
        <v>317</v>
      </c>
      <c r="I428" s="212" t="s">
        <v>2200</v>
      </c>
      <c r="J428" s="212" t="s">
        <v>2159</v>
      </c>
      <c r="K428" s="213">
        <v>44882</v>
      </c>
    </row>
    <row r="429" spans="1:11" ht="15.75" thickBot="1">
      <c r="A429" s="184">
        <v>44865</v>
      </c>
      <c r="B429" s="185">
        <v>44865</v>
      </c>
      <c r="C429" s="185">
        <v>44865</v>
      </c>
      <c r="D429" s="14" t="s">
        <v>1776</v>
      </c>
      <c r="E429" s="187" t="s">
        <v>54</v>
      </c>
      <c r="F429" s="185" t="s">
        <v>2233</v>
      </c>
      <c r="G429" s="188" t="s">
        <v>2234</v>
      </c>
      <c r="H429" s="211" t="s">
        <v>539</v>
      </c>
      <c r="I429" s="212" t="s">
        <v>542</v>
      </c>
      <c r="J429" s="212" t="s">
        <v>2235</v>
      </c>
      <c r="K429" s="213">
        <v>44876</v>
      </c>
    </row>
    <row r="430" spans="1:11" ht="15.75" thickBot="1">
      <c r="A430" s="184">
        <v>44876</v>
      </c>
      <c r="B430" s="185">
        <v>44876</v>
      </c>
      <c r="C430" s="185">
        <v>44876</v>
      </c>
      <c r="D430" s="14" t="s">
        <v>1777</v>
      </c>
      <c r="E430" s="187" t="s">
        <v>54</v>
      </c>
      <c r="F430" s="185" t="s">
        <v>2223</v>
      </c>
      <c r="G430" s="188" t="s">
        <v>2224</v>
      </c>
      <c r="H430" s="211" t="s">
        <v>539</v>
      </c>
      <c r="I430" s="212" t="s">
        <v>2226</v>
      </c>
      <c r="J430" s="212" t="s">
        <v>2225</v>
      </c>
      <c r="K430" s="213">
        <v>44876</v>
      </c>
    </row>
    <row r="431" spans="1:11" ht="15.75" thickBot="1">
      <c r="A431" s="184">
        <v>44872</v>
      </c>
      <c r="B431" s="185">
        <v>44882</v>
      </c>
      <c r="C431" s="185">
        <v>44882</v>
      </c>
      <c r="D431" s="14" t="s">
        <v>1778</v>
      </c>
      <c r="E431" s="187" t="s">
        <v>54</v>
      </c>
      <c r="F431" s="185" t="s">
        <v>2195</v>
      </c>
      <c r="G431" s="188" t="s">
        <v>2196</v>
      </c>
      <c r="H431" s="211" t="s">
        <v>539</v>
      </c>
      <c r="I431" s="212" t="s">
        <v>538</v>
      </c>
      <c r="J431" s="212" t="s">
        <v>2197</v>
      </c>
      <c r="K431" s="213">
        <v>44883</v>
      </c>
    </row>
    <row r="432" spans="1:11" ht="15.75" thickBot="1">
      <c r="A432" s="184">
        <v>44873</v>
      </c>
      <c r="B432" s="185">
        <v>44882</v>
      </c>
      <c r="C432" s="185">
        <v>44882</v>
      </c>
      <c r="D432" s="14" t="s">
        <v>1779</v>
      </c>
      <c r="E432" s="187" t="s">
        <v>54</v>
      </c>
      <c r="F432" s="185" t="s">
        <v>722</v>
      </c>
      <c r="G432" s="188" t="s">
        <v>723</v>
      </c>
      <c r="H432" s="211" t="s">
        <v>539</v>
      </c>
      <c r="I432" s="212" t="s">
        <v>2185</v>
      </c>
      <c r="J432" s="212" t="s">
        <v>2186</v>
      </c>
      <c r="K432" s="213">
        <v>44887</v>
      </c>
    </row>
    <row r="433" spans="1:11" ht="15.75" thickBot="1">
      <c r="A433" s="184">
        <v>44882</v>
      </c>
      <c r="B433" s="185">
        <v>44882</v>
      </c>
      <c r="C433" s="185">
        <v>44882</v>
      </c>
      <c r="D433" s="14" t="s">
        <v>1780</v>
      </c>
      <c r="E433" s="187" t="s">
        <v>54</v>
      </c>
      <c r="F433" s="185" t="s">
        <v>2198</v>
      </c>
      <c r="G433" s="188">
        <v>130025230</v>
      </c>
      <c r="H433" s="211" t="s">
        <v>317</v>
      </c>
      <c r="I433" s="212" t="s">
        <v>318</v>
      </c>
      <c r="J433" s="212" t="s">
        <v>2159</v>
      </c>
      <c r="K433" s="213">
        <v>44882</v>
      </c>
    </row>
    <row r="434" spans="1:11" ht="15.75" thickBot="1">
      <c r="A434" s="184">
        <v>44865</v>
      </c>
      <c r="B434" s="185">
        <v>44882</v>
      </c>
      <c r="C434" s="185">
        <v>44882</v>
      </c>
      <c r="D434" s="14" t="s">
        <v>1781</v>
      </c>
      <c r="E434" s="187" t="s">
        <v>54</v>
      </c>
      <c r="F434" s="185" t="s">
        <v>1990</v>
      </c>
      <c r="G434" s="188">
        <v>171083350</v>
      </c>
      <c r="H434" s="211" t="s">
        <v>1250</v>
      </c>
      <c r="I434" s="212" t="s">
        <v>583</v>
      </c>
      <c r="J434" s="212" t="s">
        <v>1990</v>
      </c>
      <c r="K434" s="213">
        <v>44908</v>
      </c>
    </row>
    <row r="435" spans="1:11" ht="15.75" thickBot="1">
      <c r="A435" s="184">
        <v>44865</v>
      </c>
      <c r="B435" s="185">
        <v>44882</v>
      </c>
      <c r="C435" s="185">
        <v>44882</v>
      </c>
      <c r="D435" s="14" t="s">
        <v>1782</v>
      </c>
      <c r="E435" s="187" t="s">
        <v>54</v>
      </c>
      <c r="F435" s="185" t="s">
        <v>2193</v>
      </c>
      <c r="G435" s="188">
        <v>132774141</v>
      </c>
      <c r="H435" s="211" t="s">
        <v>317</v>
      </c>
      <c r="I435" s="212" t="s">
        <v>318</v>
      </c>
      <c r="J435" s="212" t="s">
        <v>2193</v>
      </c>
      <c r="K435" s="213">
        <v>44883</v>
      </c>
    </row>
    <row r="436" spans="1:11" ht="15.75" thickBot="1">
      <c r="A436" s="184">
        <v>44865</v>
      </c>
      <c r="B436" s="185">
        <v>44882</v>
      </c>
      <c r="C436" s="185">
        <v>44882</v>
      </c>
      <c r="D436" s="14" t="s">
        <v>1783</v>
      </c>
      <c r="E436" s="187" t="s">
        <v>54</v>
      </c>
      <c r="F436" s="185" t="s">
        <v>2194</v>
      </c>
      <c r="G436" s="188">
        <v>141063632</v>
      </c>
      <c r="H436" s="211" t="s">
        <v>317</v>
      </c>
      <c r="I436" s="212" t="s">
        <v>318</v>
      </c>
      <c r="J436" s="212" t="s">
        <v>2194</v>
      </c>
      <c r="K436" s="213">
        <v>44883</v>
      </c>
    </row>
    <row r="437" spans="1:11" ht="15.75" thickBot="1">
      <c r="A437" s="184">
        <v>44866</v>
      </c>
      <c r="B437" s="185">
        <v>44882</v>
      </c>
      <c r="C437" s="185">
        <v>44882</v>
      </c>
      <c r="D437" s="14" t="s">
        <v>1784</v>
      </c>
      <c r="E437" s="187" t="s">
        <v>54</v>
      </c>
      <c r="F437" s="185" t="s">
        <v>1963</v>
      </c>
      <c r="G437" s="188" t="s">
        <v>1964</v>
      </c>
      <c r="H437" s="211" t="s">
        <v>566</v>
      </c>
      <c r="I437" s="212" t="s">
        <v>318</v>
      </c>
      <c r="J437" s="212" t="s">
        <v>1963</v>
      </c>
      <c r="K437" s="213">
        <v>44907</v>
      </c>
    </row>
    <row r="438" spans="1:11" ht="15.75" thickBot="1">
      <c r="A438" s="184">
        <v>44866</v>
      </c>
      <c r="B438" s="185">
        <v>44882</v>
      </c>
      <c r="C438" s="185">
        <v>44882</v>
      </c>
      <c r="D438" s="14" t="s">
        <v>1785</v>
      </c>
      <c r="E438" s="187" t="s">
        <v>54</v>
      </c>
      <c r="F438" s="185" t="s">
        <v>2008</v>
      </c>
      <c r="G438" s="188" t="s">
        <v>2009</v>
      </c>
      <c r="H438" s="211" t="s">
        <v>566</v>
      </c>
      <c r="I438" s="212" t="s">
        <v>694</v>
      </c>
      <c r="J438" s="212" t="s">
        <v>2010</v>
      </c>
      <c r="K438" s="213">
        <v>44890</v>
      </c>
    </row>
    <row r="439" spans="1:11" ht="15.75" thickBot="1">
      <c r="A439" s="184">
        <v>44873</v>
      </c>
      <c r="B439" s="185">
        <v>44882</v>
      </c>
      <c r="C439" s="185">
        <v>44882</v>
      </c>
      <c r="D439" s="14" t="s">
        <v>1786</v>
      </c>
      <c r="E439" s="187" t="s">
        <v>54</v>
      </c>
      <c r="F439" s="185" t="s">
        <v>2201</v>
      </c>
      <c r="G439" s="188">
        <v>163375636</v>
      </c>
      <c r="H439" s="211" t="s">
        <v>317</v>
      </c>
      <c r="I439" s="212" t="s">
        <v>318</v>
      </c>
      <c r="J439" s="212" t="s">
        <v>2201</v>
      </c>
      <c r="K439" s="213">
        <v>44882</v>
      </c>
    </row>
    <row r="440" spans="1:11" ht="15.75" thickBot="1">
      <c r="A440" s="184">
        <v>44879</v>
      </c>
      <c r="B440" s="185">
        <v>44882</v>
      </c>
      <c r="C440" s="185">
        <v>44882</v>
      </c>
      <c r="D440" s="14" t="s">
        <v>1787</v>
      </c>
      <c r="E440" s="187" t="s">
        <v>54</v>
      </c>
      <c r="F440" s="185" t="s">
        <v>2011</v>
      </c>
      <c r="G440" s="188" t="s">
        <v>2012</v>
      </c>
      <c r="H440" s="211" t="s">
        <v>539</v>
      </c>
      <c r="I440" s="212" t="s">
        <v>541</v>
      </c>
      <c r="J440" s="212" t="s">
        <v>2013</v>
      </c>
      <c r="K440" s="213">
        <v>44890</v>
      </c>
    </row>
    <row r="441" spans="1:11" ht="15.75" thickBot="1">
      <c r="A441" s="184">
        <v>44879</v>
      </c>
      <c r="B441" s="185">
        <v>44882</v>
      </c>
      <c r="C441" s="185">
        <v>44882</v>
      </c>
      <c r="D441" s="14" t="s">
        <v>1788</v>
      </c>
      <c r="E441" s="187" t="s">
        <v>54</v>
      </c>
      <c r="F441" s="185" t="s">
        <v>2189</v>
      </c>
      <c r="G441" s="188" t="s">
        <v>2190</v>
      </c>
      <c r="H441" s="211" t="s">
        <v>539</v>
      </c>
      <c r="I441" s="212" t="s">
        <v>318</v>
      </c>
      <c r="J441" s="212" t="s">
        <v>2189</v>
      </c>
      <c r="K441" s="213">
        <v>44886</v>
      </c>
    </row>
    <row r="442" spans="1:11" ht="15.75" thickBot="1">
      <c r="A442" s="184">
        <v>44879</v>
      </c>
      <c r="B442" s="185">
        <v>44883</v>
      </c>
      <c r="C442" s="185">
        <v>44883</v>
      </c>
      <c r="D442" s="14" t="s">
        <v>1789</v>
      </c>
      <c r="E442" s="187" t="s">
        <v>54</v>
      </c>
      <c r="F442" s="185" t="s">
        <v>2183</v>
      </c>
      <c r="G442" s="188" t="s">
        <v>2184</v>
      </c>
      <c r="H442" s="211" t="s">
        <v>539</v>
      </c>
      <c r="I442" s="212" t="s">
        <v>573</v>
      </c>
      <c r="J442" s="212" t="s">
        <v>2183</v>
      </c>
      <c r="K442" s="213">
        <v>44887</v>
      </c>
    </row>
    <row r="443" spans="1:11" ht="15.75" thickBot="1">
      <c r="A443" s="184">
        <v>44881</v>
      </c>
      <c r="B443" s="185">
        <v>44883</v>
      </c>
      <c r="C443" s="185">
        <v>44883</v>
      </c>
      <c r="D443" s="14" t="s">
        <v>1790</v>
      </c>
      <c r="E443" s="187" t="s">
        <v>54</v>
      </c>
      <c r="F443" s="185" t="s">
        <v>2187</v>
      </c>
      <c r="G443" s="188" t="s">
        <v>2188</v>
      </c>
      <c r="H443" s="211" t="s">
        <v>539</v>
      </c>
      <c r="I443" s="212" t="s">
        <v>541</v>
      </c>
      <c r="J443" s="212" t="s">
        <v>2187</v>
      </c>
      <c r="K443" s="213">
        <v>44887</v>
      </c>
    </row>
    <row r="444" spans="1:11" ht="15.75" thickBot="1">
      <c r="A444" s="184">
        <v>44881</v>
      </c>
      <c r="B444" s="185">
        <v>44883</v>
      </c>
      <c r="C444" s="185">
        <v>44883</v>
      </c>
      <c r="D444" s="14" t="s">
        <v>1791</v>
      </c>
      <c r="E444" s="187" t="s">
        <v>54</v>
      </c>
      <c r="F444" s="185" t="s">
        <v>2178</v>
      </c>
      <c r="G444" s="188" t="s">
        <v>2179</v>
      </c>
      <c r="H444" s="211" t="s">
        <v>539</v>
      </c>
      <c r="I444" s="212" t="s">
        <v>872</v>
      </c>
      <c r="J444" s="212" t="s">
        <v>2180</v>
      </c>
      <c r="K444" s="213">
        <v>44888</v>
      </c>
    </row>
    <row r="445" spans="1:11" ht="15.75" thickBot="1">
      <c r="A445" s="184">
        <v>44880</v>
      </c>
      <c r="B445" s="185">
        <v>44883</v>
      </c>
      <c r="C445" s="185">
        <v>44883</v>
      </c>
      <c r="D445" s="14" t="s">
        <v>1792</v>
      </c>
      <c r="E445" s="187" t="s">
        <v>54</v>
      </c>
      <c r="F445" s="185" t="s">
        <v>2172</v>
      </c>
      <c r="G445" s="188" t="s">
        <v>2173</v>
      </c>
      <c r="H445" s="211" t="s">
        <v>317</v>
      </c>
      <c r="I445" s="212" t="s">
        <v>573</v>
      </c>
      <c r="J445" s="212" t="s">
        <v>2171</v>
      </c>
      <c r="K445" s="213">
        <v>44889</v>
      </c>
    </row>
    <row r="446" spans="1:11" ht="15.75" thickBot="1">
      <c r="A446" s="184">
        <v>44880</v>
      </c>
      <c r="B446" s="185">
        <v>44883</v>
      </c>
      <c r="C446" s="185">
        <v>44883</v>
      </c>
      <c r="D446" s="14" t="s">
        <v>1793</v>
      </c>
      <c r="E446" s="187" t="s">
        <v>54</v>
      </c>
      <c r="F446" s="185" t="s">
        <v>2169</v>
      </c>
      <c r="G446" s="188" t="s">
        <v>2170</v>
      </c>
      <c r="H446" s="211" t="s">
        <v>317</v>
      </c>
      <c r="I446" s="212" t="s">
        <v>573</v>
      </c>
      <c r="J446" s="212" t="s">
        <v>2171</v>
      </c>
      <c r="K446" s="213">
        <v>44889</v>
      </c>
    </row>
    <row r="447" spans="1:11" ht="15.75" thickBot="1">
      <c r="A447" s="184">
        <v>44879</v>
      </c>
      <c r="B447" s="185">
        <v>44883</v>
      </c>
      <c r="C447" s="185">
        <v>44883</v>
      </c>
      <c r="D447" s="14" t="s">
        <v>1794</v>
      </c>
      <c r="E447" s="187" t="s">
        <v>54</v>
      </c>
      <c r="F447" s="185" t="s">
        <v>2191</v>
      </c>
      <c r="G447" s="188" t="s">
        <v>2192</v>
      </c>
      <c r="H447" s="211" t="s">
        <v>317</v>
      </c>
      <c r="I447" s="212" t="s">
        <v>318</v>
      </c>
      <c r="J447" s="212" t="s">
        <v>2189</v>
      </c>
      <c r="K447" s="213">
        <v>44886</v>
      </c>
    </row>
    <row r="448" spans="1:11" ht="15.75" thickBot="1">
      <c r="A448" s="184">
        <v>44880</v>
      </c>
      <c r="B448" s="185">
        <v>44883</v>
      </c>
      <c r="C448" s="185">
        <v>44883</v>
      </c>
      <c r="D448" s="14" t="s">
        <v>1795</v>
      </c>
      <c r="E448" s="187" t="s">
        <v>54</v>
      </c>
      <c r="F448" s="185" t="s">
        <v>2174</v>
      </c>
      <c r="G448" s="188" t="s">
        <v>2175</v>
      </c>
      <c r="H448" s="211" t="s">
        <v>2176</v>
      </c>
      <c r="I448" s="212" t="s">
        <v>555</v>
      </c>
      <c r="J448" s="212" t="s">
        <v>2177</v>
      </c>
      <c r="K448" s="213">
        <v>44888</v>
      </c>
    </row>
    <row r="449" spans="1:11" ht="15.75" thickBot="1">
      <c r="A449" s="184">
        <v>44881</v>
      </c>
      <c r="B449" s="185">
        <v>44883</v>
      </c>
      <c r="C449" s="185">
        <v>44883</v>
      </c>
      <c r="D449" s="14" t="s">
        <v>1796</v>
      </c>
      <c r="E449" s="187" t="s">
        <v>54</v>
      </c>
      <c r="F449" s="185" t="s">
        <v>2181</v>
      </c>
      <c r="G449" s="188" t="s">
        <v>2182</v>
      </c>
      <c r="H449" s="211" t="s">
        <v>317</v>
      </c>
      <c r="I449" s="212" t="s">
        <v>952</v>
      </c>
      <c r="J449" s="212" t="s">
        <v>2181</v>
      </c>
      <c r="K449" s="213">
        <v>44888</v>
      </c>
    </row>
    <row r="450" spans="1:11" ht="15.75" thickBot="1">
      <c r="A450" s="184"/>
      <c r="B450" s="185"/>
      <c r="C450" s="185"/>
      <c r="D450" s="14" t="s">
        <v>1797</v>
      </c>
      <c r="E450" s="187" t="s">
        <v>54</v>
      </c>
      <c r="F450" s="185"/>
      <c r="G450" s="188"/>
      <c r="H450" s="211"/>
      <c r="I450" s="212"/>
      <c r="J450" s="212"/>
      <c r="K450" s="213"/>
    </row>
    <row r="451" spans="1:11" ht="21.6" thickBot="1">
      <c r="A451" s="184">
        <v>44879</v>
      </c>
      <c r="B451" s="185">
        <v>44882</v>
      </c>
      <c r="C451" s="185">
        <v>44882</v>
      </c>
      <c r="D451" s="14" t="s">
        <v>1798</v>
      </c>
      <c r="E451" s="187" t="s">
        <v>54</v>
      </c>
      <c r="F451" s="185" t="s">
        <v>2350</v>
      </c>
      <c r="G451" s="188" t="s">
        <v>2351</v>
      </c>
      <c r="H451" s="211" t="s">
        <v>2352</v>
      </c>
      <c r="I451" s="212" t="s">
        <v>2353</v>
      </c>
      <c r="J451" s="212" t="s">
        <v>2344</v>
      </c>
      <c r="K451" s="213">
        <v>44908</v>
      </c>
    </row>
    <row r="452" spans="1:11" ht="21.6" thickBot="1">
      <c r="A452" s="184">
        <v>44879</v>
      </c>
      <c r="B452" s="185">
        <v>44882</v>
      </c>
      <c r="C452" s="185">
        <v>44882</v>
      </c>
      <c r="D452" s="14" t="s">
        <v>1799</v>
      </c>
      <c r="E452" s="187" t="s">
        <v>54</v>
      </c>
      <c r="F452" s="185" t="s">
        <v>2354</v>
      </c>
      <c r="G452" s="188">
        <v>256013349</v>
      </c>
      <c r="H452" s="211" t="s">
        <v>1250</v>
      </c>
      <c r="I452" s="212" t="s">
        <v>2353</v>
      </c>
      <c r="J452" s="212" t="s">
        <v>2344</v>
      </c>
      <c r="K452" s="213">
        <v>44908</v>
      </c>
    </row>
    <row r="453" spans="1:11" ht="21.6" thickBot="1">
      <c r="A453" s="184">
        <v>44879</v>
      </c>
      <c r="B453" s="185">
        <v>44882</v>
      </c>
      <c r="C453" s="185">
        <v>44882</v>
      </c>
      <c r="D453" s="14" t="s">
        <v>1800</v>
      </c>
      <c r="E453" s="187" t="s">
        <v>54</v>
      </c>
      <c r="F453" s="185" t="s">
        <v>2355</v>
      </c>
      <c r="G453" s="188" t="s">
        <v>2356</v>
      </c>
      <c r="H453" s="211" t="s">
        <v>539</v>
      </c>
      <c r="I453" s="212" t="s">
        <v>2353</v>
      </c>
      <c r="J453" s="212" t="s">
        <v>2344</v>
      </c>
      <c r="K453" s="213">
        <v>44908</v>
      </c>
    </row>
    <row r="454" spans="1:11" ht="15.75" thickBot="1">
      <c r="A454" s="184">
        <v>44882</v>
      </c>
      <c r="B454" s="185">
        <v>44883</v>
      </c>
      <c r="C454" s="185">
        <v>44883</v>
      </c>
      <c r="D454" s="14" t="s">
        <v>1801</v>
      </c>
      <c r="E454" s="187" t="s">
        <v>54</v>
      </c>
      <c r="F454" s="185" t="s">
        <v>2166</v>
      </c>
      <c r="G454" s="188" t="s">
        <v>2167</v>
      </c>
      <c r="H454" s="211" t="s">
        <v>539</v>
      </c>
      <c r="I454" s="212" t="s">
        <v>318</v>
      </c>
      <c r="J454" s="212" t="s">
        <v>2168</v>
      </c>
      <c r="K454" s="213">
        <v>44889</v>
      </c>
    </row>
    <row r="455" spans="1:11" ht="15.75" thickBot="1">
      <c r="A455" s="184">
        <v>44882</v>
      </c>
      <c r="B455" s="185">
        <v>44883</v>
      </c>
      <c r="C455" s="185">
        <v>44883</v>
      </c>
      <c r="D455" s="14" t="s">
        <v>1802</v>
      </c>
      <c r="E455" s="187" t="s">
        <v>54</v>
      </c>
      <c r="F455" s="185" t="s">
        <v>2158</v>
      </c>
      <c r="G455" s="188">
        <v>123216685</v>
      </c>
      <c r="H455" s="211" t="s">
        <v>317</v>
      </c>
      <c r="I455" s="212" t="s">
        <v>318</v>
      </c>
      <c r="J455" s="212" t="s">
        <v>2159</v>
      </c>
      <c r="K455" s="213">
        <v>44890</v>
      </c>
    </row>
    <row r="456" spans="1:11" ht="15.75" thickBot="1">
      <c r="A456" s="184">
        <v>44882</v>
      </c>
      <c r="B456" s="185">
        <v>44883</v>
      </c>
      <c r="C456" s="185">
        <v>44883</v>
      </c>
      <c r="D456" s="14" t="s">
        <v>1803</v>
      </c>
      <c r="E456" s="187" t="s">
        <v>54</v>
      </c>
      <c r="F456" s="185" t="s">
        <v>2160</v>
      </c>
      <c r="G456" s="188">
        <v>163382717</v>
      </c>
      <c r="H456" s="211" t="s">
        <v>317</v>
      </c>
      <c r="I456" s="212" t="s">
        <v>318</v>
      </c>
      <c r="J456" s="212" t="s">
        <v>2159</v>
      </c>
      <c r="K456" s="213">
        <v>44890</v>
      </c>
    </row>
    <row r="457" spans="1:11" ht="15.75" thickBot="1">
      <c r="A457" s="184">
        <v>44887</v>
      </c>
      <c r="B457" s="185">
        <v>44887</v>
      </c>
      <c r="C457" s="185">
        <v>44887</v>
      </c>
      <c r="D457" s="14" t="s">
        <v>1804</v>
      </c>
      <c r="E457" s="187" t="s">
        <v>54</v>
      </c>
      <c r="F457" s="185" t="s">
        <v>2161</v>
      </c>
      <c r="G457" s="188" t="s">
        <v>2162</v>
      </c>
      <c r="H457" s="211" t="s">
        <v>539</v>
      </c>
      <c r="I457" s="212"/>
      <c r="J457" s="212" t="s">
        <v>2161</v>
      </c>
      <c r="K457" s="213">
        <v>44890</v>
      </c>
    </row>
    <row r="458" spans="1:11" ht="15.75" thickBot="1">
      <c r="A458" s="224">
        <v>44886</v>
      </c>
      <c r="B458" s="225">
        <v>44885</v>
      </c>
      <c r="C458" s="225">
        <v>44885</v>
      </c>
      <c r="D458" s="14" t="s">
        <v>1813</v>
      </c>
      <c r="E458" s="187" t="s">
        <v>54</v>
      </c>
      <c r="F458" s="225" t="s">
        <v>1998</v>
      </c>
      <c r="G458" s="226" t="s">
        <v>1999</v>
      </c>
      <c r="H458" s="227" t="s">
        <v>539</v>
      </c>
      <c r="I458" s="228" t="s">
        <v>541</v>
      </c>
      <c r="J458" s="228" t="s">
        <v>1998</v>
      </c>
      <c r="K458" s="229">
        <v>44897</v>
      </c>
    </row>
    <row r="459" spans="1:11" ht="15.75" thickBot="1">
      <c r="A459" s="224">
        <v>44886</v>
      </c>
      <c r="B459" s="225">
        <v>44887</v>
      </c>
      <c r="C459" s="225">
        <v>44887</v>
      </c>
      <c r="D459" s="14" t="s">
        <v>1814</v>
      </c>
      <c r="E459" s="187" t="s">
        <v>54</v>
      </c>
      <c r="F459" s="185" t="s">
        <v>2163</v>
      </c>
      <c r="G459" s="188" t="s">
        <v>2164</v>
      </c>
      <c r="H459" s="211" t="s">
        <v>589</v>
      </c>
      <c r="I459" s="212" t="s">
        <v>318</v>
      </c>
      <c r="J459" s="212" t="s">
        <v>2165</v>
      </c>
      <c r="K459" s="229">
        <v>44890</v>
      </c>
    </row>
    <row r="460" spans="1:11" ht="15.75" thickBot="1">
      <c r="A460" s="224">
        <v>44883</v>
      </c>
      <c r="B460" s="225">
        <v>44887</v>
      </c>
      <c r="C460" s="225">
        <v>44887</v>
      </c>
      <c r="D460" s="14" t="s">
        <v>1815</v>
      </c>
      <c r="E460" s="187" t="s">
        <v>54</v>
      </c>
      <c r="F460" s="185" t="s">
        <v>2208</v>
      </c>
      <c r="G460" s="188" t="s">
        <v>2209</v>
      </c>
      <c r="H460" s="211" t="s">
        <v>539</v>
      </c>
      <c r="I460" s="212" t="s">
        <v>541</v>
      </c>
      <c r="J460" s="212" t="s">
        <v>2210</v>
      </c>
      <c r="K460" s="229">
        <v>44911</v>
      </c>
    </row>
    <row r="461" spans="1:11" ht="15.75" thickBot="1">
      <c r="A461" s="224">
        <v>44890</v>
      </c>
      <c r="B461" s="225">
        <v>44894</v>
      </c>
      <c r="C461" s="225">
        <v>44894</v>
      </c>
      <c r="D461" s="14" t="s">
        <v>1816</v>
      </c>
      <c r="E461" s="187" t="s">
        <v>54</v>
      </c>
      <c r="F461" s="225" t="s">
        <v>1980</v>
      </c>
      <c r="G461" s="226" t="s">
        <v>1981</v>
      </c>
      <c r="H461" s="227" t="s">
        <v>539</v>
      </c>
      <c r="I461" s="228" t="s">
        <v>555</v>
      </c>
      <c r="J461" s="228" t="s">
        <v>1982</v>
      </c>
      <c r="K461" s="229">
        <v>44901</v>
      </c>
    </row>
    <row r="462" spans="1:11" ht="15.75" thickBot="1">
      <c r="A462" s="224">
        <v>44888</v>
      </c>
      <c r="B462" s="225">
        <v>44894</v>
      </c>
      <c r="C462" s="225">
        <v>44894</v>
      </c>
      <c r="D462" s="14" t="s">
        <v>1817</v>
      </c>
      <c r="E462" s="187" t="s">
        <v>54</v>
      </c>
      <c r="F462" s="225" t="s">
        <v>1968</v>
      </c>
      <c r="G462" s="226" t="s">
        <v>1969</v>
      </c>
      <c r="H462" s="227" t="s">
        <v>539</v>
      </c>
      <c r="I462" s="228" t="s">
        <v>541</v>
      </c>
      <c r="J462" s="228" t="s">
        <v>1970</v>
      </c>
      <c r="K462" s="229">
        <v>44904</v>
      </c>
    </row>
    <row r="463" spans="1:11" ht="15.75" thickBot="1">
      <c r="A463" s="224">
        <v>44888</v>
      </c>
      <c r="B463" s="225">
        <v>44894</v>
      </c>
      <c r="C463" s="225">
        <v>44894</v>
      </c>
      <c r="D463" s="14" t="s">
        <v>1818</v>
      </c>
      <c r="E463" s="187" t="s">
        <v>54</v>
      </c>
      <c r="F463" s="225" t="s">
        <v>2006</v>
      </c>
      <c r="G463" s="226" t="s">
        <v>2007</v>
      </c>
      <c r="H463" s="227" t="s">
        <v>317</v>
      </c>
      <c r="I463" s="228" t="s">
        <v>318</v>
      </c>
      <c r="J463" s="228" t="s">
        <v>2006</v>
      </c>
      <c r="K463" s="229">
        <v>44895</v>
      </c>
    </row>
    <row r="464" spans="1:11" ht="15.75" thickBot="1">
      <c r="A464" s="224">
        <v>44888</v>
      </c>
      <c r="B464" s="225">
        <v>44894</v>
      </c>
      <c r="C464" s="225">
        <v>44894</v>
      </c>
      <c r="D464" s="14" t="s">
        <v>1819</v>
      </c>
      <c r="E464" s="187" t="s">
        <v>54</v>
      </c>
      <c r="F464" s="225" t="s">
        <v>1985</v>
      </c>
      <c r="G464" s="226" t="s">
        <v>1986</v>
      </c>
      <c r="H464" s="227" t="s">
        <v>579</v>
      </c>
      <c r="I464" s="228" t="s">
        <v>541</v>
      </c>
      <c r="J464" s="228" t="s">
        <v>1987</v>
      </c>
      <c r="K464" s="229">
        <v>44901</v>
      </c>
    </row>
    <row r="465" spans="1:11" ht="15.75" thickBot="1">
      <c r="A465" s="224">
        <v>44889</v>
      </c>
      <c r="B465" s="225">
        <v>44894</v>
      </c>
      <c r="C465" s="225">
        <v>44894</v>
      </c>
      <c r="D465" s="14" t="s">
        <v>1820</v>
      </c>
      <c r="E465" s="187" t="s">
        <v>54</v>
      </c>
      <c r="F465" s="225" t="s">
        <v>1995</v>
      </c>
      <c r="G465" s="226" t="s">
        <v>1996</v>
      </c>
      <c r="H465" s="227" t="s">
        <v>566</v>
      </c>
      <c r="I465" s="228" t="s">
        <v>694</v>
      </c>
      <c r="J465" s="228" t="s">
        <v>1997</v>
      </c>
      <c r="K465" s="229">
        <v>44897</v>
      </c>
    </row>
    <row r="466" spans="1:11" ht="15.75" thickBot="1">
      <c r="A466" s="224">
        <v>44889</v>
      </c>
      <c r="B466" s="225">
        <v>44894</v>
      </c>
      <c r="C466" s="225">
        <v>44894</v>
      </c>
      <c r="D466" s="14" t="s">
        <v>1821</v>
      </c>
      <c r="E466" s="187" t="s">
        <v>54</v>
      </c>
      <c r="F466" s="225" t="s">
        <v>2004</v>
      </c>
      <c r="G466" s="226" t="s">
        <v>2005</v>
      </c>
      <c r="H466" s="227" t="s">
        <v>539</v>
      </c>
      <c r="I466" s="228" t="s">
        <v>579</v>
      </c>
      <c r="J466" s="225" t="s">
        <v>2004</v>
      </c>
      <c r="K466" s="229">
        <v>44895</v>
      </c>
    </row>
    <row r="467" spans="1:11" ht="21.6" thickBot="1">
      <c r="A467" s="224">
        <v>44886</v>
      </c>
      <c r="B467" s="225">
        <v>44894</v>
      </c>
      <c r="C467" s="225">
        <v>44894</v>
      </c>
      <c r="D467" s="14" t="s">
        <v>1822</v>
      </c>
      <c r="E467" s="187" t="s">
        <v>54</v>
      </c>
      <c r="F467" s="185" t="s">
        <v>2339</v>
      </c>
      <c r="G467" s="188" t="s">
        <v>2340</v>
      </c>
      <c r="H467" s="211" t="s">
        <v>539</v>
      </c>
      <c r="I467" s="212" t="s">
        <v>2185</v>
      </c>
      <c r="J467" s="212" t="s">
        <v>2341</v>
      </c>
      <c r="K467" s="229">
        <v>44908</v>
      </c>
    </row>
    <row r="468" spans="1:11" ht="21.6" thickBot="1">
      <c r="A468" s="224">
        <v>44886</v>
      </c>
      <c r="B468" s="225">
        <v>44894</v>
      </c>
      <c r="C468" s="225">
        <v>44894</v>
      </c>
      <c r="D468" s="14" t="s">
        <v>1823</v>
      </c>
      <c r="E468" s="187" t="s">
        <v>54</v>
      </c>
      <c r="F468" s="185" t="s">
        <v>2342</v>
      </c>
      <c r="G468" s="188" t="s">
        <v>2343</v>
      </c>
      <c r="H468" s="211" t="s">
        <v>539</v>
      </c>
      <c r="I468" s="212" t="s">
        <v>2185</v>
      </c>
      <c r="J468" s="212" t="s">
        <v>2344</v>
      </c>
      <c r="K468" s="229">
        <v>44908</v>
      </c>
    </row>
    <row r="469" spans="1:11" ht="21.6" thickBot="1">
      <c r="A469" s="224">
        <v>44886</v>
      </c>
      <c r="B469" s="225">
        <v>44894</v>
      </c>
      <c r="C469" s="225">
        <v>44894</v>
      </c>
      <c r="D469" s="14" t="s">
        <v>1824</v>
      </c>
      <c r="E469" s="187" t="s">
        <v>54</v>
      </c>
      <c r="F469" s="185" t="s">
        <v>2345</v>
      </c>
      <c r="G469" s="188" t="s">
        <v>2346</v>
      </c>
      <c r="H469" s="211" t="s">
        <v>539</v>
      </c>
      <c r="I469" s="212" t="s">
        <v>2185</v>
      </c>
      <c r="J469" s="212" t="s">
        <v>2344</v>
      </c>
      <c r="K469" s="229">
        <v>44908</v>
      </c>
    </row>
    <row r="470" spans="1:11" ht="15.75" thickBot="1">
      <c r="A470" s="224">
        <v>44894</v>
      </c>
      <c r="B470" s="225">
        <v>44894</v>
      </c>
      <c r="C470" s="225">
        <v>44894</v>
      </c>
      <c r="D470" s="14" t="s">
        <v>1825</v>
      </c>
      <c r="E470" s="187" t="s">
        <v>54</v>
      </c>
      <c r="F470" s="225" t="s">
        <v>2000</v>
      </c>
      <c r="G470" s="226" t="s">
        <v>2001</v>
      </c>
      <c r="H470" s="227" t="s">
        <v>317</v>
      </c>
      <c r="I470" s="228" t="s">
        <v>318</v>
      </c>
      <c r="J470" s="228" t="s">
        <v>2000</v>
      </c>
      <c r="K470" s="229">
        <v>44896</v>
      </c>
    </row>
    <row r="471" spans="1:11" ht="15.75" thickBot="1">
      <c r="A471" s="224">
        <v>44894</v>
      </c>
      <c r="B471" s="225">
        <v>44894</v>
      </c>
      <c r="C471" s="225">
        <v>44894</v>
      </c>
      <c r="D471" s="14" t="s">
        <v>1826</v>
      </c>
      <c r="E471" s="187" t="s">
        <v>54</v>
      </c>
      <c r="F471" s="225" t="s">
        <v>2002</v>
      </c>
      <c r="G471" s="230" t="s">
        <v>2003</v>
      </c>
      <c r="H471" s="227" t="s">
        <v>317</v>
      </c>
      <c r="I471" s="228" t="s">
        <v>318</v>
      </c>
      <c r="J471" s="228" t="s">
        <v>2002</v>
      </c>
      <c r="K471" s="229">
        <v>44896</v>
      </c>
    </row>
    <row r="472" spans="1:11" ht="15.75" thickBot="1">
      <c r="A472" s="224">
        <v>44895</v>
      </c>
      <c r="B472" s="225">
        <v>44900</v>
      </c>
      <c r="C472" s="225">
        <v>44900</v>
      </c>
      <c r="D472" s="14" t="s">
        <v>1827</v>
      </c>
      <c r="E472" s="187" t="s">
        <v>54</v>
      </c>
      <c r="F472" s="225" t="s">
        <v>1965</v>
      </c>
      <c r="G472" s="226" t="s">
        <v>1966</v>
      </c>
      <c r="H472" s="227" t="s">
        <v>539</v>
      </c>
      <c r="I472" s="228" t="s">
        <v>318</v>
      </c>
      <c r="J472" s="228" t="s">
        <v>1967</v>
      </c>
      <c r="K472" s="229">
        <v>44904</v>
      </c>
    </row>
    <row r="473" spans="1:11" ht="15.75" thickBot="1">
      <c r="A473" s="224">
        <v>44895</v>
      </c>
      <c r="B473" s="225">
        <v>37595</v>
      </c>
      <c r="C473" s="225">
        <v>44566</v>
      </c>
      <c r="D473" s="14" t="s">
        <v>1828</v>
      </c>
      <c r="E473" s="187" t="s">
        <v>54</v>
      </c>
      <c r="F473" s="225" t="s">
        <v>1991</v>
      </c>
      <c r="G473" s="226" t="s">
        <v>1992</v>
      </c>
      <c r="H473" s="227" t="s">
        <v>539</v>
      </c>
      <c r="I473" s="228" t="s">
        <v>545</v>
      </c>
      <c r="J473" s="228" t="s">
        <v>1991</v>
      </c>
      <c r="K473" s="229">
        <v>44908</v>
      </c>
    </row>
    <row r="474" spans="1:11" ht="15.75" thickBot="1">
      <c r="A474" s="224">
        <v>44895</v>
      </c>
      <c r="B474" s="225">
        <v>44900</v>
      </c>
      <c r="C474" s="225">
        <v>44900</v>
      </c>
      <c r="D474" s="14" t="s">
        <v>1829</v>
      </c>
      <c r="E474" s="187" t="s">
        <v>54</v>
      </c>
      <c r="F474" s="225" t="s">
        <v>1978</v>
      </c>
      <c r="G474" s="226" t="s">
        <v>1979</v>
      </c>
      <c r="H474" s="227" t="s">
        <v>539</v>
      </c>
      <c r="I474" s="228" t="s">
        <v>553</v>
      </c>
      <c r="J474" s="228" t="s">
        <v>1978</v>
      </c>
      <c r="K474" s="229">
        <v>44901</v>
      </c>
    </row>
    <row r="475" spans="1:11" ht="15.75" thickBot="1">
      <c r="A475" s="224">
        <v>44895</v>
      </c>
      <c r="B475" s="225">
        <v>44900</v>
      </c>
      <c r="C475" s="225">
        <v>44900</v>
      </c>
      <c r="D475" s="14" t="s">
        <v>1830</v>
      </c>
      <c r="E475" s="187" t="s">
        <v>54</v>
      </c>
      <c r="F475" s="225" t="s">
        <v>1993</v>
      </c>
      <c r="G475" s="226" t="s">
        <v>1994</v>
      </c>
      <c r="H475" s="227" t="s">
        <v>539</v>
      </c>
      <c r="I475" s="228" t="s">
        <v>545</v>
      </c>
      <c r="J475" s="228" t="s">
        <v>1991</v>
      </c>
      <c r="K475" s="229">
        <v>44908</v>
      </c>
    </row>
    <row r="476" spans="1:11" ht="15.75" thickBot="1">
      <c r="A476" s="224">
        <v>44895</v>
      </c>
      <c r="B476" s="225">
        <v>44900</v>
      </c>
      <c r="C476" s="225">
        <v>44900</v>
      </c>
      <c r="D476" s="14" t="s">
        <v>1831</v>
      </c>
      <c r="E476" s="187" t="s">
        <v>54</v>
      </c>
      <c r="F476" s="225" t="s">
        <v>1983</v>
      </c>
      <c r="G476" s="226">
        <v>561135979</v>
      </c>
      <c r="H476" s="227" t="s">
        <v>1253</v>
      </c>
      <c r="I476" s="228" t="s">
        <v>555</v>
      </c>
      <c r="J476" s="228" t="s">
        <v>1984</v>
      </c>
      <c r="K476" s="229">
        <v>44901</v>
      </c>
    </row>
    <row r="477" spans="1:11" ht="15.75" thickBot="1">
      <c r="A477" s="224">
        <v>44896</v>
      </c>
      <c r="B477" s="225">
        <v>44900</v>
      </c>
      <c r="C477" s="225">
        <v>44900</v>
      </c>
      <c r="D477" s="14" t="s">
        <v>1832</v>
      </c>
      <c r="E477" s="187" t="s">
        <v>54</v>
      </c>
      <c r="F477" s="225" t="s">
        <v>1977</v>
      </c>
      <c r="G477" s="226">
        <v>144800342</v>
      </c>
      <c r="H477" s="227" t="s">
        <v>317</v>
      </c>
      <c r="I477" s="228" t="s">
        <v>555</v>
      </c>
      <c r="J477" s="228" t="s">
        <v>1975</v>
      </c>
      <c r="K477" s="229">
        <v>44902</v>
      </c>
    </row>
    <row r="478" spans="1:11" ht="15.75" thickBot="1">
      <c r="A478" s="224">
        <v>44896</v>
      </c>
      <c r="B478" s="225">
        <v>44900</v>
      </c>
      <c r="C478" s="225">
        <v>44900</v>
      </c>
      <c r="D478" s="14" t="s">
        <v>1833</v>
      </c>
      <c r="E478" s="187" t="s">
        <v>54</v>
      </c>
      <c r="F478" s="225" t="s">
        <v>1976</v>
      </c>
      <c r="G478" s="226">
        <v>146564264</v>
      </c>
      <c r="H478" s="227" t="s">
        <v>317</v>
      </c>
      <c r="I478" s="228" t="s">
        <v>555</v>
      </c>
      <c r="J478" s="228" t="s">
        <v>1975</v>
      </c>
      <c r="K478" s="229">
        <v>44902</v>
      </c>
    </row>
    <row r="479" spans="1:11" ht="15.75" thickBot="1">
      <c r="A479" s="224">
        <v>44896</v>
      </c>
      <c r="B479" s="225">
        <v>44900</v>
      </c>
      <c r="C479" s="225">
        <v>44900</v>
      </c>
      <c r="D479" s="14" t="s">
        <v>1834</v>
      </c>
      <c r="E479" s="187" t="s">
        <v>54</v>
      </c>
      <c r="F479" s="225" t="s">
        <v>1973</v>
      </c>
      <c r="G479" s="226" t="s">
        <v>1974</v>
      </c>
      <c r="H479" s="227" t="s">
        <v>317</v>
      </c>
      <c r="I479" s="228" t="s">
        <v>555</v>
      </c>
      <c r="J479" s="228" t="s">
        <v>1975</v>
      </c>
      <c r="K479" s="229">
        <v>44902</v>
      </c>
    </row>
    <row r="480" spans="1:11" ht="15.75" thickBot="1">
      <c r="A480" s="224">
        <v>44896</v>
      </c>
      <c r="B480" s="225">
        <v>44900</v>
      </c>
      <c r="C480" s="225">
        <v>44900</v>
      </c>
      <c r="D480" s="14" t="s">
        <v>1835</v>
      </c>
      <c r="E480" s="187" t="s">
        <v>54</v>
      </c>
      <c r="F480" s="185" t="s">
        <v>2214</v>
      </c>
      <c r="G480" s="188" t="s">
        <v>2215</v>
      </c>
      <c r="H480" s="211" t="s">
        <v>317</v>
      </c>
      <c r="I480" s="212" t="s">
        <v>555</v>
      </c>
      <c r="J480" s="212" t="s">
        <v>2216</v>
      </c>
      <c r="K480" s="229">
        <v>44910</v>
      </c>
    </row>
    <row r="481" spans="1:11" ht="15.75" thickBot="1">
      <c r="A481" s="224">
        <v>44896</v>
      </c>
      <c r="B481" s="225">
        <v>44900</v>
      </c>
      <c r="C481" s="225">
        <v>44900</v>
      </c>
      <c r="D481" s="14" t="s">
        <v>1836</v>
      </c>
      <c r="E481" s="187" t="s">
        <v>54</v>
      </c>
      <c r="F481" s="225" t="s">
        <v>1988</v>
      </c>
      <c r="G481" s="226" t="s">
        <v>1989</v>
      </c>
      <c r="H481" s="227" t="s">
        <v>539</v>
      </c>
      <c r="I481" s="228" t="s">
        <v>541</v>
      </c>
      <c r="J481" s="228" t="s">
        <v>1988</v>
      </c>
      <c r="K481" s="229">
        <v>44901</v>
      </c>
    </row>
    <row r="482" spans="1:11" ht="15.75" thickBot="1">
      <c r="A482" s="224">
        <v>44897</v>
      </c>
      <c r="B482" s="225">
        <v>44900</v>
      </c>
      <c r="C482" s="225">
        <v>44900</v>
      </c>
      <c r="D482" s="14" t="s">
        <v>1837</v>
      </c>
      <c r="E482" s="187" t="s">
        <v>54</v>
      </c>
      <c r="F482" s="225" t="s">
        <v>1971</v>
      </c>
      <c r="G482" s="226" t="s">
        <v>1972</v>
      </c>
      <c r="H482" s="227" t="s">
        <v>539</v>
      </c>
      <c r="I482" s="228" t="s">
        <v>541</v>
      </c>
      <c r="J482" s="228" t="s">
        <v>1971</v>
      </c>
      <c r="K482" s="229">
        <v>44902</v>
      </c>
    </row>
    <row r="483" spans="1:11" ht="15.75" thickBot="1">
      <c r="A483" s="224"/>
      <c r="B483" s="225"/>
      <c r="C483" s="225"/>
      <c r="D483" s="14" t="s">
        <v>1838</v>
      </c>
      <c r="E483" s="187" t="s">
        <v>54</v>
      </c>
      <c r="F483" s="225"/>
      <c r="G483" s="226"/>
      <c r="H483" s="227"/>
      <c r="I483" s="228"/>
      <c r="J483" s="228"/>
      <c r="K483" s="229"/>
    </row>
    <row r="484" spans="1:11" ht="15.75" thickBot="1">
      <c r="A484" s="224">
        <v>44901</v>
      </c>
      <c r="B484" s="225">
        <v>44902</v>
      </c>
      <c r="C484" s="225">
        <v>44902</v>
      </c>
      <c r="D484" s="14" t="s">
        <v>1839</v>
      </c>
      <c r="E484" s="187" t="s">
        <v>54</v>
      </c>
      <c r="F484" s="185" t="s">
        <v>2155</v>
      </c>
      <c r="G484" s="188" t="s">
        <v>2156</v>
      </c>
      <c r="H484" s="211" t="s">
        <v>539</v>
      </c>
      <c r="I484" s="212" t="s">
        <v>538</v>
      </c>
      <c r="J484" s="212" t="s">
        <v>2157</v>
      </c>
      <c r="K484" s="229">
        <v>44909</v>
      </c>
    </row>
    <row r="485" spans="1:11" ht="15.75" thickBot="1">
      <c r="A485" s="224">
        <v>44901</v>
      </c>
      <c r="B485" s="225">
        <v>44902</v>
      </c>
      <c r="C485" s="225">
        <v>44902</v>
      </c>
      <c r="D485" s="14" t="s">
        <v>1840</v>
      </c>
      <c r="E485" s="187" t="s">
        <v>54</v>
      </c>
      <c r="F485" s="185" t="s">
        <v>2211</v>
      </c>
      <c r="G485" s="188" t="s">
        <v>2212</v>
      </c>
      <c r="H485" s="211" t="s">
        <v>539</v>
      </c>
      <c r="I485" s="212" t="s">
        <v>541</v>
      </c>
      <c r="J485" s="212" t="s">
        <v>2213</v>
      </c>
      <c r="K485" s="229">
        <v>44911</v>
      </c>
    </row>
    <row r="486" spans="1:11" ht="15.75" thickBot="1">
      <c r="A486" s="224">
        <v>44900</v>
      </c>
      <c r="B486" s="225">
        <v>44902</v>
      </c>
      <c r="C486" s="225">
        <v>44902</v>
      </c>
      <c r="D486" s="14" t="s">
        <v>1841</v>
      </c>
      <c r="E486" s="187" t="s">
        <v>54</v>
      </c>
      <c r="F486" s="185" t="s">
        <v>2205</v>
      </c>
      <c r="G486" s="188" t="s">
        <v>2206</v>
      </c>
      <c r="H486" s="211" t="s">
        <v>539</v>
      </c>
      <c r="I486" s="212" t="s">
        <v>541</v>
      </c>
      <c r="J486" s="212" t="s">
        <v>2207</v>
      </c>
      <c r="K486" s="229">
        <v>44910</v>
      </c>
    </row>
    <row r="487" spans="1:11" ht="15.75" thickBot="1">
      <c r="A487" s="224"/>
      <c r="B487" s="225"/>
      <c r="C487" s="225"/>
      <c r="D487" s="14" t="s">
        <v>1842</v>
      </c>
      <c r="E487" s="187" t="s">
        <v>54</v>
      </c>
      <c r="F487" s="225"/>
      <c r="G487" s="226"/>
      <c r="H487" s="227"/>
      <c r="I487" s="228"/>
      <c r="J487" s="228"/>
      <c r="K487" s="229"/>
    </row>
    <row r="488" spans="1:11" ht="15.75" thickBot="1">
      <c r="A488" s="224">
        <v>44901</v>
      </c>
      <c r="B488" s="225">
        <v>44902</v>
      </c>
      <c r="C488" s="225">
        <v>44902</v>
      </c>
      <c r="D488" s="14" t="s">
        <v>1843</v>
      </c>
      <c r="E488" s="187" t="s">
        <v>54</v>
      </c>
      <c r="F488" s="185" t="s">
        <v>2323</v>
      </c>
      <c r="G488" s="188" t="s">
        <v>2324</v>
      </c>
      <c r="H488" s="211" t="s">
        <v>589</v>
      </c>
      <c r="I488" s="212" t="s">
        <v>541</v>
      </c>
      <c r="J488" s="212" t="s">
        <v>2325</v>
      </c>
      <c r="K488" s="229">
        <v>44916</v>
      </c>
    </row>
    <row r="489" spans="1:11" ht="15.75" thickBot="1">
      <c r="A489" s="224">
        <v>44907</v>
      </c>
      <c r="B489" s="225">
        <v>44910</v>
      </c>
      <c r="C489" s="225">
        <v>44910</v>
      </c>
      <c r="D489" s="14" t="s">
        <v>1844</v>
      </c>
      <c r="E489" s="187" t="s">
        <v>54</v>
      </c>
      <c r="F489" s="185" t="s">
        <v>2217</v>
      </c>
      <c r="G489" s="188" t="s">
        <v>2218</v>
      </c>
      <c r="H489" s="211" t="s">
        <v>539</v>
      </c>
      <c r="I489" s="212" t="s">
        <v>2219</v>
      </c>
      <c r="J489" s="212" t="s">
        <v>2217</v>
      </c>
      <c r="K489" s="229">
        <v>44910</v>
      </c>
    </row>
    <row r="490" spans="1:11" ht="15.75" thickBot="1">
      <c r="A490" s="224">
        <v>44907</v>
      </c>
      <c r="B490" s="225">
        <v>44910</v>
      </c>
      <c r="C490" s="225">
        <v>44910</v>
      </c>
      <c r="D490" s="14" t="s">
        <v>1845</v>
      </c>
      <c r="E490" s="187" t="s">
        <v>54</v>
      </c>
      <c r="F490" s="185" t="s">
        <v>2220</v>
      </c>
      <c r="G490" s="188" t="s">
        <v>2221</v>
      </c>
      <c r="H490" s="211" t="s">
        <v>539</v>
      </c>
      <c r="I490" s="212" t="s">
        <v>541</v>
      </c>
      <c r="J490" s="212" t="s">
        <v>2222</v>
      </c>
      <c r="K490" s="229">
        <v>44910</v>
      </c>
    </row>
    <row r="491" spans="1:11" ht="15.75" thickBot="1">
      <c r="A491" s="224"/>
      <c r="B491" s="225"/>
      <c r="C491" s="225"/>
      <c r="D491" s="14" t="s">
        <v>1846</v>
      </c>
      <c r="E491" s="187" t="s">
        <v>54</v>
      </c>
      <c r="F491" s="225"/>
      <c r="G491" s="226"/>
      <c r="H491" s="227"/>
      <c r="I491" s="228"/>
      <c r="J491" s="228"/>
      <c r="K491" s="229"/>
    </row>
    <row r="492" spans="1:11" ht="15.75" thickBot="1">
      <c r="A492" s="224"/>
      <c r="B492" s="225"/>
      <c r="C492" s="225"/>
      <c r="D492" s="14" t="s">
        <v>1847</v>
      </c>
      <c r="E492" s="187" t="s">
        <v>54</v>
      </c>
      <c r="F492" s="225"/>
      <c r="G492" s="226"/>
      <c r="H492" s="227"/>
      <c r="I492" s="228"/>
      <c r="J492" s="228"/>
      <c r="K492" s="229"/>
    </row>
    <row r="493" spans="1:11" ht="15.75" thickBot="1">
      <c r="A493" s="224">
        <v>44911</v>
      </c>
      <c r="B493" s="225">
        <v>44914</v>
      </c>
      <c r="C493" s="185" t="s">
        <v>2357</v>
      </c>
      <c r="D493" s="14" t="s">
        <v>1848</v>
      </c>
      <c r="E493" s="187" t="s">
        <v>54</v>
      </c>
      <c r="F493" s="185" t="s">
        <v>2358</v>
      </c>
      <c r="G493" s="188" t="s">
        <v>2359</v>
      </c>
      <c r="H493" s="211" t="s">
        <v>539</v>
      </c>
      <c r="I493" s="212" t="s">
        <v>555</v>
      </c>
      <c r="J493" s="212" t="s">
        <v>2358</v>
      </c>
      <c r="K493" s="229">
        <v>44925</v>
      </c>
    </row>
    <row r="494" spans="1:11" ht="15.75" thickBot="1">
      <c r="A494" s="224">
        <v>44914</v>
      </c>
      <c r="B494" s="225">
        <v>44914</v>
      </c>
      <c r="C494" s="225">
        <v>44914</v>
      </c>
      <c r="D494" s="14" t="s">
        <v>1849</v>
      </c>
      <c r="E494" s="187" t="s">
        <v>54</v>
      </c>
      <c r="F494" s="185" t="s">
        <v>2381</v>
      </c>
      <c r="G494" s="188" t="s">
        <v>2382</v>
      </c>
      <c r="H494" s="211" t="s">
        <v>539</v>
      </c>
      <c r="I494" s="212" t="s">
        <v>318</v>
      </c>
      <c r="J494" s="212" t="s">
        <v>2381</v>
      </c>
      <c r="K494" s="229">
        <v>44922</v>
      </c>
    </row>
    <row r="495" spans="1:11" ht="15.75" thickBot="1">
      <c r="A495" s="224"/>
      <c r="B495" s="225"/>
      <c r="C495" s="225"/>
      <c r="D495" s="14" t="s">
        <v>1850</v>
      </c>
      <c r="E495" s="187" t="s">
        <v>54</v>
      </c>
      <c r="F495" s="225"/>
      <c r="G495" s="226"/>
      <c r="H495" s="227"/>
      <c r="I495" s="228"/>
      <c r="J495" s="228"/>
      <c r="K495" s="229"/>
    </row>
    <row r="496" spans="1:11" ht="15.75" thickBot="1">
      <c r="A496" s="224">
        <v>44911</v>
      </c>
      <c r="B496" s="225">
        <v>44916</v>
      </c>
      <c r="C496" s="225">
        <v>44916</v>
      </c>
      <c r="D496" s="14" t="s">
        <v>1851</v>
      </c>
      <c r="E496" s="187" t="s">
        <v>54</v>
      </c>
      <c r="F496" s="185" t="s">
        <v>2373</v>
      </c>
      <c r="G496" s="188" t="s">
        <v>2374</v>
      </c>
      <c r="H496" s="211" t="s">
        <v>539</v>
      </c>
      <c r="I496" s="212" t="s">
        <v>541</v>
      </c>
      <c r="J496" s="212" t="s">
        <v>2373</v>
      </c>
      <c r="K496" s="229">
        <v>44924</v>
      </c>
    </row>
    <row r="497" spans="1:11" ht="15.75" thickBot="1">
      <c r="A497" s="224">
        <v>44916</v>
      </c>
      <c r="B497" s="225">
        <v>44916</v>
      </c>
      <c r="C497" s="225">
        <v>44916</v>
      </c>
      <c r="D497" s="14" t="s">
        <v>1852</v>
      </c>
      <c r="E497" s="187" t="s">
        <v>54</v>
      </c>
      <c r="F497" s="185" t="s">
        <v>2362</v>
      </c>
      <c r="G497" s="188" t="s">
        <v>2363</v>
      </c>
      <c r="H497" s="211" t="s">
        <v>539</v>
      </c>
      <c r="I497" s="212" t="s">
        <v>555</v>
      </c>
      <c r="J497" s="212" t="s">
        <v>2362</v>
      </c>
      <c r="K497" s="229">
        <v>44929</v>
      </c>
    </row>
    <row r="498" spans="1:11" ht="15.75" thickBot="1">
      <c r="A498" s="224">
        <v>44916</v>
      </c>
      <c r="B498" s="225">
        <v>44916</v>
      </c>
      <c r="C498" s="225">
        <v>44916</v>
      </c>
      <c r="D498" s="14" t="s">
        <v>1853</v>
      </c>
      <c r="E498" s="187" t="s">
        <v>54</v>
      </c>
      <c r="F498" s="185" t="s">
        <v>2364</v>
      </c>
      <c r="G498" s="188" t="s">
        <v>2365</v>
      </c>
      <c r="H498" s="211" t="s">
        <v>539</v>
      </c>
      <c r="I498" s="212" t="s">
        <v>555</v>
      </c>
      <c r="J498" s="212" t="s">
        <v>2364</v>
      </c>
      <c r="K498" s="229">
        <v>44929</v>
      </c>
    </row>
    <row r="499" spans="1:11" ht="15.75" thickBot="1">
      <c r="A499" s="224"/>
      <c r="B499" s="225"/>
      <c r="C499" s="225"/>
      <c r="D499" s="14" t="s">
        <v>1854</v>
      </c>
      <c r="E499" s="187" t="s">
        <v>54</v>
      </c>
      <c r="F499" s="225"/>
      <c r="G499" s="226"/>
      <c r="H499" s="227"/>
      <c r="I499" s="228"/>
      <c r="J499" s="228"/>
      <c r="K499" s="229"/>
    </row>
    <row r="500" spans="1:11" ht="15.75" thickBot="1">
      <c r="A500" s="224">
        <v>44918</v>
      </c>
      <c r="B500" s="225">
        <v>44922</v>
      </c>
      <c r="C500" s="225">
        <v>44922</v>
      </c>
      <c r="D500" s="14" t="s">
        <v>1855</v>
      </c>
      <c r="E500" s="187" t="s">
        <v>54</v>
      </c>
      <c r="F500" s="185" t="s">
        <v>2383</v>
      </c>
      <c r="G500" s="188" t="s">
        <v>2384</v>
      </c>
      <c r="H500" s="211" t="s">
        <v>539</v>
      </c>
      <c r="I500" s="212" t="s">
        <v>541</v>
      </c>
      <c r="J500" s="212" t="s">
        <v>2385</v>
      </c>
      <c r="K500" s="229">
        <v>44922</v>
      </c>
    </row>
    <row r="501" spans="1:11" ht="15.75" thickBot="1">
      <c r="A501" s="224">
        <v>44918</v>
      </c>
      <c r="B501" s="225">
        <v>44922</v>
      </c>
      <c r="C501" s="225">
        <v>44922</v>
      </c>
      <c r="D501" s="14" t="s">
        <v>1856</v>
      </c>
      <c r="E501" s="187" t="s">
        <v>54</v>
      </c>
      <c r="F501" s="185" t="s">
        <v>2386</v>
      </c>
      <c r="G501" s="188" t="s">
        <v>2387</v>
      </c>
      <c r="H501" s="211" t="s">
        <v>539</v>
      </c>
      <c r="I501" s="212" t="s">
        <v>541</v>
      </c>
      <c r="J501" s="212" t="s">
        <v>2386</v>
      </c>
      <c r="K501" s="229">
        <v>44922</v>
      </c>
    </row>
    <row r="502" spans="1:11" ht="15.75" thickBot="1">
      <c r="A502" s="224"/>
      <c r="B502" s="225"/>
      <c r="C502" s="225"/>
      <c r="D502" s="14" t="s">
        <v>1857</v>
      </c>
      <c r="E502" s="187" t="s">
        <v>54</v>
      </c>
      <c r="F502" s="225"/>
      <c r="G502" s="226"/>
      <c r="H502" s="227"/>
      <c r="I502" s="228"/>
      <c r="J502" s="228"/>
      <c r="K502" s="229"/>
    </row>
    <row r="503" spans="1:11" ht="15.75" thickBot="1">
      <c r="A503" s="224">
        <v>44918</v>
      </c>
      <c r="B503" s="225">
        <v>44922</v>
      </c>
      <c r="C503" s="225">
        <v>44922</v>
      </c>
      <c r="D503" s="14" t="s">
        <v>1858</v>
      </c>
      <c r="E503" s="187" t="s">
        <v>54</v>
      </c>
      <c r="F503" s="185" t="s">
        <v>2369</v>
      </c>
      <c r="G503" s="188" t="s">
        <v>2370</v>
      </c>
      <c r="H503" s="211" t="s">
        <v>590</v>
      </c>
      <c r="I503" s="212" t="s">
        <v>541</v>
      </c>
      <c r="J503" s="212" t="s">
        <v>2369</v>
      </c>
      <c r="K503" s="229">
        <v>44931</v>
      </c>
    </row>
    <row r="504" spans="1:11" ht="15.75" thickBot="1">
      <c r="A504" s="224">
        <v>44918</v>
      </c>
      <c r="B504" s="225">
        <v>44922</v>
      </c>
      <c r="C504" s="225">
        <v>44922</v>
      </c>
      <c r="D504" s="14" t="s">
        <v>1859</v>
      </c>
      <c r="E504" s="187" t="s">
        <v>54</v>
      </c>
      <c r="F504" s="185" t="s">
        <v>2379</v>
      </c>
      <c r="G504" s="188" t="s">
        <v>2380</v>
      </c>
      <c r="H504" s="211" t="s">
        <v>543</v>
      </c>
      <c r="I504" s="212" t="s">
        <v>318</v>
      </c>
      <c r="J504" s="212" t="s">
        <v>2379</v>
      </c>
      <c r="K504" s="229">
        <v>44923</v>
      </c>
    </row>
    <row r="505" spans="1:11" ht="15.75" thickBot="1">
      <c r="A505" s="184">
        <v>44918</v>
      </c>
      <c r="B505" s="225">
        <v>44922</v>
      </c>
      <c r="C505" s="225">
        <v>44922</v>
      </c>
      <c r="D505" s="14" t="s">
        <v>1860</v>
      </c>
      <c r="E505" s="187" t="s">
        <v>54</v>
      </c>
      <c r="F505" s="185" t="s">
        <v>2377</v>
      </c>
      <c r="G505" s="188" t="s">
        <v>2378</v>
      </c>
      <c r="H505" s="211" t="s">
        <v>317</v>
      </c>
      <c r="I505" s="212" t="s">
        <v>318</v>
      </c>
      <c r="J505" s="212" t="s">
        <v>2377</v>
      </c>
      <c r="K505" s="229">
        <v>44923</v>
      </c>
    </row>
    <row r="506" spans="1:11" ht="15.75" thickBot="1">
      <c r="A506" s="224">
        <v>44923</v>
      </c>
      <c r="B506" s="225">
        <v>44923</v>
      </c>
      <c r="C506" s="225">
        <v>44923</v>
      </c>
      <c r="D506" s="14" t="s">
        <v>1861</v>
      </c>
      <c r="E506" s="187" t="s">
        <v>54</v>
      </c>
      <c r="F506" s="185" t="s">
        <v>2360</v>
      </c>
      <c r="G506" s="188" t="s">
        <v>2361</v>
      </c>
      <c r="H506" s="211" t="s">
        <v>539</v>
      </c>
      <c r="I506" s="212" t="s">
        <v>2226</v>
      </c>
      <c r="J506" s="212" t="s">
        <v>2360</v>
      </c>
      <c r="K506" s="229">
        <v>44925</v>
      </c>
    </row>
    <row r="507" spans="1:11" ht="15.75" thickBot="1">
      <c r="A507" s="224">
        <v>44923</v>
      </c>
      <c r="B507" s="225">
        <v>44923</v>
      </c>
      <c r="C507" s="225">
        <v>44923</v>
      </c>
      <c r="D507" s="14" t="s">
        <v>1862</v>
      </c>
      <c r="E507" s="187" t="s">
        <v>54</v>
      </c>
      <c r="F507" s="185" t="s">
        <v>2375</v>
      </c>
      <c r="G507" s="188" t="s">
        <v>2376</v>
      </c>
      <c r="H507" s="211" t="s">
        <v>539</v>
      </c>
      <c r="I507" s="212" t="s">
        <v>2226</v>
      </c>
      <c r="J507" s="212" t="s">
        <v>2375</v>
      </c>
      <c r="K507" s="229">
        <v>44923</v>
      </c>
    </row>
    <row r="508" spans="1:11" ht="15.75" thickBot="1">
      <c r="A508" s="224">
        <v>44922</v>
      </c>
      <c r="B508" s="225">
        <v>44924</v>
      </c>
      <c r="C508" s="225">
        <v>44924</v>
      </c>
      <c r="D508" s="14" t="s">
        <v>1863</v>
      </c>
      <c r="E508" s="187" t="s">
        <v>54</v>
      </c>
      <c r="F508" s="185" t="s">
        <v>2367</v>
      </c>
      <c r="G508" s="188" t="s">
        <v>2368</v>
      </c>
      <c r="H508" s="211" t="s">
        <v>539</v>
      </c>
      <c r="I508" s="212" t="s">
        <v>541</v>
      </c>
      <c r="J508" s="212" t="s">
        <v>2367</v>
      </c>
      <c r="K508" s="229">
        <v>44565</v>
      </c>
    </row>
    <row r="509" spans="1:11" ht="15.75" thickBot="1">
      <c r="A509" s="224">
        <v>44922</v>
      </c>
      <c r="B509" s="225">
        <v>44924</v>
      </c>
      <c r="C509" s="225">
        <v>44924</v>
      </c>
      <c r="D509" s="14" t="s">
        <v>1864</v>
      </c>
      <c r="E509" s="187" t="s">
        <v>54</v>
      </c>
      <c r="F509" s="185" t="s">
        <v>1217</v>
      </c>
      <c r="G509" s="188" t="s">
        <v>1218</v>
      </c>
      <c r="H509" s="211" t="s">
        <v>539</v>
      </c>
      <c r="I509" s="212" t="s">
        <v>538</v>
      </c>
      <c r="J509" s="212" t="s">
        <v>1217</v>
      </c>
      <c r="K509" s="229">
        <v>44929</v>
      </c>
    </row>
    <row r="510" spans="1:11" ht="15.75" thickBot="1">
      <c r="A510" s="224">
        <v>44923</v>
      </c>
      <c r="B510" s="225">
        <v>44924</v>
      </c>
      <c r="C510" s="225">
        <v>44924</v>
      </c>
      <c r="D510" s="14" t="s">
        <v>1865</v>
      </c>
      <c r="E510" s="187" t="s">
        <v>54</v>
      </c>
      <c r="F510" s="185" t="s">
        <v>2371</v>
      </c>
      <c r="G510" s="188" t="s">
        <v>2372</v>
      </c>
      <c r="H510" s="211" t="s">
        <v>539</v>
      </c>
      <c r="I510" s="212" t="s">
        <v>555</v>
      </c>
      <c r="J510" s="212" t="s">
        <v>2371</v>
      </c>
      <c r="K510" s="229">
        <v>44936</v>
      </c>
    </row>
    <row r="511" spans="1:11" ht="15.75" thickBot="1">
      <c r="A511" s="224">
        <v>44922</v>
      </c>
      <c r="B511" s="225">
        <v>44924</v>
      </c>
      <c r="C511" s="225">
        <v>44924</v>
      </c>
      <c r="D511" s="14" t="s">
        <v>1866</v>
      </c>
      <c r="E511" s="187" t="s">
        <v>54</v>
      </c>
      <c r="F511" s="185" t="s">
        <v>2366</v>
      </c>
      <c r="G511" s="226">
        <v>170660969</v>
      </c>
      <c r="H511" s="211" t="s">
        <v>317</v>
      </c>
      <c r="I511" s="212" t="s">
        <v>590</v>
      </c>
      <c r="J511" s="212" t="s">
        <v>2366</v>
      </c>
      <c r="K511" s="229">
        <v>44930</v>
      </c>
    </row>
    <row r="512" spans="1:11" ht="15.75" thickBot="1">
      <c r="A512" s="224"/>
      <c r="B512" s="225"/>
      <c r="C512" s="225"/>
      <c r="D512" s="14" t="s">
        <v>1867</v>
      </c>
      <c r="E512" s="187" t="s">
        <v>54</v>
      </c>
      <c r="F512" s="225"/>
      <c r="G512" s="226"/>
      <c r="H512" s="227"/>
      <c r="I512" s="228"/>
      <c r="J512" s="228"/>
      <c r="K512" s="229"/>
    </row>
    <row r="513" spans="1:11" ht="15.75" thickBot="1">
      <c r="A513" s="224"/>
      <c r="B513" s="225"/>
      <c r="C513" s="225"/>
      <c r="D513" s="14" t="s">
        <v>1868</v>
      </c>
      <c r="E513" s="187" t="s">
        <v>54</v>
      </c>
      <c r="F513" s="225"/>
      <c r="G513" s="226"/>
      <c r="H513" s="227"/>
      <c r="I513" s="228"/>
      <c r="J513" s="228"/>
      <c r="K513" s="229"/>
    </row>
    <row r="514" spans="1:11" ht="15.75" thickBot="1">
      <c r="A514" s="224"/>
      <c r="B514" s="225"/>
      <c r="C514" s="225"/>
      <c r="D514" s="14" t="s">
        <v>1869</v>
      </c>
      <c r="E514" s="187" t="s">
        <v>54</v>
      </c>
      <c r="F514" s="225"/>
      <c r="G514" s="226"/>
      <c r="H514" s="227"/>
      <c r="I514" s="228"/>
      <c r="J514" s="228"/>
      <c r="K514" s="229"/>
    </row>
    <row r="515" spans="1:11" ht="15.75" thickBot="1">
      <c r="A515" s="224"/>
      <c r="B515" s="225"/>
      <c r="C515" s="225"/>
      <c r="D515" s="14" t="s">
        <v>1870</v>
      </c>
      <c r="E515" s="187" t="s">
        <v>54</v>
      </c>
      <c r="F515" s="225"/>
      <c r="G515" s="226"/>
      <c r="H515" s="227"/>
      <c r="I515" s="228"/>
      <c r="J515" s="228"/>
      <c r="K515" s="229"/>
    </row>
    <row r="516" spans="1:11" ht="15.75" thickBot="1">
      <c r="A516" s="224"/>
      <c r="B516" s="225"/>
      <c r="C516" s="225"/>
      <c r="D516" s="14" t="s">
        <v>1871</v>
      </c>
      <c r="E516" s="187" t="s">
        <v>54</v>
      </c>
      <c r="F516" s="225"/>
      <c r="G516" s="226"/>
      <c r="H516" s="227"/>
      <c r="I516" s="228"/>
      <c r="J516" s="228"/>
      <c r="K516" s="229"/>
    </row>
    <row r="517" spans="1:11" ht="15.75" thickBot="1">
      <c r="A517" s="224"/>
      <c r="B517" s="225"/>
      <c r="C517" s="225"/>
      <c r="D517" s="14" t="s">
        <v>1872</v>
      </c>
      <c r="E517" s="187" t="s">
        <v>54</v>
      </c>
      <c r="F517" s="225"/>
      <c r="G517" s="226"/>
      <c r="H517" s="227"/>
      <c r="I517" s="228"/>
      <c r="J517" s="228"/>
      <c r="K517" s="229"/>
    </row>
    <row r="518" spans="1:11" ht="15.75" thickBot="1">
      <c r="A518" s="224"/>
      <c r="B518" s="225"/>
      <c r="C518" s="225"/>
      <c r="D518" s="14" t="s">
        <v>1873</v>
      </c>
      <c r="E518" s="187" t="s">
        <v>54</v>
      </c>
      <c r="F518" s="225"/>
      <c r="G518" s="226"/>
      <c r="H518" s="227"/>
      <c r="I518" s="228"/>
      <c r="J518" s="228"/>
      <c r="K518" s="229"/>
    </row>
    <row r="519" spans="1:11" ht="15.75" thickBot="1">
      <c r="A519" s="224"/>
      <c r="B519" s="225"/>
      <c r="C519" s="225"/>
      <c r="D519" s="14" t="s">
        <v>1874</v>
      </c>
      <c r="E519" s="187" t="s">
        <v>54</v>
      </c>
      <c r="F519" s="225"/>
      <c r="G519" s="226"/>
      <c r="H519" s="227"/>
      <c r="I519" s="228"/>
      <c r="J519" s="228"/>
      <c r="K519" s="229"/>
    </row>
    <row r="520" spans="1:11" ht="15.75" thickBot="1">
      <c r="A520" s="224"/>
      <c r="B520" s="225"/>
      <c r="C520" s="225"/>
      <c r="D520" s="14" t="s">
        <v>1875</v>
      </c>
      <c r="E520" s="187" t="s">
        <v>54</v>
      </c>
      <c r="F520" s="225"/>
      <c r="G520" s="226"/>
      <c r="H520" s="227"/>
      <c r="I520" s="228"/>
      <c r="J520" s="228"/>
      <c r="K520" s="229"/>
    </row>
    <row r="521" spans="1:11" ht="15.75" thickBot="1">
      <c r="A521" s="224"/>
      <c r="B521" s="225"/>
      <c r="C521" s="225"/>
      <c r="D521" s="14" t="s">
        <v>1876</v>
      </c>
      <c r="E521" s="187" t="s">
        <v>54</v>
      </c>
      <c r="F521" s="225"/>
      <c r="G521" s="226"/>
      <c r="H521" s="227"/>
      <c r="I521" s="228"/>
      <c r="J521" s="228"/>
      <c r="K521" s="229"/>
    </row>
    <row r="522" spans="1:11" ht="15.75" thickBot="1">
      <c r="A522" s="224"/>
      <c r="B522" s="225"/>
      <c r="C522" s="225"/>
      <c r="D522" s="14" t="s">
        <v>1877</v>
      </c>
      <c r="E522" s="187" t="s">
        <v>54</v>
      </c>
      <c r="F522" s="225"/>
      <c r="G522" s="226"/>
      <c r="H522" s="227"/>
      <c r="I522" s="228"/>
      <c r="J522" s="228"/>
      <c r="K522" s="229"/>
    </row>
    <row r="523" spans="1:11" ht="15.75" thickBot="1">
      <c r="A523" s="224"/>
      <c r="B523" s="225"/>
      <c r="C523" s="225"/>
      <c r="D523" s="14" t="s">
        <v>1878</v>
      </c>
      <c r="E523" s="187" t="s">
        <v>54</v>
      </c>
      <c r="F523" s="225"/>
      <c r="G523" s="226"/>
      <c r="H523" s="227"/>
      <c r="I523" s="228"/>
      <c r="J523" s="228"/>
      <c r="K523" s="229"/>
    </row>
    <row r="524" spans="1:11" ht="15.75" thickBot="1">
      <c r="A524" s="224"/>
      <c r="B524" s="225"/>
      <c r="C524" s="225"/>
      <c r="D524" s="14" t="s">
        <v>1879</v>
      </c>
      <c r="E524" s="187" t="s">
        <v>54</v>
      </c>
      <c r="F524" s="225"/>
      <c r="G524" s="226"/>
      <c r="H524" s="227"/>
      <c r="I524" s="228"/>
      <c r="J524" s="228"/>
      <c r="K524" s="229"/>
    </row>
    <row r="525" spans="1:11" ht="15.75" thickBot="1">
      <c r="A525" s="224"/>
      <c r="B525" s="225"/>
      <c r="C525" s="225"/>
      <c r="D525" s="14" t="s">
        <v>1880</v>
      </c>
      <c r="E525" s="187" t="s">
        <v>54</v>
      </c>
      <c r="F525" s="225"/>
      <c r="G525" s="226"/>
      <c r="H525" s="227"/>
      <c r="I525" s="228"/>
      <c r="J525" s="228"/>
      <c r="K525" s="229"/>
    </row>
    <row r="526" spans="1:11" ht="15.75" thickBot="1">
      <c r="A526" s="224"/>
      <c r="B526" s="225"/>
      <c r="C526" s="225"/>
      <c r="D526" s="14" t="s">
        <v>1881</v>
      </c>
      <c r="E526" s="187" t="s">
        <v>54</v>
      </c>
      <c r="F526" s="225"/>
      <c r="G526" s="226"/>
      <c r="H526" s="227"/>
      <c r="I526" s="228"/>
      <c r="J526" s="228"/>
      <c r="K526" s="229"/>
    </row>
    <row r="527" spans="1:11" ht="15.75" thickBot="1">
      <c r="A527" s="224"/>
      <c r="B527" s="225"/>
      <c r="C527" s="225"/>
      <c r="D527" s="14" t="s">
        <v>1882</v>
      </c>
      <c r="E527" s="187" t="s">
        <v>54</v>
      </c>
      <c r="F527" s="225"/>
      <c r="G527" s="226"/>
      <c r="H527" s="227"/>
      <c r="I527" s="228"/>
      <c r="J527" s="228"/>
      <c r="K527" s="229"/>
    </row>
    <row r="528" spans="1:11" ht="15.75" thickBot="1">
      <c r="A528" s="224"/>
      <c r="B528" s="225"/>
      <c r="C528" s="225"/>
      <c r="D528" s="14" t="s">
        <v>1883</v>
      </c>
      <c r="E528" s="187" t="s">
        <v>54</v>
      </c>
      <c r="F528" s="225"/>
      <c r="G528" s="226"/>
      <c r="H528" s="227"/>
      <c r="I528" s="228"/>
      <c r="J528" s="228"/>
      <c r="K528" s="229"/>
    </row>
    <row r="529" spans="1:11" ht="15.75" thickBot="1">
      <c r="A529" s="224"/>
      <c r="B529" s="225"/>
      <c r="C529" s="225"/>
      <c r="D529" s="14" t="s">
        <v>1884</v>
      </c>
      <c r="E529" s="187" t="s">
        <v>54</v>
      </c>
      <c r="F529" s="225"/>
      <c r="G529" s="226"/>
      <c r="H529" s="227"/>
      <c r="I529" s="228"/>
      <c r="J529" s="228"/>
      <c r="K529" s="229"/>
    </row>
    <row r="530" spans="1:11" ht="15.75" thickBot="1">
      <c r="A530" s="224"/>
      <c r="B530" s="225"/>
      <c r="C530" s="225"/>
      <c r="D530" s="14" t="s">
        <v>1885</v>
      </c>
      <c r="E530" s="187" t="s">
        <v>54</v>
      </c>
      <c r="F530" s="225"/>
      <c r="G530" s="226"/>
      <c r="H530" s="227"/>
      <c r="I530" s="228"/>
      <c r="J530" s="228"/>
      <c r="K530" s="229"/>
    </row>
    <row r="531" spans="1:11" ht="15.75" thickBot="1">
      <c r="A531" s="224"/>
      <c r="B531" s="225"/>
      <c r="C531" s="225"/>
      <c r="D531" s="14" t="s">
        <v>1886</v>
      </c>
      <c r="E531" s="187" t="s">
        <v>54</v>
      </c>
      <c r="F531" s="225"/>
      <c r="G531" s="226"/>
      <c r="H531" s="227"/>
      <c r="I531" s="228"/>
      <c r="J531" s="228"/>
      <c r="K531" s="229"/>
    </row>
    <row r="532" spans="1:11" ht="15.75" thickBot="1">
      <c r="A532" s="224"/>
      <c r="B532" s="225"/>
      <c r="C532" s="225"/>
      <c r="D532" s="14" t="s">
        <v>1887</v>
      </c>
      <c r="E532" s="187" t="s">
        <v>54</v>
      </c>
      <c r="F532" s="225"/>
      <c r="G532" s="226"/>
      <c r="H532" s="227"/>
      <c r="I532" s="228"/>
      <c r="J532" s="228"/>
      <c r="K532" s="229"/>
    </row>
    <row r="533" spans="1:11" ht="15.75" thickBot="1">
      <c r="A533" s="224"/>
      <c r="B533" s="225"/>
      <c r="C533" s="225"/>
      <c r="D533" s="14" t="s">
        <v>1888</v>
      </c>
      <c r="E533" s="187" t="s">
        <v>54</v>
      </c>
      <c r="F533" s="225"/>
      <c r="G533" s="226"/>
      <c r="H533" s="227"/>
      <c r="I533" s="228"/>
      <c r="J533" s="228"/>
      <c r="K533" s="229"/>
    </row>
    <row r="534" spans="1:11" ht="15.75" thickBot="1">
      <c r="A534" s="224"/>
      <c r="B534" s="225"/>
      <c r="C534" s="225"/>
      <c r="D534" s="14" t="s">
        <v>1889</v>
      </c>
      <c r="E534" s="187" t="s">
        <v>54</v>
      </c>
      <c r="F534" s="225"/>
      <c r="G534" s="226"/>
      <c r="H534" s="227"/>
      <c r="I534" s="228"/>
      <c r="J534" s="228"/>
      <c r="K534" s="229"/>
    </row>
    <row r="535" spans="1:11" ht="15.75" thickBot="1">
      <c r="A535" s="224"/>
      <c r="B535" s="225"/>
      <c r="C535" s="225"/>
      <c r="D535" s="14" t="s">
        <v>1890</v>
      </c>
      <c r="E535" s="187" t="s">
        <v>54</v>
      </c>
      <c r="F535" s="225"/>
      <c r="G535" s="226"/>
      <c r="H535" s="227"/>
      <c r="I535" s="228"/>
      <c r="J535" s="228"/>
      <c r="K535" s="229"/>
    </row>
    <row r="536" spans="1:11" ht="15.75" thickBot="1">
      <c r="A536" s="224"/>
      <c r="B536" s="225"/>
      <c r="C536" s="225"/>
      <c r="D536" s="14" t="s">
        <v>1891</v>
      </c>
      <c r="E536" s="187" t="s">
        <v>54</v>
      </c>
      <c r="F536" s="225"/>
      <c r="G536" s="226"/>
      <c r="H536" s="227"/>
      <c r="I536" s="228"/>
      <c r="J536" s="228"/>
      <c r="K536" s="229"/>
    </row>
    <row r="537" spans="1:11" ht="15.75" thickBot="1">
      <c r="A537" s="224"/>
      <c r="B537" s="225"/>
      <c r="C537" s="225"/>
      <c r="D537" s="14" t="s">
        <v>1892</v>
      </c>
      <c r="E537" s="187" t="s">
        <v>54</v>
      </c>
      <c r="F537" s="225"/>
      <c r="G537" s="226"/>
      <c r="H537" s="227"/>
      <c r="I537" s="228"/>
      <c r="J537" s="228"/>
      <c r="K537" s="229"/>
    </row>
    <row r="538" spans="1:11" ht="15.75" thickBot="1">
      <c r="A538" s="224"/>
      <c r="B538" s="225"/>
      <c r="C538" s="225"/>
      <c r="D538" s="14" t="s">
        <v>1893</v>
      </c>
      <c r="E538" s="187" t="s">
        <v>54</v>
      </c>
      <c r="F538" s="225"/>
      <c r="G538" s="226"/>
      <c r="H538" s="227"/>
      <c r="I538" s="228"/>
      <c r="J538" s="228"/>
      <c r="K538" s="229"/>
    </row>
    <row r="539" spans="1:11" ht="15.75" thickBot="1">
      <c r="A539" s="224"/>
      <c r="B539" s="225"/>
      <c r="C539" s="225"/>
      <c r="D539" s="14" t="s">
        <v>1894</v>
      </c>
      <c r="E539" s="187" t="s">
        <v>54</v>
      </c>
      <c r="F539" s="225"/>
      <c r="G539" s="226"/>
      <c r="H539" s="227"/>
      <c r="I539" s="228"/>
      <c r="J539" s="228"/>
      <c r="K539" s="229"/>
    </row>
    <row r="540" spans="1:11" ht="15.75" thickBot="1">
      <c r="A540" s="224"/>
      <c r="B540" s="225"/>
      <c r="C540" s="225"/>
      <c r="D540" s="14" t="s">
        <v>1895</v>
      </c>
      <c r="E540" s="187" t="s">
        <v>54</v>
      </c>
      <c r="F540" s="225"/>
      <c r="G540" s="226"/>
      <c r="H540" s="227"/>
      <c r="I540" s="228"/>
      <c r="J540" s="228"/>
      <c r="K540" s="229"/>
    </row>
    <row r="541" spans="1:11" ht="15.75" thickBot="1">
      <c r="A541" s="224"/>
      <c r="B541" s="225"/>
      <c r="C541" s="225"/>
      <c r="D541" s="14" t="s">
        <v>1896</v>
      </c>
      <c r="E541" s="187" t="s">
        <v>54</v>
      </c>
      <c r="F541" s="225"/>
      <c r="G541" s="226"/>
      <c r="H541" s="227"/>
      <c r="I541" s="228"/>
      <c r="J541" s="228"/>
      <c r="K541" s="229"/>
    </row>
    <row r="542" spans="1:11" ht="15.75" thickBot="1">
      <c r="A542" s="224"/>
      <c r="B542" s="225"/>
      <c r="C542" s="225"/>
      <c r="D542" s="14" t="s">
        <v>1897</v>
      </c>
      <c r="E542" s="187" t="s">
        <v>54</v>
      </c>
      <c r="F542" s="225"/>
      <c r="G542" s="226"/>
      <c r="H542" s="227"/>
      <c r="I542" s="228"/>
      <c r="J542" s="228"/>
      <c r="K542" s="229"/>
    </row>
    <row r="543" spans="1:11" ht="15.75" thickBot="1">
      <c r="A543" s="224"/>
      <c r="B543" s="225"/>
      <c r="C543" s="225"/>
      <c r="D543" s="14" t="s">
        <v>1898</v>
      </c>
      <c r="E543" s="187" t="s">
        <v>54</v>
      </c>
      <c r="F543" s="225"/>
      <c r="G543" s="226"/>
      <c r="H543" s="227"/>
      <c r="I543" s="228"/>
      <c r="J543" s="228"/>
      <c r="K543" s="229"/>
    </row>
    <row r="544" spans="1:11" ht="15.75" thickBot="1">
      <c r="A544" s="224"/>
      <c r="B544" s="225"/>
      <c r="C544" s="225"/>
      <c r="D544" s="14" t="s">
        <v>1899</v>
      </c>
      <c r="E544" s="187" t="s">
        <v>54</v>
      </c>
      <c r="F544" s="225"/>
      <c r="G544" s="226"/>
      <c r="H544" s="227"/>
      <c r="I544" s="228"/>
      <c r="J544" s="228"/>
      <c r="K544" s="229"/>
    </row>
    <row r="545" spans="1:11" ht="15.75" thickBot="1">
      <c r="A545" s="224"/>
      <c r="B545" s="225"/>
      <c r="C545" s="225"/>
      <c r="D545" s="14" t="s">
        <v>1900</v>
      </c>
      <c r="E545" s="187" t="s">
        <v>54</v>
      </c>
      <c r="F545" s="225"/>
      <c r="G545" s="226"/>
      <c r="H545" s="227"/>
      <c r="I545" s="228"/>
      <c r="J545" s="228"/>
      <c r="K545" s="229"/>
    </row>
    <row r="546" spans="1:11" ht="15.75" thickBot="1">
      <c r="A546" s="224"/>
      <c r="B546" s="225"/>
      <c r="C546" s="225"/>
      <c r="D546" s="14" t="s">
        <v>1901</v>
      </c>
      <c r="E546" s="187" t="s">
        <v>54</v>
      </c>
      <c r="F546" s="225"/>
      <c r="G546" s="226"/>
      <c r="H546" s="227"/>
      <c r="I546" s="228"/>
      <c r="J546" s="228"/>
      <c r="K546" s="229"/>
    </row>
    <row r="547" spans="1:11" ht="15.75" thickBot="1">
      <c r="A547" s="224"/>
      <c r="B547" s="225"/>
      <c r="C547" s="225"/>
      <c r="D547" s="14" t="s">
        <v>1902</v>
      </c>
      <c r="E547" s="187" t="s">
        <v>54</v>
      </c>
      <c r="F547" s="225"/>
      <c r="G547" s="226"/>
      <c r="H547" s="227"/>
      <c r="I547" s="228"/>
      <c r="J547" s="228"/>
      <c r="K547" s="229"/>
    </row>
    <row r="548" spans="1:11" ht="15.75" thickBot="1">
      <c r="A548" s="224"/>
      <c r="B548" s="225"/>
      <c r="C548" s="225"/>
      <c r="D548" s="14" t="s">
        <v>1903</v>
      </c>
      <c r="E548" s="187" t="s">
        <v>54</v>
      </c>
      <c r="F548" s="225"/>
      <c r="G548" s="226"/>
      <c r="H548" s="227"/>
      <c r="I548" s="228"/>
      <c r="J548" s="228"/>
      <c r="K548" s="229"/>
    </row>
    <row r="549" spans="1:11" ht="15.75" thickBot="1">
      <c r="A549" s="224"/>
      <c r="B549" s="225"/>
      <c r="C549" s="225"/>
      <c r="D549" s="14" t="s">
        <v>1904</v>
      </c>
      <c r="E549" s="187" t="s">
        <v>54</v>
      </c>
      <c r="F549" s="225"/>
      <c r="G549" s="226"/>
      <c r="H549" s="227"/>
      <c r="I549" s="228"/>
      <c r="J549" s="228"/>
      <c r="K549" s="229"/>
    </row>
    <row r="550" spans="1:11" ht="15.75" thickBot="1">
      <c r="A550" s="224"/>
      <c r="B550" s="225"/>
      <c r="C550" s="225"/>
      <c r="D550" s="14" t="s">
        <v>1905</v>
      </c>
      <c r="E550" s="187" t="s">
        <v>54</v>
      </c>
      <c r="F550" s="225"/>
      <c r="G550" s="226"/>
      <c r="H550" s="227"/>
      <c r="I550" s="228"/>
      <c r="J550" s="228"/>
      <c r="K550" s="229"/>
    </row>
    <row r="551" spans="1:11" ht="15.75" thickBot="1">
      <c r="A551" s="224"/>
      <c r="B551" s="225"/>
      <c r="C551" s="225"/>
      <c r="D551" s="14" t="s">
        <v>1906</v>
      </c>
      <c r="E551" s="187" t="s">
        <v>54</v>
      </c>
      <c r="F551" s="225"/>
      <c r="G551" s="226"/>
      <c r="H551" s="227"/>
      <c r="I551" s="228"/>
      <c r="J551" s="228"/>
      <c r="K551" s="229"/>
    </row>
    <row r="552" spans="1:11" ht="15.75" thickBot="1">
      <c r="A552" s="224"/>
      <c r="B552" s="225"/>
      <c r="C552" s="225"/>
      <c r="D552" s="14" t="s">
        <v>1907</v>
      </c>
      <c r="E552" s="187" t="s">
        <v>54</v>
      </c>
      <c r="F552" s="225"/>
      <c r="G552" s="226"/>
      <c r="H552" s="227"/>
      <c r="I552" s="228"/>
      <c r="J552" s="228"/>
      <c r="K552" s="229"/>
    </row>
    <row r="553" spans="1:11" ht="15.75" thickBot="1">
      <c r="A553" s="224"/>
      <c r="B553" s="225"/>
      <c r="C553" s="225"/>
      <c r="D553" s="14" t="s">
        <v>1908</v>
      </c>
      <c r="E553" s="187" t="s">
        <v>54</v>
      </c>
      <c r="F553" s="225"/>
      <c r="G553" s="226"/>
      <c r="H553" s="227"/>
      <c r="I553" s="228"/>
      <c r="J553" s="228"/>
      <c r="K553" s="229"/>
    </row>
    <row r="554" spans="1:11" ht="15.75" thickBot="1">
      <c r="A554" s="224"/>
      <c r="B554" s="225"/>
      <c r="C554" s="225"/>
      <c r="D554" s="14" t="s">
        <v>1909</v>
      </c>
      <c r="E554" s="187" t="s">
        <v>54</v>
      </c>
      <c r="F554" s="225"/>
      <c r="G554" s="226"/>
      <c r="H554" s="227"/>
      <c r="I554" s="228"/>
      <c r="J554" s="228"/>
      <c r="K554" s="229"/>
    </row>
    <row r="555" spans="1:11" ht="15.75" thickBot="1">
      <c r="A555" s="224"/>
      <c r="B555" s="225"/>
      <c r="C555" s="225"/>
      <c r="D555" s="14" t="s">
        <v>1910</v>
      </c>
      <c r="E555" s="187" t="s">
        <v>54</v>
      </c>
      <c r="F555" s="225"/>
      <c r="G555" s="226"/>
      <c r="H555" s="227"/>
      <c r="I555" s="228"/>
      <c r="J555" s="228"/>
      <c r="K555" s="229"/>
    </row>
    <row r="556" spans="1:11" ht="15.75" thickBot="1">
      <c r="A556" s="224"/>
      <c r="B556" s="225"/>
      <c r="C556" s="225"/>
      <c r="D556" s="14" t="s">
        <v>1911</v>
      </c>
      <c r="E556" s="187" t="s">
        <v>54</v>
      </c>
      <c r="F556" s="225"/>
      <c r="G556" s="226"/>
      <c r="H556" s="227"/>
      <c r="I556" s="228"/>
      <c r="J556" s="228"/>
      <c r="K556" s="229"/>
    </row>
    <row r="557" spans="1:11" ht="15.75" thickBot="1">
      <c r="A557" s="224"/>
      <c r="B557" s="225"/>
      <c r="C557" s="225"/>
      <c r="D557" s="14" t="s">
        <v>1912</v>
      </c>
      <c r="E557" s="187" t="s">
        <v>54</v>
      </c>
      <c r="F557" s="225"/>
      <c r="G557" s="226"/>
      <c r="H557" s="227"/>
      <c r="I557" s="228"/>
      <c r="J557" s="228"/>
      <c r="K557" s="229"/>
    </row>
    <row r="558" spans="1:11" ht="15.75" thickBot="1">
      <c r="A558" s="224"/>
      <c r="B558" s="225"/>
      <c r="C558" s="225"/>
      <c r="D558" s="14" t="s">
        <v>1913</v>
      </c>
      <c r="E558" s="187" t="s">
        <v>54</v>
      </c>
      <c r="F558" s="225"/>
      <c r="G558" s="226"/>
      <c r="H558" s="227"/>
      <c r="I558" s="228"/>
      <c r="J558" s="228"/>
      <c r="K558" s="229"/>
    </row>
    <row r="559" spans="1:11" ht="15.75" thickBot="1">
      <c r="A559" s="224"/>
      <c r="B559" s="225"/>
      <c r="C559" s="225"/>
      <c r="D559" s="14" t="s">
        <v>1914</v>
      </c>
      <c r="E559" s="187" t="s">
        <v>54</v>
      </c>
      <c r="F559" s="225"/>
      <c r="G559" s="226"/>
      <c r="H559" s="227"/>
      <c r="I559" s="228"/>
      <c r="J559" s="228"/>
      <c r="K559" s="229"/>
    </row>
    <row r="560" spans="1:11" ht="15.75" thickBot="1">
      <c r="A560" s="224"/>
      <c r="B560" s="225"/>
      <c r="C560" s="225"/>
      <c r="D560" s="14" t="s">
        <v>1915</v>
      </c>
      <c r="E560" s="187" t="s">
        <v>54</v>
      </c>
      <c r="F560" s="225"/>
      <c r="G560" s="226"/>
      <c r="H560" s="227"/>
      <c r="I560" s="228"/>
      <c r="J560" s="228"/>
      <c r="K560" s="229"/>
    </row>
    <row r="561" spans="1:11" ht="15.75" thickBot="1">
      <c r="A561" s="224"/>
      <c r="B561" s="225"/>
      <c r="C561" s="225"/>
      <c r="D561" s="14" t="s">
        <v>1916</v>
      </c>
      <c r="E561" s="187" t="s">
        <v>54</v>
      </c>
      <c r="F561" s="225"/>
      <c r="G561" s="226"/>
      <c r="H561" s="227"/>
      <c r="I561" s="228"/>
      <c r="J561" s="228"/>
      <c r="K561" s="229"/>
    </row>
    <row r="562" spans="1:11" ht="15.75" thickBot="1">
      <c r="A562" s="224"/>
      <c r="B562" s="225"/>
      <c r="C562" s="225"/>
      <c r="D562" s="14" t="s">
        <v>1917</v>
      </c>
      <c r="E562" s="187" t="s">
        <v>54</v>
      </c>
      <c r="F562" s="225"/>
      <c r="G562" s="226"/>
      <c r="H562" s="227"/>
      <c r="I562" s="228"/>
      <c r="J562" s="228"/>
      <c r="K562" s="229"/>
    </row>
    <row r="563" spans="1:11" ht="15.75" thickBot="1">
      <c r="A563" s="224"/>
      <c r="B563" s="225"/>
      <c r="C563" s="225"/>
      <c r="D563" s="14" t="s">
        <v>1918</v>
      </c>
      <c r="E563" s="187" t="s">
        <v>54</v>
      </c>
      <c r="F563" s="225"/>
      <c r="G563" s="226"/>
      <c r="H563" s="227"/>
      <c r="I563" s="228"/>
      <c r="J563" s="228"/>
      <c r="K563" s="229"/>
    </row>
    <row r="564" spans="1:11" ht="15.75" thickBot="1">
      <c r="A564" s="224"/>
      <c r="B564" s="225"/>
      <c r="C564" s="225"/>
      <c r="D564" s="14" t="s">
        <v>1919</v>
      </c>
      <c r="E564" s="187" t="s">
        <v>54</v>
      </c>
      <c r="F564" s="225"/>
      <c r="G564" s="226"/>
      <c r="H564" s="227"/>
      <c r="I564" s="228"/>
      <c r="J564" s="228"/>
      <c r="K564" s="229"/>
    </row>
    <row r="565" spans="1:11" ht="15.75" thickBot="1">
      <c r="A565" s="224"/>
      <c r="B565" s="225"/>
      <c r="C565" s="225"/>
      <c r="D565" s="14" t="s">
        <v>1920</v>
      </c>
      <c r="E565" s="187" t="s">
        <v>54</v>
      </c>
      <c r="F565" s="225"/>
      <c r="G565" s="226"/>
      <c r="H565" s="227"/>
      <c r="I565" s="228"/>
      <c r="J565" s="228"/>
      <c r="K565" s="229"/>
    </row>
    <row r="566" spans="1:11" ht="15.75" thickBot="1">
      <c r="A566" s="224"/>
      <c r="B566" s="225"/>
      <c r="C566" s="225"/>
      <c r="D566" s="14" t="s">
        <v>1921</v>
      </c>
      <c r="E566" s="187" t="s">
        <v>54</v>
      </c>
      <c r="F566" s="225"/>
      <c r="G566" s="226"/>
      <c r="H566" s="227"/>
      <c r="I566" s="228"/>
      <c r="J566" s="228"/>
      <c r="K566" s="229"/>
    </row>
    <row r="567" spans="1:11" ht="15.75" thickBot="1">
      <c r="A567" s="224"/>
      <c r="B567" s="225"/>
      <c r="C567" s="225"/>
      <c r="D567" s="14" t="s">
        <v>1922</v>
      </c>
      <c r="E567" s="187" t="s">
        <v>54</v>
      </c>
      <c r="F567" s="225"/>
      <c r="G567" s="226"/>
      <c r="H567" s="227"/>
      <c r="I567" s="228"/>
      <c r="J567" s="228"/>
      <c r="K567" s="229"/>
    </row>
    <row r="568" spans="1:11" ht="15.75" thickBot="1">
      <c r="A568" s="224"/>
      <c r="B568" s="225"/>
      <c r="C568" s="225"/>
      <c r="D568" s="14" t="s">
        <v>1923</v>
      </c>
      <c r="E568" s="187" t="s">
        <v>54</v>
      </c>
      <c r="F568" s="225"/>
      <c r="G568" s="226"/>
      <c r="H568" s="227"/>
      <c r="I568" s="228"/>
      <c r="J568" s="228"/>
      <c r="K568" s="229"/>
    </row>
    <row r="569" spans="1:11" ht="15.75" thickBot="1">
      <c r="A569" s="224"/>
      <c r="B569" s="225"/>
      <c r="C569" s="225"/>
      <c r="D569" s="14" t="s">
        <v>1924</v>
      </c>
      <c r="E569" s="187" t="s">
        <v>54</v>
      </c>
      <c r="F569" s="225"/>
      <c r="G569" s="226"/>
      <c r="H569" s="227"/>
      <c r="I569" s="228"/>
      <c r="J569" s="228"/>
      <c r="K569" s="229"/>
    </row>
    <row r="570" spans="1:11" ht="15.75" thickBot="1">
      <c r="A570" s="224"/>
      <c r="B570" s="225"/>
      <c r="C570" s="225"/>
      <c r="D570" s="14" t="s">
        <v>1925</v>
      </c>
      <c r="E570" s="187" t="s">
        <v>54</v>
      </c>
      <c r="F570" s="225"/>
      <c r="G570" s="226"/>
      <c r="H570" s="227"/>
      <c r="I570" s="228"/>
      <c r="J570" s="228"/>
      <c r="K570" s="229"/>
    </row>
    <row r="571" spans="1:11" ht="15.75" thickBot="1">
      <c r="A571" s="224"/>
      <c r="B571" s="225"/>
      <c r="C571" s="225"/>
      <c r="D571" s="14" t="s">
        <v>1926</v>
      </c>
      <c r="E571" s="187" t="s">
        <v>54</v>
      </c>
      <c r="F571" s="225"/>
      <c r="G571" s="226"/>
      <c r="H571" s="227"/>
      <c r="I571" s="228"/>
      <c r="J571" s="228"/>
      <c r="K571" s="229"/>
    </row>
    <row r="572" spans="1:11" ht="15.75" thickBot="1">
      <c r="A572" s="224"/>
      <c r="B572" s="225"/>
      <c r="C572" s="225"/>
      <c r="D572" s="14" t="s">
        <v>1927</v>
      </c>
      <c r="E572" s="187" t="s">
        <v>54</v>
      </c>
      <c r="F572" s="225"/>
      <c r="G572" s="226"/>
      <c r="H572" s="227"/>
      <c r="I572" s="228"/>
      <c r="J572" s="228"/>
      <c r="K572" s="229"/>
    </row>
    <row r="573" spans="1:11" ht="15.75" thickBot="1">
      <c r="A573" s="224"/>
      <c r="B573" s="225"/>
      <c r="C573" s="225"/>
      <c r="D573" s="14" t="s">
        <v>1928</v>
      </c>
      <c r="E573" s="187" t="s">
        <v>54</v>
      </c>
      <c r="F573" s="225"/>
      <c r="G573" s="226"/>
      <c r="H573" s="227"/>
      <c r="I573" s="228"/>
      <c r="J573" s="228"/>
      <c r="K573" s="229"/>
    </row>
    <row r="574" spans="1:11" ht="15.75" thickBot="1">
      <c r="A574" s="224"/>
      <c r="B574" s="225"/>
      <c r="C574" s="225"/>
      <c r="D574" s="14" t="s">
        <v>1929</v>
      </c>
      <c r="E574" s="187" t="s">
        <v>54</v>
      </c>
      <c r="F574" s="225"/>
      <c r="G574" s="226"/>
      <c r="H574" s="227"/>
      <c r="I574" s="228"/>
      <c r="J574" s="228"/>
      <c r="K574" s="229"/>
    </row>
    <row r="575" spans="1:11" ht="15.75" thickBot="1">
      <c r="A575" s="224"/>
      <c r="B575" s="225"/>
      <c r="C575" s="225"/>
      <c r="D575" s="14" t="s">
        <v>1930</v>
      </c>
      <c r="E575" s="187" t="s">
        <v>54</v>
      </c>
      <c r="F575" s="225"/>
      <c r="G575" s="226"/>
      <c r="H575" s="227"/>
      <c r="I575" s="228"/>
      <c r="J575" s="228"/>
      <c r="K575" s="229"/>
    </row>
    <row r="576" spans="1:11" ht="15.75" thickBot="1">
      <c r="A576" s="224"/>
      <c r="B576" s="225"/>
      <c r="C576" s="225"/>
      <c r="D576" s="14" t="s">
        <v>1931</v>
      </c>
      <c r="E576" s="187" t="s">
        <v>54</v>
      </c>
      <c r="F576" s="225"/>
      <c r="G576" s="226"/>
      <c r="H576" s="227"/>
      <c r="I576" s="228"/>
      <c r="J576" s="228"/>
      <c r="K576" s="229"/>
    </row>
    <row r="577" spans="1:11" ht="15.75" thickBot="1">
      <c r="A577" s="224"/>
      <c r="B577" s="225"/>
      <c r="C577" s="225"/>
      <c r="D577" s="14" t="s">
        <v>1932</v>
      </c>
      <c r="E577" s="187" t="s">
        <v>54</v>
      </c>
      <c r="F577" s="225"/>
      <c r="G577" s="226"/>
      <c r="H577" s="227"/>
      <c r="I577" s="228"/>
      <c r="J577" s="228"/>
      <c r="K577" s="229"/>
    </row>
    <row r="578" spans="1:11" ht="15.75" thickBot="1">
      <c r="A578" s="224"/>
      <c r="B578" s="225"/>
      <c r="C578" s="225"/>
      <c r="D578" s="14" t="s">
        <v>1933</v>
      </c>
      <c r="E578" s="187" t="s">
        <v>54</v>
      </c>
      <c r="F578" s="225"/>
      <c r="G578" s="226"/>
      <c r="H578" s="227"/>
      <c r="I578" s="228"/>
      <c r="J578" s="228"/>
      <c r="K578" s="229"/>
    </row>
    <row r="579" spans="1:11" ht="15.75" thickBot="1">
      <c r="A579" s="224"/>
      <c r="B579" s="225"/>
      <c r="C579" s="225"/>
      <c r="D579" s="14" t="s">
        <v>1934</v>
      </c>
      <c r="E579" s="187" t="s">
        <v>54</v>
      </c>
      <c r="F579" s="225"/>
      <c r="G579" s="226"/>
      <c r="H579" s="227"/>
      <c r="I579" s="228"/>
      <c r="J579" s="228"/>
      <c r="K579" s="229"/>
    </row>
    <row r="580" spans="1:11" ht="15.75" thickBot="1">
      <c r="A580" s="224"/>
      <c r="B580" s="225"/>
      <c r="C580" s="225"/>
      <c r="D580" s="14" t="s">
        <v>1935</v>
      </c>
      <c r="E580" s="187" t="s">
        <v>54</v>
      </c>
      <c r="F580" s="225"/>
      <c r="G580" s="226"/>
      <c r="H580" s="227"/>
      <c r="I580" s="228"/>
      <c r="J580" s="228"/>
      <c r="K580" s="229"/>
    </row>
    <row r="581" spans="1:11" ht="15.75" thickBot="1">
      <c r="A581" s="224"/>
      <c r="B581" s="225"/>
      <c r="C581" s="225"/>
      <c r="D581" s="14" t="s">
        <v>1936</v>
      </c>
      <c r="E581" s="187" t="s">
        <v>54</v>
      </c>
      <c r="F581" s="225"/>
      <c r="G581" s="226"/>
      <c r="H581" s="227"/>
      <c r="I581" s="228"/>
      <c r="J581" s="228"/>
      <c r="K581" s="229"/>
    </row>
    <row r="582" spans="1:11" ht="15.75" thickBot="1">
      <c r="A582" s="224"/>
      <c r="B582" s="225"/>
      <c r="C582" s="225"/>
      <c r="D582" s="14" t="s">
        <v>1937</v>
      </c>
      <c r="E582" s="187" t="s">
        <v>54</v>
      </c>
      <c r="F582" s="225"/>
      <c r="G582" s="226"/>
      <c r="H582" s="227"/>
      <c r="I582" s="228"/>
      <c r="J582" s="228"/>
      <c r="K582" s="229"/>
    </row>
    <row r="583" spans="1:11" ht="15.75" thickBot="1">
      <c r="A583" s="224"/>
      <c r="B583" s="225"/>
      <c r="C583" s="225"/>
      <c r="D583" s="14" t="s">
        <v>1938</v>
      </c>
      <c r="E583" s="187" t="s">
        <v>54</v>
      </c>
      <c r="F583" s="225"/>
      <c r="G583" s="226"/>
      <c r="H583" s="227"/>
      <c r="I583" s="228"/>
      <c r="J583" s="228"/>
      <c r="K583" s="229"/>
    </row>
    <row r="584" spans="1:11" ht="15.75" thickBot="1">
      <c r="A584" s="224"/>
      <c r="B584" s="225"/>
      <c r="C584" s="225"/>
      <c r="D584" s="14" t="s">
        <v>1939</v>
      </c>
      <c r="E584" s="187" t="s">
        <v>54</v>
      </c>
      <c r="F584" s="225"/>
      <c r="G584" s="226"/>
      <c r="H584" s="227"/>
      <c r="I584" s="228"/>
      <c r="J584" s="228"/>
      <c r="K584" s="229"/>
    </row>
    <row r="585" spans="1:11" ht="15.75" thickBot="1">
      <c r="A585" s="224"/>
      <c r="B585" s="225"/>
      <c r="C585" s="225"/>
      <c r="D585" s="14" t="s">
        <v>1940</v>
      </c>
      <c r="E585" s="187" t="s">
        <v>54</v>
      </c>
      <c r="F585" s="225"/>
      <c r="G585" s="226"/>
      <c r="H585" s="227"/>
      <c r="I585" s="228"/>
      <c r="J585" s="228"/>
      <c r="K585" s="229"/>
    </row>
    <row r="586" spans="1:11" ht="15.75" thickBot="1">
      <c r="A586" s="224"/>
      <c r="B586" s="225"/>
      <c r="C586" s="225"/>
      <c r="D586" s="14" t="s">
        <v>1941</v>
      </c>
      <c r="E586" s="187" t="s">
        <v>54</v>
      </c>
      <c r="F586" s="225"/>
      <c r="G586" s="226"/>
      <c r="H586" s="227"/>
      <c r="I586" s="228"/>
      <c r="J586" s="228"/>
      <c r="K586" s="229"/>
    </row>
    <row r="587" spans="1:11" ht="15.75" thickBot="1">
      <c r="A587" s="224"/>
      <c r="B587" s="225"/>
      <c r="C587" s="225"/>
      <c r="D587" s="14" t="s">
        <v>1942</v>
      </c>
      <c r="E587" s="187" t="s">
        <v>54</v>
      </c>
      <c r="F587" s="225"/>
      <c r="G587" s="226"/>
      <c r="H587" s="227"/>
      <c r="I587" s="228"/>
      <c r="J587" s="228"/>
      <c r="K587" s="229"/>
    </row>
    <row r="588" spans="1:11" ht="15.75" thickBot="1">
      <c r="A588" s="224"/>
      <c r="B588" s="225"/>
      <c r="C588" s="225"/>
      <c r="D588" s="14" t="s">
        <v>1943</v>
      </c>
      <c r="E588" s="187" t="s">
        <v>54</v>
      </c>
      <c r="F588" s="225"/>
      <c r="G588" s="226"/>
      <c r="H588" s="227"/>
      <c r="I588" s="228"/>
      <c r="J588" s="228"/>
      <c r="K588" s="229"/>
    </row>
    <row r="589" spans="1:11" ht="15.75" thickBot="1">
      <c r="A589" s="224"/>
      <c r="B589" s="225"/>
      <c r="C589" s="225"/>
      <c r="D589" s="14" t="s">
        <v>1944</v>
      </c>
      <c r="E589" s="187" t="s">
        <v>54</v>
      </c>
      <c r="F589" s="225"/>
      <c r="G589" s="226"/>
      <c r="H589" s="227"/>
      <c r="I589" s="228"/>
      <c r="J589" s="228"/>
      <c r="K589" s="229"/>
    </row>
    <row r="590" spans="1:11" ht="15.75" thickBot="1">
      <c r="A590" s="224"/>
      <c r="B590" s="225"/>
      <c r="C590" s="225"/>
      <c r="D590" s="14" t="s">
        <v>1945</v>
      </c>
      <c r="E590" s="187" t="s">
        <v>54</v>
      </c>
      <c r="F590" s="225"/>
      <c r="G590" s="226"/>
      <c r="H590" s="227"/>
      <c r="I590" s="228"/>
      <c r="J590" s="228"/>
      <c r="K590" s="229"/>
    </row>
    <row r="591" spans="1:11" ht="15.75" thickBot="1">
      <c r="A591" s="224"/>
      <c r="B591" s="225"/>
      <c r="C591" s="225"/>
      <c r="D591" s="14" t="s">
        <v>1946</v>
      </c>
      <c r="E591" s="187" t="s">
        <v>54</v>
      </c>
      <c r="F591" s="225"/>
      <c r="G591" s="226"/>
      <c r="H591" s="227"/>
      <c r="I591" s="228"/>
      <c r="J591" s="228"/>
      <c r="K591" s="229"/>
    </row>
    <row r="592" spans="1:11" ht="15.75" thickBot="1">
      <c r="A592" s="224"/>
      <c r="B592" s="225"/>
      <c r="C592" s="225"/>
      <c r="D592" s="14" t="s">
        <v>1947</v>
      </c>
      <c r="E592" s="187" t="s">
        <v>54</v>
      </c>
      <c r="F592" s="225"/>
      <c r="G592" s="226"/>
      <c r="H592" s="227"/>
      <c r="I592" s="228"/>
      <c r="J592" s="228"/>
      <c r="K592" s="229"/>
    </row>
    <row r="593" spans="1:11" ht="15.75" thickBot="1">
      <c r="A593" s="224"/>
      <c r="B593" s="225"/>
      <c r="C593" s="225"/>
      <c r="D593" s="14" t="s">
        <v>1948</v>
      </c>
      <c r="E593" s="187" t="s">
        <v>54</v>
      </c>
      <c r="F593" s="225"/>
      <c r="G593" s="226"/>
      <c r="H593" s="227"/>
      <c r="I593" s="228"/>
      <c r="J593" s="228"/>
      <c r="K593" s="229"/>
    </row>
    <row r="594" spans="1:11" ht="15.75" thickBot="1">
      <c r="A594" s="224"/>
      <c r="B594" s="225"/>
      <c r="C594" s="225"/>
      <c r="D594" s="14" t="s">
        <v>1949</v>
      </c>
      <c r="E594" s="187" t="s">
        <v>54</v>
      </c>
      <c r="F594" s="225"/>
      <c r="G594" s="226"/>
      <c r="H594" s="227"/>
      <c r="I594" s="228"/>
      <c r="J594" s="228"/>
      <c r="K594" s="229"/>
    </row>
    <row r="595" spans="1:11" ht="15.75" thickBot="1">
      <c r="A595" s="224"/>
      <c r="B595" s="225"/>
      <c r="C595" s="225"/>
      <c r="D595" s="14" t="s">
        <v>1950</v>
      </c>
      <c r="E595" s="187" t="s">
        <v>54</v>
      </c>
      <c r="F595" s="225"/>
      <c r="G595" s="226"/>
      <c r="H595" s="227"/>
      <c r="I595" s="228"/>
      <c r="J595" s="228"/>
      <c r="K595" s="229"/>
    </row>
    <row r="596" spans="1:11" ht="15.75" thickBot="1">
      <c r="A596" s="224"/>
      <c r="B596" s="225"/>
      <c r="C596" s="225"/>
      <c r="D596" s="14" t="s">
        <v>1951</v>
      </c>
      <c r="E596" s="187" t="s">
        <v>54</v>
      </c>
      <c r="F596" s="225"/>
      <c r="G596" s="226"/>
      <c r="H596" s="227"/>
      <c r="I596" s="228"/>
      <c r="J596" s="228"/>
      <c r="K596" s="229"/>
    </row>
    <row r="597" spans="1:11" ht="15.75" thickBot="1">
      <c r="A597" s="224"/>
      <c r="B597" s="225"/>
      <c r="C597" s="225"/>
      <c r="D597" s="14" t="s">
        <v>1952</v>
      </c>
      <c r="E597" s="187" t="s">
        <v>54</v>
      </c>
      <c r="F597" s="225"/>
      <c r="G597" s="226"/>
      <c r="H597" s="227"/>
      <c r="I597" s="228"/>
      <c r="J597" s="228"/>
      <c r="K597" s="229"/>
    </row>
    <row r="598" spans="1:11" ht="15.75" thickBot="1">
      <c r="A598" s="224"/>
      <c r="B598" s="225"/>
      <c r="C598" s="225"/>
      <c r="D598" s="14" t="s">
        <v>1953</v>
      </c>
      <c r="E598" s="187" t="s">
        <v>54</v>
      </c>
      <c r="F598" s="225"/>
      <c r="G598" s="226"/>
      <c r="H598" s="227"/>
      <c r="I598" s="228"/>
      <c r="J598" s="228"/>
      <c r="K598" s="229"/>
    </row>
    <row r="599" spans="1:11" ht="15.75" thickBot="1">
      <c r="A599" s="224"/>
      <c r="B599" s="225"/>
      <c r="C599" s="225"/>
      <c r="D599" s="14" t="s">
        <v>1954</v>
      </c>
      <c r="E599" s="187" t="s">
        <v>54</v>
      </c>
      <c r="F599" s="225"/>
      <c r="G599" s="226"/>
      <c r="H599" s="227"/>
      <c r="I599" s="228"/>
      <c r="J599" s="228"/>
      <c r="K599" s="229"/>
    </row>
    <row r="600" spans="1:11" ht="15.75" thickBot="1">
      <c r="A600" s="224"/>
      <c r="B600" s="225"/>
      <c r="C600" s="225"/>
      <c r="D600" s="14" t="s">
        <v>1955</v>
      </c>
      <c r="E600" s="187" t="s">
        <v>54</v>
      </c>
      <c r="F600" s="225"/>
      <c r="G600" s="226"/>
      <c r="H600" s="227"/>
      <c r="I600" s="228"/>
      <c r="J600" s="228"/>
      <c r="K600" s="229"/>
    </row>
    <row r="601" spans="1:11" ht="15.75" thickBot="1">
      <c r="A601" s="224"/>
      <c r="B601" s="225"/>
      <c r="C601" s="225"/>
      <c r="D601" s="14" t="s">
        <v>1956</v>
      </c>
      <c r="E601" s="187" t="s">
        <v>54</v>
      </c>
      <c r="F601" s="225"/>
      <c r="G601" s="226"/>
      <c r="H601" s="227"/>
      <c r="I601" s="228"/>
      <c r="J601" s="228"/>
      <c r="K601" s="229"/>
    </row>
    <row r="602" spans="1:11" ht="15.75" thickBot="1">
      <c r="A602" s="224"/>
      <c r="B602" s="225"/>
      <c r="C602" s="225"/>
      <c r="D602" s="14" t="s">
        <v>1957</v>
      </c>
      <c r="E602" s="187" t="s">
        <v>54</v>
      </c>
      <c r="F602" s="225"/>
      <c r="G602" s="226"/>
      <c r="H602" s="227"/>
      <c r="I602" s="228"/>
      <c r="J602" s="228"/>
      <c r="K602" s="229"/>
    </row>
    <row r="603" spans="1:11" ht="15.75" thickBot="1">
      <c r="A603" s="224"/>
      <c r="B603" s="225"/>
      <c r="C603" s="225"/>
      <c r="D603" s="14" t="s">
        <v>1958</v>
      </c>
      <c r="E603" s="187" t="s">
        <v>54</v>
      </c>
      <c r="F603" s="225"/>
      <c r="G603" s="226"/>
      <c r="H603" s="227"/>
      <c r="I603" s="228"/>
      <c r="J603" s="228"/>
      <c r="K603" s="229"/>
    </row>
    <row r="604" spans="1:11" ht="15.75" thickBot="1">
      <c r="A604" s="224"/>
      <c r="B604" s="225"/>
      <c r="C604" s="225"/>
      <c r="D604" s="14" t="s">
        <v>1959</v>
      </c>
      <c r="E604" s="187" t="s">
        <v>54</v>
      </c>
      <c r="F604" s="225"/>
      <c r="G604" s="226"/>
      <c r="H604" s="227"/>
      <c r="I604" s="228"/>
      <c r="J604" s="228"/>
      <c r="K604" s="229"/>
    </row>
    <row r="605" spans="1:11" ht="15.75" thickBot="1">
      <c r="A605" s="224"/>
      <c r="B605" s="225"/>
      <c r="C605" s="225"/>
      <c r="D605" s="14" t="s">
        <v>1960</v>
      </c>
      <c r="E605" s="187" t="s">
        <v>54</v>
      </c>
      <c r="F605" s="225"/>
      <c r="G605" s="226"/>
      <c r="H605" s="227"/>
      <c r="I605" s="228"/>
      <c r="J605" s="228"/>
      <c r="K605" s="229"/>
    </row>
    <row r="606" spans="1:11" ht="15.75" thickBot="1">
      <c r="A606" s="224"/>
      <c r="B606" s="225"/>
      <c r="C606" s="225"/>
      <c r="D606" s="14" t="s">
        <v>1961</v>
      </c>
      <c r="E606" s="187" t="s">
        <v>54</v>
      </c>
      <c r="F606" s="225"/>
      <c r="G606" s="226"/>
      <c r="H606" s="227"/>
      <c r="I606" s="228"/>
      <c r="J606" s="228"/>
      <c r="K606" s="229"/>
    </row>
    <row r="607" spans="1:11" ht="15.75" thickBot="1">
      <c r="A607" s="224"/>
      <c r="B607" s="225"/>
      <c r="C607" s="225"/>
      <c r="D607" s="14" t="s">
        <v>1962</v>
      </c>
      <c r="E607" s="187" t="s">
        <v>54</v>
      </c>
      <c r="F607" s="225"/>
      <c r="G607" s="226"/>
      <c r="H607" s="227"/>
      <c r="I607" s="228"/>
      <c r="J607" s="228"/>
      <c r="K607" s="229"/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orientation="landscape" horizontalDpi="4294967294" verticalDpi="4294967294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AL59"/>
  <sheetViews>
    <sheetView workbookViewId="0">
      <pane ySplit="5" topLeftCell="A51" activePane="bottomLeft" state="frozen"/>
      <selection pane="bottomLeft" activeCell="U62" sqref="U62"/>
    </sheetView>
  </sheetViews>
  <sheetFormatPr baseColWidth="10" defaultColWidth="11.44140625" defaultRowHeight="15.05"/>
  <cols>
    <col min="1" max="1" width="8.33203125" style="87" customWidth="1"/>
    <col min="2" max="2" width="9.109375" style="87" bestFit="1" customWidth="1"/>
    <col min="3" max="3" width="9.33203125" style="37" customWidth="1"/>
    <col min="4" max="28" width="4.109375" style="89" customWidth="1"/>
    <col min="29" max="38" width="4.109375" style="37" customWidth="1"/>
    <col min="39" max="16384" width="11.44140625" style="37"/>
  </cols>
  <sheetData>
    <row r="1" spans="1:38" ht="15.05" customHeight="1">
      <c r="A1" s="532" t="s">
        <v>1255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532"/>
      <c r="AL1" s="532"/>
    </row>
    <row r="2" spans="1:38" ht="15.75" thickBot="1">
      <c r="C2" s="31"/>
      <c r="D2" s="88"/>
      <c r="E2" s="88"/>
      <c r="F2" s="88"/>
      <c r="G2" s="88"/>
      <c r="H2" s="88"/>
    </row>
    <row r="3" spans="1:38" ht="15.75" customHeight="1" thickTop="1">
      <c r="C3" s="31"/>
      <c r="D3" s="536" t="s">
        <v>1256</v>
      </c>
      <c r="E3" s="537"/>
      <c r="F3" s="537"/>
      <c r="G3" s="537"/>
      <c r="H3" s="538"/>
      <c r="I3" s="539" t="s">
        <v>1256</v>
      </c>
      <c r="J3" s="540"/>
      <c r="K3" s="540"/>
      <c r="L3" s="540"/>
      <c r="M3" s="541"/>
      <c r="N3" s="542" t="s">
        <v>1257</v>
      </c>
      <c r="O3" s="543"/>
      <c r="P3" s="543"/>
      <c r="Q3" s="543"/>
      <c r="R3" s="544"/>
      <c r="S3" s="545" t="s">
        <v>1408</v>
      </c>
      <c r="T3" s="546"/>
      <c r="U3" s="546"/>
      <c r="V3" s="546"/>
      <c r="W3" s="547"/>
      <c r="X3" s="551" t="s">
        <v>1260</v>
      </c>
      <c r="Y3" s="552"/>
      <c r="Z3" s="552"/>
      <c r="AA3" s="552"/>
      <c r="AB3" s="553"/>
      <c r="AC3" s="526" t="s">
        <v>1258</v>
      </c>
      <c r="AD3" s="527"/>
      <c r="AE3" s="527"/>
      <c r="AF3" s="527"/>
      <c r="AG3" s="528"/>
      <c r="AH3" s="548" t="s">
        <v>1259</v>
      </c>
      <c r="AI3" s="549"/>
      <c r="AJ3" s="549"/>
      <c r="AK3" s="549"/>
      <c r="AL3" s="550"/>
    </row>
    <row r="4" spans="1:38" ht="15.75" customHeight="1" thickBot="1">
      <c r="C4" s="32"/>
      <c r="D4" s="554" t="s">
        <v>1261</v>
      </c>
      <c r="E4" s="555"/>
      <c r="F4" s="555"/>
      <c r="G4" s="555"/>
      <c r="H4" s="556"/>
      <c r="I4" s="557" t="s">
        <v>1262</v>
      </c>
      <c r="J4" s="558"/>
      <c r="K4" s="558"/>
      <c r="L4" s="558"/>
      <c r="M4" s="559"/>
      <c r="N4" s="560" t="s">
        <v>1263</v>
      </c>
      <c r="O4" s="561"/>
      <c r="P4" s="561"/>
      <c r="Q4" s="561"/>
      <c r="R4" s="562"/>
      <c r="S4" s="563" t="s">
        <v>1409</v>
      </c>
      <c r="T4" s="564"/>
      <c r="U4" s="564"/>
      <c r="V4" s="564"/>
      <c r="W4" s="565"/>
      <c r="X4" s="533" t="s">
        <v>1265</v>
      </c>
      <c r="Y4" s="534"/>
      <c r="Z4" s="534"/>
      <c r="AA4" s="534"/>
      <c r="AB4" s="535"/>
      <c r="AC4" s="529" t="s">
        <v>1264</v>
      </c>
      <c r="AD4" s="530"/>
      <c r="AE4" s="530"/>
      <c r="AF4" s="530"/>
      <c r="AG4" s="531"/>
      <c r="AH4" s="566" t="s">
        <v>1329</v>
      </c>
      <c r="AI4" s="567"/>
      <c r="AJ4" s="567"/>
      <c r="AK4" s="567"/>
      <c r="AL4" s="568"/>
    </row>
    <row r="5" spans="1:38" ht="16.399999999999999" thickTop="1" thickBot="1">
      <c r="A5" s="90" t="s">
        <v>1274</v>
      </c>
      <c r="B5" s="91" t="s">
        <v>1275</v>
      </c>
      <c r="C5" s="92" t="s">
        <v>1266</v>
      </c>
      <c r="D5" s="93" t="s">
        <v>1267</v>
      </c>
      <c r="E5" s="94" t="s">
        <v>1268</v>
      </c>
      <c r="F5" s="94" t="s">
        <v>1269</v>
      </c>
      <c r="G5" s="94" t="s">
        <v>1270</v>
      </c>
      <c r="H5" s="95" t="s">
        <v>1271</v>
      </c>
      <c r="I5" s="96" t="s">
        <v>1267</v>
      </c>
      <c r="J5" s="97" t="s">
        <v>1268</v>
      </c>
      <c r="K5" s="97" t="s">
        <v>1269</v>
      </c>
      <c r="L5" s="97" t="s">
        <v>1270</v>
      </c>
      <c r="M5" s="98" t="s">
        <v>1271</v>
      </c>
      <c r="N5" s="99" t="s">
        <v>1267</v>
      </c>
      <c r="O5" s="100" t="s">
        <v>1268</v>
      </c>
      <c r="P5" s="100" t="s">
        <v>1269</v>
      </c>
      <c r="Q5" s="100" t="s">
        <v>1270</v>
      </c>
      <c r="R5" s="101" t="s">
        <v>1271</v>
      </c>
      <c r="S5" s="102" t="s">
        <v>1267</v>
      </c>
      <c r="T5" s="103" t="s">
        <v>1268</v>
      </c>
      <c r="U5" s="103" t="s">
        <v>1269</v>
      </c>
      <c r="V5" s="103" t="s">
        <v>1270</v>
      </c>
      <c r="W5" s="104" t="s">
        <v>1271</v>
      </c>
      <c r="X5" s="105" t="s">
        <v>1267</v>
      </c>
      <c r="Y5" s="106" t="s">
        <v>1268</v>
      </c>
      <c r="Z5" s="106" t="s">
        <v>1269</v>
      </c>
      <c r="AA5" s="106" t="s">
        <v>1270</v>
      </c>
      <c r="AB5" s="107" t="s">
        <v>1271</v>
      </c>
      <c r="AC5" s="108" t="s">
        <v>1267</v>
      </c>
      <c r="AD5" s="109" t="s">
        <v>1268</v>
      </c>
      <c r="AE5" s="109" t="s">
        <v>1269</v>
      </c>
      <c r="AF5" s="109" t="s">
        <v>1270</v>
      </c>
      <c r="AG5" s="110" t="s">
        <v>1271</v>
      </c>
      <c r="AH5" s="111" t="s">
        <v>1267</v>
      </c>
      <c r="AI5" s="112" t="s">
        <v>1268</v>
      </c>
      <c r="AJ5" s="112" t="s">
        <v>1269</v>
      </c>
      <c r="AK5" s="112" t="s">
        <v>1270</v>
      </c>
      <c r="AL5" s="113" t="s">
        <v>1271</v>
      </c>
    </row>
    <row r="6" spans="1:38" s="137" customFormat="1" ht="15.75" thickTop="1">
      <c r="A6" s="114">
        <v>44557</v>
      </c>
      <c r="B6" s="115">
        <v>44561</v>
      </c>
      <c r="C6" s="33">
        <v>52</v>
      </c>
      <c r="D6" s="116">
        <v>0</v>
      </c>
      <c r="E6" s="117">
        <v>0</v>
      </c>
      <c r="F6" s="117">
        <v>0</v>
      </c>
      <c r="G6" s="117">
        <v>0</v>
      </c>
      <c r="H6" s="118">
        <v>0</v>
      </c>
      <c r="I6" s="119">
        <v>0</v>
      </c>
      <c r="J6" s="119">
        <v>0</v>
      </c>
      <c r="K6" s="119">
        <v>0</v>
      </c>
      <c r="L6" s="119">
        <v>0</v>
      </c>
      <c r="M6" s="119">
        <v>0</v>
      </c>
      <c r="N6" s="122">
        <v>0</v>
      </c>
      <c r="O6" s="123">
        <v>0</v>
      </c>
      <c r="P6" s="123">
        <v>0</v>
      </c>
      <c r="Q6" s="123">
        <v>0</v>
      </c>
      <c r="R6" s="124">
        <v>0</v>
      </c>
      <c r="S6" s="125">
        <v>0</v>
      </c>
      <c r="T6" s="126">
        <v>0</v>
      </c>
      <c r="U6" s="126">
        <v>0</v>
      </c>
      <c r="V6" s="126">
        <v>0</v>
      </c>
      <c r="W6" s="127">
        <v>0</v>
      </c>
      <c r="X6" s="128">
        <v>0</v>
      </c>
      <c r="Y6" s="129">
        <v>0</v>
      </c>
      <c r="Z6" s="129">
        <v>24</v>
      </c>
      <c r="AA6" s="129">
        <v>0</v>
      </c>
      <c r="AB6" s="130">
        <v>0</v>
      </c>
      <c r="AC6" s="131">
        <v>0</v>
      </c>
      <c r="AD6" s="132">
        <v>0</v>
      </c>
      <c r="AE6" s="132">
        <v>0</v>
      </c>
      <c r="AF6" s="132">
        <v>0</v>
      </c>
      <c r="AG6" s="133">
        <v>0</v>
      </c>
      <c r="AH6" s="134"/>
      <c r="AI6" s="135"/>
      <c r="AJ6" s="135"/>
      <c r="AK6" s="135"/>
      <c r="AL6" s="136"/>
    </row>
    <row r="7" spans="1:38" s="137" customFormat="1">
      <c r="A7" s="114">
        <v>44564</v>
      </c>
      <c r="B7" s="115">
        <v>44568</v>
      </c>
      <c r="C7" s="33">
        <v>1</v>
      </c>
      <c r="D7" s="116">
        <v>326</v>
      </c>
      <c r="E7" s="117">
        <v>0</v>
      </c>
      <c r="F7" s="117">
        <v>0</v>
      </c>
      <c r="G7" s="117">
        <v>0</v>
      </c>
      <c r="H7" s="118">
        <v>110</v>
      </c>
      <c r="I7" s="119">
        <v>0</v>
      </c>
      <c r="J7" s="120">
        <v>0</v>
      </c>
      <c r="K7" s="120">
        <v>1</v>
      </c>
      <c r="L7" s="120">
        <v>0</v>
      </c>
      <c r="M7" s="121">
        <v>0</v>
      </c>
      <c r="N7" s="122">
        <v>13</v>
      </c>
      <c r="O7" s="123">
        <v>10</v>
      </c>
      <c r="P7" s="123">
        <v>29</v>
      </c>
      <c r="Q7" s="123">
        <v>20</v>
      </c>
      <c r="R7" s="124">
        <v>27</v>
      </c>
      <c r="S7" s="125">
        <v>0</v>
      </c>
      <c r="T7" s="126">
        <v>0</v>
      </c>
      <c r="U7" s="126">
        <v>0</v>
      </c>
      <c r="V7" s="126">
        <v>0</v>
      </c>
      <c r="W7" s="127">
        <v>0</v>
      </c>
      <c r="X7" s="128">
        <v>0</v>
      </c>
      <c r="Y7" s="129">
        <v>0</v>
      </c>
      <c r="Z7" s="129">
        <v>7</v>
      </c>
      <c r="AA7" s="129">
        <v>1</v>
      </c>
      <c r="AB7" s="130">
        <v>0</v>
      </c>
      <c r="AC7" s="131">
        <v>0</v>
      </c>
      <c r="AD7" s="132">
        <v>5</v>
      </c>
      <c r="AE7" s="132">
        <v>7</v>
      </c>
      <c r="AF7" s="132">
        <v>6</v>
      </c>
      <c r="AG7" s="133">
        <v>36</v>
      </c>
      <c r="AH7" s="134"/>
      <c r="AI7" s="135"/>
      <c r="AJ7" s="135"/>
      <c r="AK7" s="135"/>
      <c r="AL7" s="136"/>
    </row>
    <row r="8" spans="1:38" s="137" customFormat="1">
      <c r="A8" s="114">
        <v>44571</v>
      </c>
      <c r="B8" s="115">
        <v>44575</v>
      </c>
      <c r="C8" s="33">
        <v>2</v>
      </c>
      <c r="D8" s="116">
        <v>0</v>
      </c>
      <c r="E8" s="117">
        <v>188</v>
      </c>
      <c r="F8" s="117">
        <v>0</v>
      </c>
      <c r="G8" s="117">
        <v>0</v>
      </c>
      <c r="H8" s="118">
        <v>89</v>
      </c>
      <c r="I8" s="119">
        <v>0</v>
      </c>
      <c r="J8" s="120">
        <v>0</v>
      </c>
      <c r="K8" s="120">
        <v>0</v>
      </c>
      <c r="L8" s="120">
        <v>1</v>
      </c>
      <c r="M8" s="121">
        <v>14</v>
      </c>
      <c r="N8" s="138">
        <v>0</v>
      </c>
      <c r="O8" s="123">
        <v>32</v>
      </c>
      <c r="P8" s="123">
        <v>19</v>
      </c>
      <c r="Q8" s="123">
        <v>25</v>
      </c>
      <c r="R8" s="124">
        <v>32</v>
      </c>
      <c r="S8" s="125">
        <v>0</v>
      </c>
      <c r="T8" s="126">
        <v>0</v>
      </c>
      <c r="U8" s="126">
        <v>0</v>
      </c>
      <c r="V8" s="126">
        <v>0</v>
      </c>
      <c r="W8" s="127">
        <v>0</v>
      </c>
      <c r="X8" s="128">
        <v>0</v>
      </c>
      <c r="Y8" s="129">
        <v>6</v>
      </c>
      <c r="Z8" s="129">
        <v>0</v>
      </c>
      <c r="AA8" s="129">
        <v>2</v>
      </c>
      <c r="AB8" s="130">
        <v>0</v>
      </c>
      <c r="AC8" s="131">
        <v>0</v>
      </c>
      <c r="AD8" s="132">
        <v>0</v>
      </c>
      <c r="AE8" s="132">
        <v>7</v>
      </c>
      <c r="AF8" s="132">
        <v>12</v>
      </c>
      <c r="AG8" s="133">
        <v>4</v>
      </c>
      <c r="AH8" s="134"/>
      <c r="AI8" s="135"/>
      <c r="AJ8" s="135"/>
      <c r="AK8" s="135"/>
      <c r="AL8" s="136"/>
    </row>
    <row r="9" spans="1:38" s="137" customFormat="1">
      <c r="A9" s="114">
        <v>44578</v>
      </c>
      <c r="B9" s="115">
        <v>44582</v>
      </c>
      <c r="C9" s="33">
        <v>3</v>
      </c>
      <c r="D9" s="116">
        <v>0</v>
      </c>
      <c r="E9" s="117">
        <v>390</v>
      </c>
      <c r="F9" s="117">
        <v>0</v>
      </c>
      <c r="G9" s="117">
        <v>0</v>
      </c>
      <c r="H9" s="118">
        <v>0</v>
      </c>
      <c r="I9" s="119">
        <v>0</v>
      </c>
      <c r="J9" s="120">
        <v>0</v>
      </c>
      <c r="K9" s="120">
        <v>0</v>
      </c>
      <c r="L9" s="120">
        <v>1</v>
      </c>
      <c r="M9" s="121">
        <v>0</v>
      </c>
      <c r="N9" s="122">
        <v>34</v>
      </c>
      <c r="O9" s="123">
        <v>21</v>
      </c>
      <c r="P9" s="123">
        <v>30</v>
      </c>
      <c r="Q9" s="123">
        <v>19</v>
      </c>
      <c r="R9" s="124">
        <v>33</v>
      </c>
      <c r="S9" s="125">
        <v>0</v>
      </c>
      <c r="T9" s="126">
        <v>0</v>
      </c>
      <c r="U9" s="126">
        <v>0</v>
      </c>
      <c r="V9" s="126">
        <v>0</v>
      </c>
      <c r="W9" s="127">
        <v>0</v>
      </c>
      <c r="X9" s="128">
        <v>0</v>
      </c>
      <c r="Y9" s="129">
        <v>0</v>
      </c>
      <c r="Z9" s="129">
        <v>0</v>
      </c>
      <c r="AA9" s="129">
        <v>6</v>
      </c>
      <c r="AB9" s="130">
        <v>0</v>
      </c>
      <c r="AC9" s="131">
        <v>42</v>
      </c>
      <c r="AD9" s="132">
        <v>0</v>
      </c>
      <c r="AE9" s="132">
        <v>0</v>
      </c>
      <c r="AF9" s="132">
        <v>0</v>
      </c>
      <c r="AG9" s="133">
        <v>0</v>
      </c>
      <c r="AH9" s="134"/>
      <c r="AI9" s="135"/>
      <c r="AJ9" s="135"/>
      <c r="AK9" s="135"/>
      <c r="AL9" s="136"/>
    </row>
    <row r="10" spans="1:38" s="137" customFormat="1">
      <c r="A10" s="114">
        <v>44585</v>
      </c>
      <c r="B10" s="115">
        <v>44589</v>
      </c>
      <c r="C10" s="33">
        <v>4</v>
      </c>
      <c r="D10" s="116">
        <v>187</v>
      </c>
      <c r="E10" s="117">
        <v>0</v>
      </c>
      <c r="F10" s="117">
        <v>0</v>
      </c>
      <c r="G10" s="117">
        <v>0</v>
      </c>
      <c r="H10" s="118">
        <v>155</v>
      </c>
      <c r="I10" s="119">
        <v>0</v>
      </c>
      <c r="J10" s="120">
        <v>23</v>
      </c>
      <c r="K10" s="120">
        <v>0</v>
      </c>
      <c r="L10" s="120">
        <v>1</v>
      </c>
      <c r="M10" s="121">
        <v>0</v>
      </c>
      <c r="N10" s="122">
        <v>33</v>
      </c>
      <c r="O10" s="139">
        <v>22</v>
      </c>
      <c r="P10" s="123">
        <v>11</v>
      </c>
      <c r="Q10" s="123">
        <v>26</v>
      </c>
      <c r="R10" s="124">
        <v>15</v>
      </c>
      <c r="S10" s="125">
        <v>18</v>
      </c>
      <c r="T10" s="126">
        <v>0</v>
      </c>
      <c r="U10" s="126">
        <v>0</v>
      </c>
      <c r="V10" s="126">
        <v>2</v>
      </c>
      <c r="W10" s="127">
        <v>0</v>
      </c>
      <c r="X10" s="128">
        <v>0</v>
      </c>
      <c r="Y10" s="129">
        <v>0</v>
      </c>
      <c r="Z10" s="129">
        <v>0</v>
      </c>
      <c r="AA10" s="129">
        <v>0</v>
      </c>
      <c r="AB10" s="130">
        <v>9</v>
      </c>
      <c r="AC10" s="131">
        <v>0</v>
      </c>
      <c r="AD10" s="132">
        <v>0</v>
      </c>
      <c r="AE10" s="132">
        <v>1</v>
      </c>
      <c r="AF10" s="132">
        <v>0</v>
      </c>
      <c r="AG10" s="133">
        <v>0</v>
      </c>
      <c r="AH10" s="134"/>
      <c r="AI10" s="135"/>
      <c r="AJ10" s="135"/>
      <c r="AK10" s="135"/>
      <c r="AL10" s="136"/>
    </row>
    <row r="11" spans="1:38" s="137" customFormat="1">
      <c r="A11" s="114">
        <v>44592</v>
      </c>
      <c r="B11" s="115">
        <v>44596</v>
      </c>
      <c r="C11" s="33">
        <v>5</v>
      </c>
      <c r="D11" s="116">
        <v>256</v>
      </c>
      <c r="E11" s="117">
        <v>0</v>
      </c>
      <c r="F11" s="117">
        <v>117</v>
      </c>
      <c r="G11" s="117">
        <v>0</v>
      </c>
      <c r="H11" s="118">
        <v>35</v>
      </c>
      <c r="I11" s="119">
        <v>0</v>
      </c>
      <c r="J11" s="120">
        <v>0</v>
      </c>
      <c r="K11" s="120">
        <v>0</v>
      </c>
      <c r="L11" s="120">
        <v>1</v>
      </c>
      <c r="M11" s="121">
        <v>0</v>
      </c>
      <c r="N11" s="122">
        <v>15</v>
      </c>
      <c r="O11" s="123">
        <v>14</v>
      </c>
      <c r="P11" s="123">
        <v>15</v>
      </c>
      <c r="Q11" s="123">
        <v>41</v>
      </c>
      <c r="R11" s="124">
        <v>24</v>
      </c>
      <c r="S11" s="125">
        <v>9</v>
      </c>
      <c r="T11" s="126">
        <v>7</v>
      </c>
      <c r="U11" s="126">
        <v>2</v>
      </c>
      <c r="V11" s="126">
        <v>5</v>
      </c>
      <c r="W11" s="127">
        <v>0</v>
      </c>
      <c r="X11" s="128">
        <v>0</v>
      </c>
      <c r="Y11" s="129">
        <v>0</v>
      </c>
      <c r="Z11" s="129">
        <v>0</v>
      </c>
      <c r="AA11" s="129">
        <v>0</v>
      </c>
      <c r="AB11" s="130">
        <v>0</v>
      </c>
      <c r="AC11" s="131">
        <v>0</v>
      </c>
      <c r="AD11" s="132">
        <v>2</v>
      </c>
      <c r="AE11" s="132">
        <v>2</v>
      </c>
      <c r="AF11" s="132">
        <v>1</v>
      </c>
      <c r="AG11" s="133">
        <v>2</v>
      </c>
      <c r="AH11" s="134"/>
      <c r="AI11" s="135"/>
      <c r="AJ11" s="135"/>
      <c r="AK11" s="135"/>
      <c r="AL11" s="136"/>
    </row>
    <row r="12" spans="1:38" s="137" customFormat="1">
      <c r="A12" s="114">
        <v>44599</v>
      </c>
      <c r="B12" s="115">
        <v>44603</v>
      </c>
      <c r="C12" s="33">
        <v>6</v>
      </c>
      <c r="D12" s="116">
        <v>161</v>
      </c>
      <c r="E12" s="117">
        <v>73</v>
      </c>
      <c r="F12" s="117">
        <v>117</v>
      </c>
      <c r="G12" s="117">
        <v>93</v>
      </c>
      <c r="H12" s="118">
        <v>72</v>
      </c>
      <c r="I12" s="119">
        <v>1</v>
      </c>
      <c r="J12" s="120">
        <v>0</v>
      </c>
      <c r="K12" s="120">
        <v>31</v>
      </c>
      <c r="L12" s="120">
        <v>1</v>
      </c>
      <c r="M12" s="121">
        <v>0</v>
      </c>
      <c r="N12" s="122">
        <v>23</v>
      </c>
      <c r="O12" s="123">
        <v>40</v>
      </c>
      <c r="P12" s="123">
        <v>17</v>
      </c>
      <c r="Q12" s="123">
        <v>20</v>
      </c>
      <c r="R12" s="124">
        <v>26</v>
      </c>
      <c r="S12" s="125">
        <v>3</v>
      </c>
      <c r="T12" s="126">
        <v>18</v>
      </c>
      <c r="U12" s="126">
        <v>5</v>
      </c>
      <c r="V12" s="126">
        <v>0</v>
      </c>
      <c r="W12" s="127">
        <v>0</v>
      </c>
      <c r="X12" s="128">
        <v>7</v>
      </c>
      <c r="Y12" s="129">
        <v>0</v>
      </c>
      <c r="Z12" s="129">
        <v>0</v>
      </c>
      <c r="AA12" s="129">
        <v>1</v>
      </c>
      <c r="AB12" s="130">
        <v>0</v>
      </c>
      <c r="AC12" s="131">
        <v>3</v>
      </c>
      <c r="AD12" s="132">
        <v>1</v>
      </c>
      <c r="AE12" s="132">
        <v>0</v>
      </c>
      <c r="AF12" s="132">
        <v>2</v>
      </c>
      <c r="AG12" s="133">
        <v>5</v>
      </c>
      <c r="AH12" s="134"/>
      <c r="AI12" s="135"/>
      <c r="AJ12" s="135"/>
      <c r="AK12" s="135"/>
      <c r="AL12" s="136"/>
    </row>
    <row r="13" spans="1:38" s="137" customFormat="1">
      <c r="A13" s="114">
        <v>44606</v>
      </c>
      <c r="B13" s="115">
        <v>44610</v>
      </c>
      <c r="C13" s="33">
        <v>7</v>
      </c>
      <c r="D13" s="116">
        <v>61</v>
      </c>
      <c r="E13" s="117">
        <v>318</v>
      </c>
      <c r="F13" s="117">
        <v>70</v>
      </c>
      <c r="G13" s="117">
        <v>67</v>
      </c>
      <c r="H13" s="118">
        <v>34</v>
      </c>
      <c r="I13" s="119">
        <v>0</v>
      </c>
      <c r="J13" s="120">
        <v>9</v>
      </c>
      <c r="K13" s="120">
        <v>0</v>
      </c>
      <c r="L13" s="120">
        <v>5</v>
      </c>
      <c r="M13" s="121">
        <v>12</v>
      </c>
      <c r="N13" s="122">
        <v>39</v>
      </c>
      <c r="O13" s="123">
        <v>39</v>
      </c>
      <c r="P13" s="123">
        <v>37</v>
      </c>
      <c r="Q13" s="123">
        <v>22</v>
      </c>
      <c r="R13" s="124">
        <v>23</v>
      </c>
      <c r="S13" s="125">
        <v>1</v>
      </c>
      <c r="T13" s="126">
        <v>0</v>
      </c>
      <c r="U13" s="126">
        <v>0</v>
      </c>
      <c r="V13" s="126">
        <v>8</v>
      </c>
      <c r="W13" s="127">
        <v>0</v>
      </c>
      <c r="X13" s="128">
        <v>0</v>
      </c>
      <c r="Y13" s="129">
        <v>2</v>
      </c>
      <c r="Z13" s="129">
        <v>0</v>
      </c>
      <c r="AA13" s="129">
        <v>2</v>
      </c>
      <c r="AB13" s="130">
        <v>0</v>
      </c>
      <c r="AC13" s="131">
        <v>1</v>
      </c>
      <c r="AD13" s="132">
        <v>1</v>
      </c>
      <c r="AE13" s="132">
        <v>0</v>
      </c>
      <c r="AF13" s="132">
        <v>3</v>
      </c>
      <c r="AG13" s="133">
        <v>0</v>
      </c>
      <c r="AH13" s="134"/>
      <c r="AI13" s="135"/>
      <c r="AJ13" s="135"/>
      <c r="AK13" s="135"/>
      <c r="AL13" s="136"/>
    </row>
    <row r="14" spans="1:38" s="137" customFormat="1">
      <c r="A14" s="114">
        <v>44613</v>
      </c>
      <c r="B14" s="115">
        <v>44617</v>
      </c>
      <c r="C14" s="33">
        <v>8</v>
      </c>
      <c r="D14" s="116">
        <v>53</v>
      </c>
      <c r="E14" s="117">
        <v>150</v>
      </c>
      <c r="F14" s="117">
        <v>50</v>
      </c>
      <c r="G14" s="117">
        <v>50</v>
      </c>
      <c r="H14" s="118">
        <v>26</v>
      </c>
      <c r="I14" s="119">
        <v>4</v>
      </c>
      <c r="J14" s="120">
        <v>3</v>
      </c>
      <c r="K14" s="120">
        <v>113</v>
      </c>
      <c r="L14" s="120">
        <v>0</v>
      </c>
      <c r="M14" s="121">
        <v>0</v>
      </c>
      <c r="N14" s="122">
        <v>49</v>
      </c>
      <c r="O14" s="123">
        <v>17</v>
      </c>
      <c r="P14" s="123">
        <v>22</v>
      </c>
      <c r="Q14" s="123">
        <v>18</v>
      </c>
      <c r="R14" s="124">
        <v>27</v>
      </c>
      <c r="S14" s="125">
        <v>0</v>
      </c>
      <c r="T14" s="126">
        <v>4</v>
      </c>
      <c r="U14" s="126">
        <v>1</v>
      </c>
      <c r="V14" s="126">
        <v>0</v>
      </c>
      <c r="W14" s="127">
        <v>3</v>
      </c>
      <c r="X14" s="128">
        <v>3</v>
      </c>
      <c r="Y14" s="129">
        <v>0</v>
      </c>
      <c r="Z14" s="129">
        <v>0</v>
      </c>
      <c r="AA14" s="129">
        <v>3</v>
      </c>
      <c r="AB14" s="130">
        <v>4</v>
      </c>
      <c r="AC14" s="131">
        <v>4</v>
      </c>
      <c r="AD14" s="132">
        <v>3</v>
      </c>
      <c r="AE14" s="132">
        <v>7</v>
      </c>
      <c r="AF14" s="132">
        <v>2</v>
      </c>
      <c r="AG14" s="133">
        <v>2</v>
      </c>
      <c r="AH14" s="134"/>
      <c r="AI14" s="135"/>
      <c r="AJ14" s="135"/>
      <c r="AK14" s="135"/>
      <c r="AL14" s="136"/>
    </row>
    <row r="15" spans="1:38" s="137" customFormat="1">
      <c r="A15" s="114">
        <v>44620</v>
      </c>
      <c r="B15" s="115">
        <v>44624</v>
      </c>
      <c r="C15" s="33">
        <v>9</v>
      </c>
      <c r="D15" s="116">
        <v>0</v>
      </c>
      <c r="E15" s="117">
        <v>0</v>
      </c>
      <c r="F15" s="117">
        <v>48</v>
      </c>
      <c r="G15" s="117">
        <v>238</v>
      </c>
      <c r="H15" s="118">
        <v>105</v>
      </c>
      <c r="I15" s="119">
        <v>0</v>
      </c>
      <c r="J15" s="120">
        <v>0</v>
      </c>
      <c r="K15" s="120">
        <v>1</v>
      </c>
      <c r="L15" s="120">
        <v>0</v>
      </c>
      <c r="M15" s="121">
        <v>2</v>
      </c>
      <c r="N15" s="138">
        <v>0</v>
      </c>
      <c r="O15" s="139">
        <v>0</v>
      </c>
      <c r="P15" s="123">
        <v>26</v>
      </c>
      <c r="Q15" s="123">
        <v>24</v>
      </c>
      <c r="R15" s="124">
        <v>23</v>
      </c>
      <c r="S15" s="125">
        <v>0</v>
      </c>
      <c r="T15" s="126">
        <v>0</v>
      </c>
      <c r="U15" s="126">
        <v>0</v>
      </c>
      <c r="V15" s="126">
        <v>0</v>
      </c>
      <c r="W15" s="127">
        <v>1</v>
      </c>
      <c r="X15" s="128">
        <v>0</v>
      </c>
      <c r="Y15" s="129">
        <v>0</v>
      </c>
      <c r="Z15" s="129">
        <v>0</v>
      </c>
      <c r="AA15" s="129">
        <v>0</v>
      </c>
      <c r="AB15" s="130">
        <v>3</v>
      </c>
      <c r="AC15" s="131">
        <v>0</v>
      </c>
      <c r="AD15" s="132">
        <v>0</v>
      </c>
      <c r="AE15" s="132">
        <v>2</v>
      </c>
      <c r="AF15" s="132">
        <v>8</v>
      </c>
      <c r="AG15" s="133">
        <v>8</v>
      </c>
      <c r="AH15" s="134"/>
      <c r="AI15" s="135"/>
      <c r="AJ15" s="135"/>
      <c r="AK15" s="135"/>
      <c r="AL15" s="136"/>
    </row>
    <row r="16" spans="1:38" s="137" customFormat="1">
      <c r="A16" s="114">
        <v>44627</v>
      </c>
      <c r="B16" s="115">
        <v>44631</v>
      </c>
      <c r="C16" s="33">
        <v>10</v>
      </c>
      <c r="D16" s="116">
        <v>92</v>
      </c>
      <c r="E16" s="117">
        <v>75</v>
      </c>
      <c r="F16" s="117">
        <v>65</v>
      </c>
      <c r="G16" s="117">
        <v>50</v>
      </c>
      <c r="H16" s="118">
        <v>21</v>
      </c>
      <c r="I16" s="119">
        <v>1</v>
      </c>
      <c r="J16" s="120">
        <v>0</v>
      </c>
      <c r="K16" s="120">
        <v>0</v>
      </c>
      <c r="L16" s="120">
        <v>3</v>
      </c>
      <c r="M16" s="121">
        <v>4</v>
      </c>
      <c r="N16" s="122">
        <v>21</v>
      </c>
      <c r="O16" s="123">
        <v>23</v>
      </c>
      <c r="P16" s="123">
        <v>29</v>
      </c>
      <c r="Q16" s="123">
        <v>34</v>
      </c>
      <c r="R16" s="124">
        <v>24</v>
      </c>
      <c r="S16" s="125">
        <v>16</v>
      </c>
      <c r="T16" s="126">
        <v>8</v>
      </c>
      <c r="U16" s="126">
        <v>0</v>
      </c>
      <c r="V16" s="126">
        <v>19</v>
      </c>
      <c r="W16" s="127">
        <v>0</v>
      </c>
      <c r="X16" s="128">
        <v>0</v>
      </c>
      <c r="Y16" s="129">
        <v>0</v>
      </c>
      <c r="Z16" s="129">
        <v>8</v>
      </c>
      <c r="AA16" s="129">
        <v>0</v>
      </c>
      <c r="AB16" s="130">
        <v>2</v>
      </c>
      <c r="AC16" s="131">
        <v>6</v>
      </c>
      <c r="AD16" s="132">
        <v>11</v>
      </c>
      <c r="AE16" s="132">
        <v>3</v>
      </c>
      <c r="AF16" s="132">
        <v>8</v>
      </c>
      <c r="AG16" s="133">
        <v>3</v>
      </c>
      <c r="AH16" s="134"/>
      <c r="AI16" s="135"/>
      <c r="AJ16" s="135"/>
      <c r="AK16" s="135"/>
      <c r="AL16" s="136"/>
    </row>
    <row r="17" spans="1:38" s="137" customFormat="1">
      <c r="A17" s="114">
        <v>44634</v>
      </c>
      <c r="B17" s="115">
        <v>44638</v>
      </c>
      <c r="C17" s="33">
        <v>11</v>
      </c>
      <c r="D17" s="116">
        <v>53</v>
      </c>
      <c r="E17" s="117">
        <v>210</v>
      </c>
      <c r="F17" s="117">
        <v>90</v>
      </c>
      <c r="G17" s="117">
        <v>64</v>
      </c>
      <c r="H17" s="118">
        <v>24</v>
      </c>
      <c r="I17" s="119">
        <v>3</v>
      </c>
      <c r="J17" s="120">
        <v>0</v>
      </c>
      <c r="K17" s="120">
        <v>0</v>
      </c>
      <c r="L17" s="120">
        <v>0</v>
      </c>
      <c r="M17" s="121">
        <v>22</v>
      </c>
      <c r="N17" s="122">
        <v>19</v>
      </c>
      <c r="O17" s="123">
        <v>11</v>
      </c>
      <c r="P17" s="123">
        <v>16</v>
      </c>
      <c r="Q17" s="123">
        <v>29</v>
      </c>
      <c r="R17" s="124">
        <v>33</v>
      </c>
      <c r="S17" s="125">
        <v>0</v>
      </c>
      <c r="T17" s="126">
        <v>0</v>
      </c>
      <c r="U17" s="126">
        <v>0</v>
      </c>
      <c r="V17" s="126">
        <v>0</v>
      </c>
      <c r="W17" s="127">
        <v>0</v>
      </c>
      <c r="X17" s="128">
        <v>0</v>
      </c>
      <c r="Y17" s="129">
        <v>4</v>
      </c>
      <c r="Z17" s="129">
        <v>8</v>
      </c>
      <c r="AA17" s="129">
        <v>0</v>
      </c>
      <c r="AB17" s="130">
        <v>3</v>
      </c>
      <c r="AC17" s="131">
        <v>3</v>
      </c>
      <c r="AD17" s="132">
        <v>3</v>
      </c>
      <c r="AE17" s="132">
        <v>3</v>
      </c>
      <c r="AF17" s="132">
        <v>7</v>
      </c>
      <c r="AG17" s="133">
        <v>7</v>
      </c>
      <c r="AH17" s="134"/>
      <c r="AI17" s="135"/>
      <c r="AJ17" s="135"/>
      <c r="AK17" s="135"/>
      <c r="AL17" s="136"/>
    </row>
    <row r="18" spans="1:38" s="137" customFormat="1">
      <c r="A18" s="114">
        <v>44641</v>
      </c>
      <c r="B18" s="115">
        <v>44645</v>
      </c>
      <c r="C18" s="33">
        <v>12</v>
      </c>
      <c r="D18" s="116">
        <v>36</v>
      </c>
      <c r="E18" s="117">
        <v>115</v>
      </c>
      <c r="F18" s="117">
        <v>67</v>
      </c>
      <c r="G18" s="117">
        <v>33</v>
      </c>
      <c r="H18" s="118">
        <v>7</v>
      </c>
      <c r="I18" s="119">
        <v>0</v>
      </c>
      <c r="J18" s="119">
        <v>0</v>
      </c>
      <c r="K18" s="119">
        <v>0</v>
      </c>
      <c r="L18" s="119">
        <v>0</v>
      </c>
      <c r="M18" s="119">
        <v>0</v>
      </c>
      <c r="N18" s="122">
        <v>22</v>
      </c>
      <c r="O18" s="123">
        <v>14</v>
      </c>
      <c r="P18" s="123">
        <v>16</v>
      </c>
      <c r="Q18" s="123">
        <v>32</v>
      </c>
      <c r="R18" s="124">
        <v>31</v>
      </c>
      <c r="S18" s="125">
        <v>0</v>
      </c>
      <c r="T18" s="126">
        <v>0</v>
      </c>
      <c r="U18" s="126">
        <v>7</v>
      </c>
      <c r="V18" s="126">
        <v>8</v>
      </c>
      <c r="W18" s="127">
        <v>0</v>
      </c>
      <c r="X18" s="128">
        <v>0</v>
      </c>
      <c r="Y18" s="129">
        <v>7</v>
      </c>
      <c r="Z18" s="129">
        <v>0</v>
      </c>
      <c r="AA18" s="129">
        <v>0</v>
      </c>
      <c r="AB18" s="130">
        <v>7</v>
      </c>
      <c r="AC18" s="131">
        <v>3</v>
      </c>
      <c r="AD18" s="132">
        <v>10</v>
      </c>
      <c r="AE18" s="132">
        <v>3</v>
      </c>
      <c r="AF18" s="132">
        <v>5</v>
      </c>
      <c r="AG18" s="133">
        <v>11</v>
      </c>
      <c r="AH18" s="134"/>
      <c r="AI18" s="135"/>
      <c r="AJ18" s="135"/>
      <c r="AK18" s="135"/>
      <c r="AL18" s="136"/>
    </row>
    <row r="19" spans="1:38" s="137" customFormat="1">
      <c r="A19" s="114">
        <v>44648</v>
      </c>
      <c r="B19" s="115">
        <v>44652</v>
      </c>
      <c r="C19" s="33">
        <v>13</v>
      </c>
      <c r="D19" s="116">
        <v>69</v>
      </c>
      <c r="E19" s="117">
        <v>111</v>
      </c>
      <c r="F19" s="117">
        <v>33</v>
      </c>
      <c r="G19" s="117">
        <v>42</v>
      </c>
      <c r="H19" s="118">
        <v>31</v>
      </c>
      <c r="I19" s="119">
        <v>0</v>
      </c>
      <c r="J19" s="119">
        <v>0</v>
      </c>
      <c r="K19" s="119">
        <v>0</v>
      </c>
      <c r="L19" s="120">
        <v>1</v>
      </c>
      <c r="M19" s="121">
        <v>0</v>
      </c>
      <c r="N19" s="122">
        <v>33</v>
      </c>
      <c r="O19" s="123">
        <v>32</v>
      </c>
      <c r="P19" s="123">
        <v>17</v>
      </c>
      <c r="Q19" s="123">
        <v>19</v>
      </c>
      <c r="R19" s="124">
        <v>31</v>
      </c>
      <c r="S19" s="125">
        <v>0</v>
      </c>
      <c r="T19" s="126">
        <v>0</v>
      </c>
      <c r="U19" s="126">
        <v>0</v>
      </c>
      <c r="V19" s="126">
        <v>0</v>
      </c>
      <c r="W19" s="127">
        <v>0</v>
      </c>
      <c r="X19" s="128">
        <v>0</v>
      </c>
      <c r="Y19" s="129">
        <v>2</v>
      </c>
      <c r="Z19" s="129">
        <v>0</v>
      </c>
      <c r="AA19" s="129">
        <v>6</v>
      </c>
      <c r="AB19" s="130">
        <v>0</v>
      </c>
      <c r="AC19" s="131">
        <v>7</v>
      </c>
      <c r="AD19" s="132">
        <v>11</v>
      </c>
      <c r="AE19" s="132">
        <v>4</v>
      </c>
      <c r="AF19" s="132">
        <v>6</v>
      </c>
      <c r="AG19" s="133">
        <v>5</v>
      </c>
      <c r="AH19" s="134"/>
      <c r="AI19" s="135"/>
      <c r="AJ19" s="135"/>
      <c r="AK19" s="135"/>
      <c r="AL19" s="136"/>
    </row>
    <row r="20" spans="1:38" s="137" customFormat="1">
      <c r="A20" s="114">
        <v>44655</v>
      </c>
      <c r="B20" s="115">
        <v>44659</v>
      </c>
      <c r="C20" s="33">
        <v>14</v>
      </c>
      <c r="D20" s="116">
        <v>43</v>
      </c>
      <c r="E20" s="117">
        <v>112</v>
      </c>
      <c r="F20" s="117">
        <v>65</v>
      </c>
      <c r="G20" s="117">
        <v>32</v>
      </c>
      <c r="H20" s="118">
        <v>23</v>
      </c>
      <c r="I20" s="119">
        <v>0</v>
      </c>
      <c r="J20" s="119">
        <v>0</v>
      </c>
      <c r="K20" s="119">
        <v>0</v>
      </c>
      <c r="L20" s="120">
        <v>0</v>
      </c>
      <c r="M20" s="121">
        <v>14</v>
      </c>
      <c r="N20" s="122">
        <v>35</v>
      </c>
      <c r="O20" s="123">
        <v>18</v>
      </c>
      <c r="P20" s="123">
        <v>22</v>
      </c>
      <c r="Q20" s="123">
        <v>23</v>
      </c>
      <c r="R20" s="124">
        <v>23</v>
      </c>
      <c r="S20" s="125">
        <v>2</v>
      </c>
      <c r="T20" s="126">
        <v>0</v>
      </c>
      <c r="U20" s="126">
        <v>0</v>
      </c>
      <c r="V20" s="126">
        <v>0</v>
      </c>
      <c r="W20" s="127">
        <v>0</v>
      </c>
      <c r="X20" s="128">
        <v>0</v>
      </c>
      <c r="Y20" s="129">
        <v>2</v>
      </c>
      <c r="Z20" s="129">
        <v>4</v>
      </c>
      <c r="AA20" s="129">
        <v>0</v>
      </c>
      <c r="AB20" s="130">
        <v>0</v>
      </c>
      <c r="AC20" s="131">
        <v>4</v>
      </c>
      <c r="AD20" s="132">
        <v>8</v>
      </c>
      <c r="AE20" s="132">
        <v>5</v>
      </c>
      <c r="AF20" s="132">
        <v>3</v>
      </c>
      <c r="AG20" s="133">
        <v>6</v>
      </c>
      <c r="AH20" s="134"/>
      <c r="AI20" s="135"/>
      <c r="AJ20" s="135"/>
      <c r="AK20" s="135"/>
      <c r="AL20" s="136"/>
    </row>
    <row r="21" spans="1:38" s="137" customFormat="1">
      <c r="A21" s="114">
        <v>44662</v>
      </c>
      <c r="B21" s="115">
        <v>44666</v>
      </c>
      <c r="C21" s="33">
        <v>15</v>
      </c>
      <c r="D21" s="116">
        <v>37</v>
      </c>
      <c r="E21" s="117">
        <v>70</v>
      </c>
      <c r="F21" s="117">
        <v>127</v>
      </c>
      <c r="G21" s="117">
        <v>56</v>
      </c>
      <c r="H21" s="118">
        <v>0</v>
      </c>
      <c r="I21" s="119">
        <v>1</v>
      </c>
      <c r="J21" s="120">
        <v>0</v>
      </c>
      <c r="K21" s="120">
        <v>0</v>
      </c>
      <c r="L21" s="120">
        <v>0</v>
      </c>
      <c r="M21" s="121">
        <v>0</v>
      </c>
      <c r="N21" s="122">
        <v>31</v>
      </c>
      <c r="O21" s="123">
        <v>10</v>
      </c>
      <c r="P21" s="123">
        <v>20</v>
      </c>
      <c r="Q21" s="123">
        <v>6</v>
      </c>
      <c r="R21" s="140">
        <v>0</v>
      </c>
      <c r="S21" s="125">
        <v>7</v>
      </c>
      <c r="T21" s="126">
        <v>6</v>
      </c>
      <c r="U21" s="126">
        <v>2</v>
      </c>
      <c r="V21" s="126">
        <v>0</v>
      </c>
      <c r="W21" s="127">
        <v>0</v>
      </c>
      <c r="X21" s="128">
        <v>4</v>
      </c>
      <c r="Y21" s="129">
        <v>0</v>
      </c>
      <c r="Z21" s="129">
        <v>4</v>
      </c>
      <c r="AA21" s="129">
        <v>0</v>
      </c>
      <c r="AB21" s="130">
        <v>0</v>
      </c>
      <c r="AC21" s="131">
        <v>5</v>
      </c>
      <c r="AD21" s="132">
        <v>2</v>
      </c>
      <c r="AE21" s="132">
        <v>1</v>
      </c>
      <c r="AF21" s="132">
        <v>3</v>
      </c>
      <c r="AG21" s="133"/>
      <c r="AH21" s="134"/>
      <c r="AI21" s="135"/>
      <c r="AJ21" s="135"/>
      <c r="AK21" s="135"/>
      <c r="AL21" s="136"/>
    </row>
    <row r="22" spans="1:38" s="137" customFormat="1">
      <c r="A22" s="114">
        <v>44669</v>
      </c>
      <c r="B22" s="115">
        <v>44673</v>
      </c>
      <c r="C22" s="33">
        <v>16</v>
      </c>
      <c r="D22" s="116">
        <v>58</v>
      </c>
      <c r="E22" s="117">
        <v>100</v>
      </c>
      <c r="F22" s="117">
        <v>97</v>
      </c>
      <c r="G22" s="117">
        <v>50</v>
      </c>
      <c r="H22" s="118">
        <v>38</v>
      </c>
      <c r="I22" s="119">
        <v>2</v>
      </c>
      <c r="J22" s="120">
        <v>5</v>
      </c>
      <c r="K22" s="120">
        <v>5</v>
      </c>
      <c r="L22" s="120">
        <v>0</v>
      </c>
      <c r="M22" s="121">
        <v>0</v>
      </c>
      <c r="N22" s="122">
        <v>22</v>
      </c>
      <c r="O22" s="123">
        <v>19</v>
      </c>
      <c r="P22" s="123">
        <v>19</v>
      </c>
      <c r="Q22" s="123">
        <v>47</v>
      </c>
      <c r="R22" s="124">
        <v>27</v>
      </c>
      <c r="S22" s="125">
        <v>10</v>
      </c>
      <c r="T22" s="126">
        <v>0</v>
      </c>
      <c r="U22" s="126">
        <v>0</v>
      </c>
      <c r="V22" s="126">
        <v>0</v>
      </c>
      <c r="W22" s="127">
        <v>0</v>
      </c>
      <c r="X22" s="128">
        <v>3</v>
      </c>
      <c r="Y22" s="129">
        <v>5</v>
      </c>
      <c r="Z22" s="129">
        <v>0</v>
      </c>
      <c r="AA22" s="129">
        <v>3</v>
      </c>
      <c r="AB22" s="130">
        <v>2</v>
      </c>
      <c r="AC22" s="131">
        <v>5</v>
      </c>
      <c r="AD22" s="132">
        <v>3</v>
      </c>
      <c r="AE22" s="132">
        <v>4</v>
      </c>
      <c r="AF22" s="132">
        <v>2</v>
      </c>
      <c r="AG22" s="133">
        <v>9</v>
      </c>
      <c r="AH22" s="134"/>
      <c r="AI22" s="135"/>
      <c r="AJ22" s="135"/>
      <c r="AK22" s="135"/>
      <c r="AL22" s="136"/>
    </row>
    <row r="23" spans="1:38" s="137" customFormat="1">
      <c r="A23" s="114">
        <v>44676</v>
      </c>
      <c r="B23" s="115">
        <v>44680</v>
      </c>
      <c r="C23" s="33">
        <v>17</v>
      </c>
      <c r="D23" s="116">
        <v>26</v>
      </c>
      <c r="E23" s="117">
        <v>129</v>
      </c>
      <c r="F23" s="117">
        <v>114</v>
      </c>
      <c r="G23" s="117">
        <v>29</v>
      </c>
      <c r="H23" s="118">
        <v>24</v>
      </c>
      <c r="I23" s="119">
        <v>5</v>
      </c>
      <c r="J23" s="120">
        <v>0</v>
      </c>
      <c r="K23" s="120">
        <v>0</v>
      </c>
      <c r="L23" s="120">
        <v>5</v>
      </c>
      <c r="M23" s="121">
        <v>0</v>
      </c>
      <c r="N23" s="122">
        <v>20</v>
      </c>
      <c r="O23" s="123">
        <v>17</v>
      </c>
      <c r="P23" s="123">
        <v>11</v>
      </c>
      <c r="Q23" s="123">
        <v>28</v>
      </c>
      <c r="R23" s="124">
        <v>33</v>
      </c>
      <c r="S23" s="125">
        <v>16</v>
      </c>
      <c r="T23" s="126">
        <v>0</v>
      </c>
      <c r="U23" s="126">
        <v>0</v>
      </c>
      <c r="V23" s="126">
        <v>0</v>
      </c>
      <c r="W23" s="127">
        <v>0</v>
      </c>
      <c r="X23" s="128">
        <v>3</v>
      </c>
      <c r="Y23" s="129">
        <v>0</v>
      </c>
      <c r="Z23" s="129">
        <v>5</v>
      </c>
      <c r="AA23" s="129">
        <v>0</v>
      </c>
      <c r="AB23" s="130">
        <v>0</v>
      </c>
      <c r="AC23" s="131">
        <v>6</v>
      </c>
      <c r="AD23" s="132">
        <v>12</v>
      </c>
      <c r="AE23" s="132">
        <v>12</v>
      </c>
      <c r="AF23" s="132">
        <v>14</v>
      </c>
      <c r="AG23" s="133">
        <v>15</v>
      </c>
      <c r="AH23" s="134"/>
      <c r="AI23" s="135"/>
      <c r="AJ23" s="135"/>
      <c r="AK23" s="135"/>
      <c r="AL23" s="136"/>
    </row>
    <row r="24" spans="1:38" s="137" customFormat="1">
      <c r="A24" s="114">
        <v>44683</v>
      </c>
      <c r="B24" s="115">
        <v>44687</v>
      </c>
      <c r="C24" s="33">
        <v>18</v>
      </c>
      <c r="D24" s="116">
        <v>0</v>
      </c>
      <c r="E24" s="117">
        <v>134</v>
      </c>
      <c r="F24" s="117">
        <v>77</v>
      </c>
      <c r="G24" s="117">
        <v>28</v>
      </c>
      <c r="H24" s="118">
        <v>48</v>
      </c>
      <c r="I24" s="119">
        <v>0</v>
      </c>
      <c r="J24" s="120">
        <v>0</v>
      </c>
      <c r="K24" s="120">
        <v>3</v>
      </c>
      <c r="L24" s="120">
        <v>5</v>
      </c>
      <c r="M24" s="121">
        <v>0</v>
      </c>
      <c r="N24" s="138">
        <v>0</v>
      </c>
      <c r="O24" s="123">
        <v>42</v>
      </c>
      <c r="P24" s="123">
        <v>28</v>
      </c>
      <c r="Q24" s="123">
        <v>30</v>
      </c>
      <c r="R24" s="124">
        <v>35</v>
      </c>
      <c r="S24" s="125">
        <v>0</v>
      </c>
      <c r="T24" s="126">
        <v>5</v>
      </c>
      <c r="U24" s="126">
        <v>0</v>
      </c>
      <c r="V24" s="126">
        <v>7</v>
      </c>
      <c r="W24" s="127">
        <v>0</v>
      </c>
      <c r="X24" s="128">
        <v>0</v>
      </c>
      <c r="Y24" s="129">
        <v>5</v>
      </c>
      <c r="Z24" s="129">
        <v>0</v>
      </c>
      <c r="AA24" s="129">
        <v>3</v>
      </c>
      <c r="AB24" s="130">
        <v>5</v>
      </c>
      <c r="AC24" s="131">
        <v>1</v>
      </c>
      <c r="AD24" s="132">
        <v>3</v>
      </c>
      <c r="AE24" s="132">
        <v>9</v>
      </c>
      <c r="AF24" s="132">
        <v>20</v>
      </c>
      <c r="AG24" s="133">
        <v>19</v>
      </c>
      <c r="AH24" s="134"/>
      <c r="AI24" s="135"/>
      <c r="AJ24" s="135"/>
      <c r="AK24" s="135"/>
      <c r="AL24" s="136"/>
    </row>
    <row r="25" spans="1:38" s="137" customFormat="1">
      <c r="A25" s="114">
        <v>44690</v>
      </c>
      <c r="B25" s="115">
        <v>44694</v>
      </c>
      <c r="C25" s="33">
        <v>19</v>
      </c>
      <c r="D25" s="116">
        <v>98</v>
      </c>
      <c r="E25" s="117">
        <v>89</v>
      </c>
      <c r="F25" s="117">
        <v>19</v>
      </c>
      <c r="G25" s="117">
        <v>14</v>
      </c>
      <c r="H25" s="118">
        <v>38</v>
      </c>
      <c r="I25" s="119">
        <v>11</v>
      </c>
      <c r="J25" s="120">
        <v>23</v>
      </c>
      <c r="K25" s="120">
        <v>6</v>
      </c>
      <c r="L25" s="120">
        <v>25</v>
      </c>
      <c r="M25" s="121">
        <v>5</v>
      </c>
      <c r="N25" s="122">
        <v>39</v>
      </c>
      <c r="O25" s="123">
        <v>23</v>
      </c>
      <c r="P25" s="123">
        <v>16</v>
      </c>
      <c r="Q25" s="123">
        <v>27</v>
      </c>
      <c r="R25" s="124">
        <v>39</v>
      </c>
      <c r="S25" s="125">
        <v>0</v>
      </c>
      <c r="T25" s="126">
        <v>0</v>
      </c>
      <c r="U25" s="126">
        <v>0</v>
      </c>
      <c r="V25" s="126">
        <v>2</v>
      </c>
      <c r="W25" s="127">
        <v>0</v>
      </c>
      <c r="X25" s="128">
        <v>0</v>
      </c>
      <c r="Y25" s="129">
        <v>0</v>
      </c>
      <c r="Z25" s="129">
        <v>0</v>
      </c>
      <c r="AA25" s="129">
        <v>2</v>
      </c>
      <c r="AB25" s="130">
        <v>0</v>
      </c>
      <c r="AC25" s="131">
        <v>18</v>
      </c>
      <c r="AD25" s="132">
        <v>18</v>
      </c>
      <c r="AE25" s="132">
        <v>4</v>
      </c>
      <c r="AF25" s="132">
        <v>9</v>
      </c>
      <c r="AG25" s="133">
        <v>5</v>
      </c>
      <c r="AH25" s="134"/>
      <c r="AI25" s="135"/>
      <c r="AJ25" s="135"/>
      <c r="AK25" s="135"/>
      <c r="AL25" s="136"/>
    </row>
    <row r="26" spans="1:38" s="137" customFormat="1">
      <c r="A26" s="114">
        <v>44697</v>
      </c>
      <c r="B26" s="115">
        <v>44701</v>
      </c>
      <c r="C26" s="33">
        <v>20</v>
      </c>
      <c r="D26" s="116">
        <v>64</v>
      </c>
      <c r="E26" s="117">
        <v>44</v>
      </c>
      <c r="F26" s="117">
        <v>58</v>
      </c>
      <c r="G26" s="117">
        <v>12</v>
      </c>
      <c r="H26" s="118">
        <v>12</v>
      </c>
      <c r="I26" s="119">
        <v>5</v>
      </c>
      <c r="J26" s="120">
        <v>19</v>
      </c>
      <c r="K26" s="120">
        <v>8</v>
      </c>
      <c r="L26" s="120">
        <v>6</v>
      </c>
      <c r="M26" s="121">
        <v>11</v>
      </c>
      <c r="N26" s="122">
        <v>52</v>
      </c>
      <c r="O26" s="123">
        <v>39</v>
      </c>
      <c r="P26" s="123">
        <v>30</v>
      </c>
      <c r="Q26" s="123">
        <v>34</v>
      </c>
      <c r="R26" s="124">
        <v>38</v>
      </c>
      <c r="S26" s="125">
        <v>0</v>
      </c>
      <c r="T26" s="126">
        <v>0</v>
      </c>
      <c r="U26" s="126">
        <v>5</v>
      </c>
      <c r="V26" s="126">
        <v>2</v>
      </c>
      <c r="W26" s="127">
        <v>0</v>
      </c>
      <c r="X26" s="128">
        <v>5</v>
      </c>
      <c r="Y26" s="129">
        <v>0</v>
      </c>
      <c r="Z26" s="129">
        <v>0</v>
      </c>
      <c r="AA26" s="129">
        <v>6</v>
      </c>
      <c r="AB26" s="130">
        <v>3</v>
      </c>
      <c r="AC26" s="131">
        <v>20</v>
      </c>
      <c r="AD26" s="132">
        <v>11</v>
      </c>
      <c r="AE26" s="132">
        <v>11</v>
      </c>
      <c r="AF26" s="132">
        <v>36</v>
      </c>
      <c r="AG26" s="133">
        <v>11</v>
      </c>
      <c r="AH26" s="134"/>
      <c r="AI26" s="135"/>
      <c r="AJ26" s="135"/>
      <c r="AK26" s="135"/>
      <c r="AL26" s="136"/>
    </row>
    <row r="27" spans="1:38" s="137" customFormat="1">
      <c r="A27" s="114">
        <v>44704</v>
      </c>
      <c r="B27" s="115">
        <v>44708</v>
      </c>
      <c r="C27" s="33">
        <v>21</v>
      </c>
      <c r="D27" s="116">
        <v>95</v>
      </c>
      <c r="E27" s="117">
        <v>62</v>
      </c>
      <c r="F27" s="117">
        <v>15</v>
      </c>
      <c r="G27" s="117">
        <v>18</v>
      </c>
      <c r="H27" s="118">
        <v>21</v>
      </c>
      <c r="I27" s="119">
        <v>11</v>
      </c>
      <c r="J27" s="120">
        <v>4</v>
      </c>
      <c r="K27" s="120">
        <v>27</v>
      </c>
      <c r="L27" s="120">
        <v>31</v>
      </c>
      <c r="M27" s="121">
        <v>13</v>
      </c>
      <c r="N27" s="122">
        <v>35</v>
      </c>
      <c r="O27" s="123">
        <v>29</v>
      </c>
      <c r="P27" s="123">
        <v>22</v>
      </c>
      <c r="Q27" s="123">
        <v>29</v>
      </c>
      <c r="R27" s="124">
        <v>53</v>
      </c>
      <c r="S27" s="125">
        <v>0</v>
      </c>
      <c r="T27" s="126">
        <v>0</v>
      </c>
      <c r="U27" s="126">
        <v>27</v>
      </c>
      <c r="V27" s="126">
        <v>36</v>
      </c>
      <c r="W27" s="127">
        <v>0</v>
      </c>
      <c r="X27" s="128">
        <v>0</v>
      </c>
      <c r="Y27" s="129">
        <v>6</v>
      </c>
      <c r="Z27" s="129">
        <v>0</v>
      </c>
      <c r="AA27" s="129">
        <v>0</v>
      </c>
      <c r="AB27" s="130">
        <v>0</v>
      </c>
      <c r="AC27" s="131">
        <v>31</v>
      </c>
      <c r="AD27" s="132">
        <v>19</v>
      </c>
      <c r="AE27" s="132">
        <v>3</v>
      </c>
      <c r="AF27" s="132">
        <v>17</v>
      </c>
      <c r="AG27" s="133">
        <v>14</v>
      </c>
      <c r="AH27" s="134"/>
      <c r="AI27" s="135"/>
      <c r="AJ27" s="135"/>
      <c r="AK27" s="135"/>
      <c r="AL27" s="136"/>
    </row>
    <row r="28" spans="1:38" s="137" customFormat="1">
      <c r="A28" s="114">
        <v>44711</v>
      </c>
      <c r="B28" s="115">
        <v>44715</v>
      </c>
      <c r="C28" s="33">
        <v>22</v>
      </c>
      <c r="D28" s="116">
        <v>65</v>
      </c>
      <c r="E28" s="117">
        <v>86</v>
      </c>
      <c r="F28" s="117">
        <v>21</v>
      </c>
      <c r="G28" s="117">
        <v>20</v>
      </c>
      <c r="H28" s="118">
        <v>21</v>
      </c>
      <c r="I28" s="119">
        <v>31</v>
      </c>
      <c r="J28" s="120">
        <v>34</v>
      </c>
      <c r="K28" s="120">
        <v>0</v>
      </c>
      <c r="L28" s="120">
        <v>49</v>
      </c>
      <c r="M28" s="121">
        <v>0</v>
      </c>
      <c r="N28" s="122">
        <v>32</v>
      </c>
      <c r="O28" s="123">
        <v>43</v>
      </c>
      <c r="P28" s="123">
        <v>29</v>
      </c>
      <c r="Q28" s="123">
        <v>30</v>
      </c>
      <c r="R28" s="124">
        <v>46</v>
      </c>
      <c r="S28" s="125">
        <v>20</v>
      </c>
      <c r="T28" s="126">
        <v>10</v>
      </c>
      <c r="U28" s="126">
        <v>0</v>
      </c>
      <c r="V28" s="126">
        <v>1</v>
      </c>
      <c r="W28" s="127">
        <v>19</v>
      </c>
      <c r="X28" s="128">
        <v>0</v>
      </c>
      <c r="Y28" s="129">
        <v>0</v>
      </c>
      <c r="Z28" s="129">
        <v>4</v>
      </c>
      <c r="AA28" s="129">
        <v>0</v>
      </c>
      <c r="AB28" s="130">
        <v>4</v>
      </c>
      <c r="AC28" s="131">
        <v>14</v>
      </c>
      <c r="AD28" s="132">
        <v>27</v>
      </c>
      <c r="AE28" s="132">
        <v>56</v>
      </c>
      <c r="AF28" s="132">
        <v>23</v>
      </c>
      <c r="AG28" s="133">
        <v>23</v>
      </c>
      <c r="AH28" s="134"/>
      <c r="AI28" s="135"/>
      <c r="AJ28" s="135"/>
      <c r="AK28" s="135"/>
      <c r="AL28" s="136"/>
    </row>
    <row r="29" spans="1:38" s="137" customFormat="1">
      <c r="A29" s="114">
        <v>44718</v>
      </c>
      <c r="B29" s="115">
        <v>44722</v>
      </c>
      <c r="C29" s="33">
        <v>23</v>
      </c>
      <c r="D29" s="116">
        <v>159</v>
      </c>
      <c r="E29" s="117">
        <v>93</v>
      </c>
      <c r="F29" s="117">
        <v>28</v>
      </c>
      <c r="G29" s="117">
        <v>51</v>
      </c>
      <c r="H29" s="118">
        <v>24</v>
      </c>
      <c r="I29" s="119">
        <v>29</v>
      </c>
      <c r="J29" s="120">
        <v>31</v>
      </c>
      <c r="K29" s="120">
        <v>19</v>
      </c>
      <c r="L29" s="120">
        <v>16</v>
      </c>
      <c r="M29" s="121">
        <v>22</v>
      </c>
      <c r="N29" s="122">
        <v>37</v>
      </c>
      <c r="O29" s="123">
        <v>34</v>
      </c>
      <c r="P29" s="123">
        <v>27</v>
      </c>
      <c r="Q29" s="123">
        <v>28</v>
      </c>
      <c r="R29" s="124">
        <v>31</v>
      </c>
      <c r="S29" s="125">
        <v>30</v>
      </c>
      <c r="T29" s="126">
        <v>26</v>
      </c>
      <c r="U29" s="126">
        <v>2</v>
      </c>
      <c r="V29" s="126">
        <v>0</v>
      </c>
      <c r="W29" s="127">
        <v>0</v>
      </c>
      <c r="X29" s="128">
        <v>3</v>
      </c>
      <c r="Y29" s="129">
        <v>7</v>
      </c>
      <c r="Z29" s="129">
        <v>0</v>
      </c>
      <c r="AA29" s="129">
        <v>2</v>
      </c>
      <c r="AB29" s="130">
        <v>0</v>
      </c>
      <c r="AC29" s="131">
        <v>95</v>
      </c>
      <c r="AD29" s="132">
        <v>56</v>
      </c>
      <c r="AE29" s="132">
        <v>52</v>
      </c>
      <c r="AF29" s="132">
        <v>12</v>
      </c>
      <c r="AG29" s="133">
        <v>51</v>
      </c>
      <c r="AH29" s="134"/>
      <c r="AI29" s="135"/>
      <c r="AJ29" s="135"/>
      <c r="AK29" s="135"/>
      <c r="AL29" s="136"/>
    </row>
    <row r="30" spans="1:38" s="137" customFormat="1">
      <c r="A30" s="114">
        <v>44725</v>
      </c>
      <c r="B30" s="115">
        <v>44729</v>
      </c>
      <c r="C30" s="33">
        <v>24</v>
      </c>
      <c r="D30" s="116">
        <v>165</v>
      </c>
      <c r="E30" s="117">
        <v>46</v>
      </c>
      <c r="F30" s="117">
        <v>17</v>
      </c>
      <c r="G30" s="117">
        <v>23</v>
      </c>
      <c r="H30" s="118">
        <v>23</v>
      </c>
      <c r="I30" s="119">
        <v>39</v>
      </c>
      <c r="J30" s="120">
        <v>35</v>
      </c>
      <c r="K30" s="120">
        <v>0</v>
      </c>
      <c r="L30" s="120">
        <v>19</v>
      </c>
      <c r="M30" s="121">
        <v>23</v>
      </c>
      <c r="N30" s="122">
        <v>56</v>
      </c>
      <c r="O30" s="123">
        <v>26</v>
      </c>
      <c r="P30" s="123">
        <v>30</v>
      </c>
      <c r="Q30" s="123">
        <v>51</v>
      </c>
      <c r="R30" s="124">
        <v>53</v>
      </c>
      <c r="S30" s="125">
        <v>5</v>
      </c>
      <c r="T30" s="126">
        <v>0</v>
      </c>
      <c r="U30" s="126">
        <v>0</v>
      </c>
      <c r="V30" s="126">
        <v>0</v>
      </c>
      <c r="W30" s="127">
        <v>10</v>
      </c>
      <c r="X30" s="128">
        <v>0</v>
      </c>
      <c r="Y30" s="129">
        <v>3</v>
      </c>
      <c r="Z30" s="129">
        <v>0</v>
      </c>
      <c r="AA30" s="129">
        <v>6</v>
      </c>
      <c r="AB30" s="130">
        <v>0</v>
      </c>
      <c r="AC30" s="131">
        <v>70</v>
      </c>
      <c r="AD30" s="132">
        <v>16</v>
      </c>
      <c r="AE30" s="132">
        <v>23</v>
      </c>
      <c r="AF30" s="132">
        <v>20</v>
      </c>
      <c r="AG30" s="133">
        <v>11</v>
      </c>
      <c r="AH30" s="134"/>
      <c r="AI30" s="135"/>
      <c r="AJ30" s="135"/>
      <c r="AK30" s="135"/>
      <c r="AL30" s="136"/>
    </row>
    <row r="31" spans="1:38" s="137" customFormat="1">
      <c r="A31" s="114">
        <v>44732</v>
      </c>
      <c r="B31" s="115">
        <v>44736</v>
      </c>
      <c r="C31" s="33">
        <v>25</v>
      </c>
      <c r="D31" s="116">
        <v>139</v>
      </c>
      <c r="E31" s="117">
        <v>65</v>
      </c>
      <c r="F31" s="117">
        <v>30</v>
      </c>
      <c r="G31" s="117">
        <v>21</v>
      </c>
      <c r="H31" s="118">
        <v>44</v>
      </c>
      <c r="I31" s="119">
        <v>36</v>
      </c>
      <c r="J31" s="120">
        <v>28</v>
      </c>
      <c r="K31" s="120">
        <v>6</v>
      </c>
      <c r="L31" s="120">
        <v>15</v>
      </c>
      <c r="M31" s="121">
        <v>14</v>
      </c>
      <c r="N31" s="122">
        <v>42</v>
      </c>
      <c r="O31" s="123">
        <v>39</v>
      </c>
      <c r="P31" s="123">
        <v>31</v>
      </c>
      <c r="Q31" s="123">
        <v>28</v>
      </c>
      <c r="R31" s="124">
        <v>41</v>
      </c>
      <c r="S31" s="125">
        <v>8</v>
      </c>
      <c r="T31" s="126">
        <v>4</v>
      </c>
      <c r="U31" s="126">
        <v>15</v>
      </c>
      <c r="V31" s="126">
        <v>3</v>
      </c>
      <c r="W31" s="127">
        <v>15</v>
      </c>
      <c r="X31" s="128">
        <v>4</v>
      </c>
      <c r="Y31" s="129">
        <v>0</v>
      </c>
      <c r="Z31" s="129">
        <v>4</v>
      </c>
      <c r="AA31" s="129">
        <v>0</v>
      </c>
      <c r="AB31" s="130">
        <v>0</v>
      </c>
      <c r="AC31" s="131">
        <v>146</v>
      </c>
      <c r="AD31" s="132">
        <v>46</v>
      </c>
      <c r="AE31" s="132">
        <v>19</v>
      </c>
      <c r="AF31" s="132">
        <v>40</v>
      </c>
      <c r="AG31" s="133">
        <v>33</v>
      </c>
      <c r="AH31" s="134"/>
      <c r="AI31" s="135"/>
      <c r="AJ31" s="135"/>
      <c r="AK31" s="135"/>
      <c r="AL31" s="136"/>
    </row>
    <row r="32" spans="1:38" s="137" customFormat="1">
      <c r="A32" s="114">
        <v>44739</v>
      </c>
      <c r="B32" s="115">
        <v>44743</v>
      </c>
      <c r="C32" s="33">
        <v>26</v>
      </c>
      <c r="D32" s="116">
        <v>110</v>
      </c>
      <c r="E32" s="117">
        <v>102</v>
      </c>
      <c r="F32" s="117">
        <v>20</v>
      </c>
      <c r="G32" s="117">
        <v>13</v>
      </c>
      <c r="H32" s="118">
        <v>32</v>
      </c>
      <c r="I32" s="119">
        <v>62</v>
      </c>
      <c r="J32" s="120">
        <v>23</v>
      </c>
      <c r="K32" s="120">
        <v>9</v>
      </c>
      <c r="L32" s="120">
        <v>22</v>
      </c>
      <c r="M32" s="121">
        <v>2</v>
      </c>
      <c r="N32" s="122">
        <v>55</v>
      </c>
      <c r="O32" s="123">
        <v>36</v>
      </c>
      <c r="P32" s="123">
        <v>30</v>
      </c>
      <c r="Q32" s="123">
        <v>37</v>
      </c>
      <c r="R32" s="124">
        <v>43</v>
      </c>
      <c r="S32" s="125">
        <v>0</v>
      </c>
      <c r="T32" s="126">
        <v>2</v>
      </c>
      <c r="U32" s="126">
        <v>0</v>
      </c>
      <c r="V32" s="126">
        <v>0</v>
      </c>
      <c r="W32" s="127">
        <v>27</v>
      </c>
      <c r="X32" s="128">
        <v>0</v>
      </c>
      <c r="Y32" s="129">
        <v>4</v>
      </c>
      <c r="Z32" s="129">
        <v>9</v>
      </c>
      <c r="AA32" s="129">
        <v>0</v>
      </c>
      <c r="AB32" s="130">
        <v>0</v>
      </c>
      <c r="AC32" s="131">
        <v>50</v>
      </c>
      <c r="AD32" s="132">
        <v>4</v>
      </c>
      <c r="AE32" s="132">
        <v>37</v>
      </c>
      <c r="AF32" s="132">
        <v>42</v>
      </c>
      <c r="AG32" s="133">
        <v>0</v>
      </c>
      <c r="AH32" s="134"/>
      <c r="AI32" s="135"/>
      <c r="AJ32" s="135"/>
      <c r="AK32" s="135"/>
      <c r="AL32" s="136"/>
    </row>
    <row r="33" spans="1:38" s="137" customFormat="1">
      <c r="A33" s="114">
        <v>44746</v>
      </c>
      <c r="B33" s="115">
        <v>44750</v>
      </c>
      <c r="C33" s="33">
        <v>27</v>
      </c>
      <c r="D33" s="116">
        <v>127</v>
      </c>
      <c r="E33" s="117">
        <v>79</v>
      </c>
      <c r="F33" s="117">
        <v>45</v>
      </c>
      <c r="G33" s="117">
        <v>33</v>
      </c>
      <c r="H33" s="118">
        <v>49</v>
      </c>
      <c r="I33" s="119">
        <v>28</v>
      </c>
      <c r="J33" s="120">
        <v>46</v>
      </c>
      <c r="K33" s="120">
        <v>10</v>
      </c>
      <c r="L33" s="120">
        <v>19</v>
      </c>
      <c r="M33" s="121">
        <v>10</v>
      </c>
      <c r="N33" s="122">
        <v>34</v>
      </c>
      <c r="O33" s="123">
        <v>40</v>
      </c>
      <c r="P33" s="123">
        <v>40</v>
      </c>
      <c r="Q33" s="123">
        <v>34</v>
      </c>
      <c r="R33" s="124">
        <v>33</v>
      </c>
      <c r="S33" s="125">
        <v>15</v>
      </c>
      <c r="T33" s="126">
        <v>3</v>
      </c>
      <c r="U33" s="126">
        <v>4</v>
      </c>
      <c r="V33" s="126">
        <v>9</v>
      </c>
      <c r="W33" s="127">
        <v>16</v>
      </c>
      <c r="X33" s="128">
        <v>7</v>
      </c>
      <c r="Y33" s="129">
        <v>4</v>
      </c>
      <c r="Z33" s="129">
        <v>0</v>
      </c>
      <c r="AA33" s="129">
        <v>8</v>
      </c>
      <c r="AB33" s="130">
        <v>0</v>
      </c>
      <c r="AC33" s="131">
        <v>60</v>
      </c>
      <c r="AD33" s="132">
        <v>3</v>
      </c>
      <c r="AE33" s="132">
        <v>1</v>
      </c>
      <c r="AF33" s="132">
        <v>64</v>
      </c>
      <c r="AG33" s="133">
        <v>54</v>
      </c>
      <c r="AH33" s="134"/>
      <c r="AI33" s="135"/>
      <c r="AJ33" s="135"/>
      <c r="AK33" s="135"/>
      <c r="AL33" s="136"/>
    </row>
    <row r="34" spans="1:38" s="137" customFormat="1">
      <c r="A34" s="114">
        <v>44753</v>
      </c>
      <c r="B34" s="115">
        <v>44757</v>
      </c>
      <c r="C34" s="33">
        <v>28</v>
      </c>
      <c r="D34" s="116">
        <v>193</v>
      </c>
      <c r="E34" s="117">
        <v>67</v>
      </c>
      <c r="F34" s="117">
        <v>23</v>
      </c>
      <c r="G34" s="117">
        <v>33</v>
      </c>
      <c r="H34" s="118">
        <v>26</v>
      </c>
      <c r="I34" s="119">
        <v>59</v>
      </c>
      <c r="J34" s="120">
        <v>3</v>
      </c>
      <c r="K34" s="120">
        <v>4</v>
      </c>
      <c r="L34" s="120">
        <v>8</v>
      </c>
      <c r="M34" s="121">
        <v>1</v>
      </c>
      <c r="N34" s="122">
        <v>57</v>
      </c>
      <c r="O34" s="123">
        <v>37</v>
      </c>
      <c r="P34" s="123">
        <v>23</v>
      </c>
      <c r="Q34" s="123">
        <v>24</v>
      </c>
      <c r="R34" s="124">
        <v>49</v>
      </c>
      <c r="S34" s="125">
        <v>6</v>
      </c>
      <c r="T34" s="126">
        <v>0</v>
      </c>
      <c r="U34" s="126">
        <v>3</v>
      </c>
      <c r="V34" s="126">
        <v>0</v>
      </c>
      <c r="W34" s="127">
        <v>0</v>
      </c>
      <c r="X34" s="128">
        <v>0</v>
      </c>
      <c r="Y34" s="129">
        <v>7</v>
      </c>
      <c r="Z34" s="129">
        <v>0</v>
      </c>
      <c r="AA34" s="129">
        <v>0</v>
      </c>
      <c r="AB34" s="130">
        <v>4</v>
      </c>
      <c r="AC34" s="131">
        <v>18</v>
      </c>
      <c r="AD34" s="132">
        <v>2</v>
      </c>
      <c r="AE34" s="132">
        <v>57</v>
      </c>
      <c r="AF34" s="132">
        <v>0</v>
      </c>
      <c r="AG34" s="133">
        <v>42</v>
      </c>
      <c r="AH34" s="134"/>
      <c r="AI34" s="135"/>
      <c r="AJ34" s="135"/>
      <c r="AK34" s="135"/>
      <c r="AL34" s="136"/>
    </row>
    <row r="35" spans="1:38" s="137" customFormat="1">
      <c r="A35" s="114">
        <v>44760</v>
      </c>
      <c r="B35" s="115">
        <v>44764</v>
      </c>
      <c r="C35" s="33">
        <v>29</v>
      </c>
      <c r="D35" s="116">
        <v>118</v>
      </c>
      <c r="E35" s="117">
        <v>36</v>
      </c>
      <c r="F35" s="117">
        <v>52</v>
      </c>
      <c r="G35" s="117">
        <v>17</v>
      </c>
      <c r="H35" s="118">
        <v>27</v>
      </c>
      <c r="I35" s="119">
        <v>1</v>
      </c>
      <c r="J35" s="120">
        <v>9</v>
      </c>
      <c r="K35" s="120">
        <v>0</v>
      </c>
      <c r="L35" s="120">
        <v>19</v>
      </c>
      <c r="M35" s="121">
        <v>2</v>
      </c>
      <c r="N35" s="122">
        <v>38</v>
      </c>
      <c r="O35" s="123">
        <v>43</v>
      </c>
      <c r="P35" s="123">
        <v>42</v>
      </c>
      <c r="Q35" s="123">
        <v>23</v>
      </c>
      <c r="R35" s="124">
        <v>21</v>
      </c>
      <c r="S35" s="125">
        <v>0</v>
      </c>
      <c r="T35" s="126">
        <v>14</v>
      </c>
      <c r="U35" s="126">
        <v>9</v>
      </c>
      <c r="V35" s="126">
        <v>1</v>
      </c>
      <c r="W35" s="127">
        <v>0</v>
      </c>
      <c r="X35" s="128">
        <v>0</v>
      </c>
      <c r="Y35" s="129">
        <v>4</v>
      </c>
      <c r="Z35" s="129">
        <v>0</v>
      </c>
      <c r="AA35" s="129">
        <v>0</v>
      </c>
      <c r="AB35" s="130">
        <v>0</v>
      </c>
      <c r="AC35" s="131">
        <v>2</v>
      </c>
      <c r="AD35" s="132">
        <v>52</v>
      </c>
      <c r="AE35" s="132">
        <v>0</v>
      </c>
      <c r="AF35" s="132">
        <v>43</v>
      </c>
      <c r="AG35" s="133">
        <v>0</v>
      </c>
      <c r="AH35" s="134"/>
      <c r="AI35" s="135"/>
      <c r="AJ35" s="135"/>
      <c r="AK35" s="135"/>
      <c r="AL35" s="136"/>
    </row>
    <row r="36" spans="1:38" s="137" customFormat="1">
      <c r="A36" s="114">
        <v>44767</v>
      </c>
      <c r="B36" s="115">
        <v>44771</v>
      </c>
      <c r="C36" s="33">
        <v>30</v>
      </c>
      <c r="D36" s="116">
        <v>92</v>
      </c>
      <c r="E36" s="117">
        <v>80</v>
      </c>
      <c r="F36" s="117">
        <v>21</v>
      </c>
      <c r="G36" s="117">
        <v>27</v>
      </c>
      <c r="H36" s="118">
        <v>28</v>
      </c>
      <c r="I36" s="119">
        <v>0</v>
      </c>
      <c r="J36" s="120">
        <v>3</v>
      </c>
      <c r="K36" s="120">
        <v>0</v>
      </c>
      <c r="L36" s="120">
        <v>22</v>
      </c>
      <c r="M36" s="121">
        <v>6</v>
      </c>
      <c r="N36" s="122">
        <v>53</v>
      </c>
      <c r="O36" s="123">
        <v>27</v>
      </c>
      <c r="P36" s="123">
        <v>14</v>
      </c>
      <c r="Q36" s="123">
        <v>40</v>
      </c>
      <c r="R36" s="124">
        <v>46</v>
      </c>
      <c r="S36" s="125">
        <v>0</v>
      </c>
      <c r="T36" s="126">
        <v>5</v>
      </c>
      <c r="U36" s="126">
        <v>23</v>
      </c>
      <c r="V36" s="126">
        <v>7</v>
      </c>
      <c r="W36" s="127">
        <v>0</v>
      </c>
      <c r="X36" s="128">
        <v>9</v>
      </c>
      <c r="Y36" s="129">
        <v>3</v>
      </c>
      <c r="Z36" s="129">
        <v>0</v>
      </c>
      <c r="AA36" s="129">
        <v>2</v>
      </c>
      <c r="AB36" s="130">
        <v>3</v>
      </c>
      <c r="AC36" s="131">
        <v>1</v>
      </c>
      <c r="AD36" s="132">
        <v>1</v>
      </c>
      <c r="AE36" s="132">
        <v>70</v>
      </c>
      <c r="AF36" s="132">
        <v>0</v>
      </c>
      <c r="AG36" s="133">
        <v>59</v>
      </c>
      <c r="AH36" s="134"/>
      <c r="AI36" s="135"/>
      <c r="AJ36" s="135"/>
      <c r="AK36" s="135"/>
      <c r="AL36" s="136"/>
    </row>
    <row r="37" spans="1:38" s="137" customFormat="1">
      <c r="A37" s="114">
        <v>44774</v>
      </c>
      <c r="B37" s="115">
        <v>44778</v>
      </c>
      <c r="C37" s="33">
        <v>31</v>
      </c>
      <c r="D37" s="116">
        <v>152</v>
      </c>
      <c r="E37" s="117">
        <v>33</v>
      </c>
      <c r="F37" s="117">
        <v>23</v>
      </c>
      <c r="G37" s="117">
        <v>34</v>
      </c>
      <c r="H37" s="118">
        <v>18</v>
      </c>
      <c r="I37" s="119">
        <v>10</v>
      </c>
      <c r="J37" s="120">
        <v>21</v>
      </c>
      <c r="K37" s="120">
        <v>9</v>
      </c>
      <c r="L37" s="120">
        <v>0</v>
      </c>
      <c r="M37" s="121">
        <v>68</v>
      </c>
      <c r="N37" s="122">
        <v>45</v>
      </c>
      <c r="O37" s="123">
        <v>31</v>
      </c>
      <c r="P37" s="123">
        <v>25</v>
      </c>
      <c r="Q37" s="123">
        <v>35</v>
      </c>
      <c r="R37" s="124">
        <v>35</v>
      </c>
      <c r="S37" s="125">
        <v>0</v>
      </c>
      <c r="T37" s="126">
        <v>15</v>
      </c>
      <c r="U37" s="126">
        <v>15</v>
      </c>
      <c r="V37" s="126">
        <v>2</v>
      </c>
      <c r="W37" s="127">
        <v>14</v>
      </c>
      <c r="X37" s="128">
        <v>5</v>
      </c>
      <c r="Y37" s="129">
        <v>0</v>
      </c>
      <c r="Z37" s="129">
        <v>3</v>
      </c>
      <c r="AA37" s="129">
        <v>2</v>
      </c>
      <c r="AB37" s="130">
        <v>2</v>
      </c>
      <c r="AC37" s="131">
        <v>0</v>
      </c>
      <c r="AD37" s="132">
        <v>1</v>
      </c>
      <c r="AE37" s="132">
        <v>76</v>
      </c>
      <c r="AF37" s="132">
        <v>41</v>
      </c>
      <c r="AG37" s="133">
        <v>0</v>
      </c>
      <c r="AH37" s="134"/>
      <c r="AI37" s="135"/>
      <c r="AJ37" s="135"/>
      <c r="AK37" s="135"/>
      <c r="AL37" s="136"/>
    </row>
    <row r="38" spans="1:38" s="137" customFormat="1">
      <c r="A38" s="114">
        <v>44781</v>
      </c>
      <c r="B38" s="115">
        <v>44785</v>
      </c>
      <c r="C38" s="33">
        <v>32</v>
      </c>
      <c r="D38" s="116">
        <v>182</v>
      </c>
      <c r="E38" s="117">
        <v>75</v>
      </c>
      <c r="F38" s="117">
        <v>25</v>
      </c>
      <c r="G38" s="117">
        <v>40</v>
      </c>
      <c r="H38" s="118">
        <v>35</v>
      </c>
      <c r="I38" s="119">
        <v>21</v>
      </c>
      <c r="J38" s="120">
        <v>31</v>
      </c>
      <c r="K38" s="120">
        <v>13</v>
      </c>
      <c r="L38" s="120">
        <v>2</v>
      </c>
      <c r="M38" s="121">
        <v>40</v>
      </c>
      <c r="N38" s="122">
        <v>46</v>
      </c>
      <c r="O38" s="123">
        <v>49</v>
      </c>
      <c r="P38" s="123">
        <v>35</v>
      </c>
      <c r="Q38" s="123">
        <v>50</v>
      </c>
      <c r="R38" s="124">
        <v>45</v>
      </c>
      <c r="S38" s="125">
        <v>9</v>
      </c>
      <c r="T38" s="126">
        <v>16</v>
      </c>
      <c r="U38" s="126">
        <v>4</v>
      </c>
      <c r="V38" s="126">
        <v>12</v>
      </c>
      <c r="W38" s="127">
        <v>0</v>
      </c>
      <c r="X38" s="128">
        <v>0</v>
      </c>
      <c r="Y38" s="129">
        <v>6</v>
      </c>
      <c r="Z38" s="129">
        <v>0</v>
      </c>
      <c r="AA38" s="129">
        <v>3</v>
      </c>
      <c r="AB38" s="130">
        <v>0</v>
      </c>
      <c r="AC38" s="131">
        <v>0</v>
      </c>
      <c r="AD38" s="132">
        <v>44</v>
      </c>
      <c r="AE38" s="132">
        <v>62</v>
      </c>
      <c r="AF38" s="132">
        <v>3</v>
      </c>
      <c r="AG38" s="133">
        <v>6</v>
      </c>
      <c r="AH38" s="134"/>
      <c r="AI38" s="135"/>
      <c r="AJ38" s="135"/>
      <c r="AK38" s="135"/>
      <c r="AL38" s="136"/>
    </row>
    <row r="39" spans="1:38" s="137" customFormat="1">
      <c r="A39" s="114">
        <v>44788</v>
      </c>
      <c r="B39" s="115">
        <v>44792</v>
      </c>
      <c r="C39" s="33">
        <v>33</v>
      </c>
      <c r="D39" s="141">
        <v>0</v>
      </c>
      <c r="E39" s="117">
        <v>368</v>
      </c>
      <c r="F39" s="117">
        <v>30</v>
      </c>
      <c r="G39" s="117">
        <v>38</v>
      </c>
      <c r="H39" s="118">
        <v>16</v>
      </c>
      <c r="I39" s="142">
        <v>0</v>
      </c>
      <c r="J39" s="120">
        <v>40</v>
      </c>
      <c r="K39" s="120">
        <v>20</v>
      </c>
      <c r="L39" s="120">
        <v>26</v>
      </c>
      <c r="M39" s="121">
        <v>33</v>
      </c>
      <c r="N39" s="138">
        <v>0</v>
      </c>
      <c r="O39" s="123">
        <v>76</v>
      </c>
      <c r="P39" s="123">
        <v>70</v>
      </c>
      <c r="Q39" s="123">
        <v>64</v>
      </c>
      <c r="R39" s="124">
        <v>67</v>
      </c>
      <c r="S39" s="125">
        <v>0</v>
      </c>
      <c r="T39" s="126">
        <v>0</v>
      </c>
      <c r="U39" s="126">
        <v>10</v>
      </c>
      <c r="V39" s="126">
        <v>1</v>
      </c>
      <c r="W39" s="127">
        <v>3</v>
      </c>
      <c r="X39" s="143">
        <v>0</v>
      </c>
      <c r="Y39" s="129">
        <v>2</v>
      </c>
      <c r="Z39" s="129">
        <v>9</v>
      </c>
      <c r="AA39" s="129">
        <v>3</v>
      </c>
      <c r="AB39" s="130">
        <v>2</v>
      </c>
      <c r="AC39" s="131">
        <v>0</v>
      </c>
      <c r="AD39" s="132">
        <v>0</v>
      </c>
      <c r="AE39" s="132">
        <v>104</v>
      </c>
      <c r="AF39" s="132">
        <v>5</v>
      </c>
      <c r="AG39" s="133">
        <v>79</v>
      </c>
      <c r="AH39" s="134"/>
      <c r="AI39" s="135"/>
      <c r="AJ39" s="135"/>
      <c r="AK39" s="135"/>
      <c r="AL39" s="136"/>
    </row>
    <row r="40" spans="1:38" s="137" customFormat="1">
      <c r="A40" s="114">
        <v>44795</v>
      </c>
      <c r="B40" s="115">
        <v>44799</v>
      </c>
      <c r="C40" s="33">
        <v>34</v>
      </c>
      <c r="D40" s="116">
        <v>150</v>
      </c>
      <c r="E40" s="117">
        <v>203</v>
      </c>
      <c r="F40" s="117">
        <v>75</v>
      </c>
      <c r="G40" s="117">
        <v>41</v>
      </c>
      <c r="H40" s="118">
        <v>32</v>
      </c>
      <c r="I40" s="119">
        <v>6</v>
      </c>
      <c r="J40" s="120">
        <v>26</v>
      </c>
      <c r="K40" s="120">
        <v>27</v>
      </c>
      <c r="L40" s="120">
        <v>26</v>
      </c>
      <c r="M40" s="121">
        <v>6</v>
      </c>
      <c r="N40" s="122">
        <v>60</v>
      </c>
      <c r="O40" s="123">
        <v>59</v>
      </c>
      <c r="P40" s="123">
        <v>55</v>
      </c>
      <c r="Q40" s="123">
        <v>83</v>
      </c>
      <c r="R40" s="124">
        <v>73</v>
      </c>
      <c r="S40" s="125">
        <v>4</v>
      </c>
      <c r="T40" s="126">
        <v>0</v>
      </c>
      <c r="U40" s="126">
        <v>3</v>
      </c>
      <c r="V40" s="126">
        <v>12</v>
      </c>
      <c r="W40" s="127">
        <v>12</v>
      </c>
      <c r="X40" s="128">
        <v>3</v>
      </c>
      <c r="Y40" s="129">
        <v>0</v>
      </c>
      <c r="Z40" s="129">
        <v>0</v>
      </c>
      <c r="AA40" s="129">
        <v>4</v>
      </c>
      <c r="AB40" s="130">
        <v>1</v>
      </c>
      <c r="AC40" s="131">
        <v>1</v>
      </c>
      <c r="AD40" s="132">
        <v>18</v>
      </c>
      <c r="AE40" s="132">
        <v>2</v>
      </c>
      <c r="AF40" s="132">
        <v>78</v>
      </c>
      <c r="AG40" s="133">
        <v>0</v>
      </c>
      <c r="AH40" s="134"/>
      <c r="AI40" s="135"/>
      <c r="AJ40" s="135"/>
      <c r="AK40" s="135"/>
      <c r="AL40" s="136"/>
    </row>
    <row r="41" spans="1:38" s="137" customFormat="1">
      <c r="A41" s="114">
        <v>44802</v>
      </c>
      <c r="B41" s="115">
        <v>44806</v>
      </c>
      <c r="C41" s="33">
        <v>35</v>
      </c>
      <c r="D41" s="116">
        <v>450</v>
      </c>
      <c r="E41" s="117">
        <v>275</v>
      </c>
      <c r="F41" s="117">
        <v>83</v>
      </c>
      <c r="G41" s="117">
        <v>57</v>
      </c>
      <c r="H41" s="118">
        <v>61</v>
      </c>
      <c r="I41" s="119">
        <v>51</v>
      </c>
      <c r="J41" s="120">
        <v>27</v>
      </c>
      <c r="K41" s="120">
        <v>10</v>
      </c>
      <c r="L41" s="120">
        <v>16</v>
      </c>
      <c r="M41" s="121">
        <v>2</v>
      </c>
      <c r="N41" s="122">
        <v>47</v>
      </c>
      <c r="O41" s="123">
        <v>50</v>
      </c>
      <c r="P41" s="123">
        <v>53</v>
      </c>
      <c r="Q41" s="123">
        <v>107</v>
      </c>
      <c r="R41" s="124">
        <v>134</v>
      </c>
      <c r="S41" s="125">
        <v>8</v>
      </c>
      <c r="T41" s="126">
        <v>3</v>
      </c>
      <c r="U41" s="126">
        <v>0</v>
      </c>
      <c r="V41" s="126">
        <v>0</v>
      </c>
      <c r="W41" s="127">
        <v>0</v>
      </c>
      <c r="X41" s="128">
        <v>0</v>
      </c>
      <c r="Y41" s="129">
        <v>3</v>
      </c>
      <c r="Z41" s="129">
        <v>0</v>
      </c>
      <c r="AA41" s="129">
        <v>0</v>
      </c>
      <c r="AB41" s="130">
        <v>8</v>
      </c>
      <c r="AC41" s="131">
        <v>0</v>
      </c>
      <c r="AD41" s="132">
        <v>0</v>
      </c>
      <c r="AE41" s="132">
        <v>0</v>
      </c>
      <c r="AF41" s="132">
        <v>0</v>
      </c>
      <c r="AG41" s="133">
        <v>0</v>
      </c>
      <c r="AH41" s="134"/>
      <c r="AI41" s="135"/>
      <c r="AJ41" s="135"/>
      <c r="AK41" s="135"/>
      <c r="AL41" s="136"/>
    </row>
    <row r="42" spans="1:38" s="137" customFormat="1">
      <c r="A42" s="114">
        <v>44809</v>
      </c>
      <c r="B42" s="115">
        <v>44813</v>
      </c>
      <c r="C42" s="33">
        <v>36</v>
      </c>
      <c r="D42" s="116">
        <v>438</v>
      </c>
      <c r="E42" s="117">
        <v>173</v>
      </c>
      <c r="F42" s="117">
        <v>180</v>
      </c>
      <c r="G42" s="117">
        <v>30</v>
      </c>
      <c r="H42" s="118">
        <v>75</v>
      </c>
      <c r="I42" s="119">
        <v>20</v>
      </c>
      <c r="J42" s="120">
        <v>18</v>
      </c>
      <c r="K42" s="120">
        <v>30</v>
      </c>
      <c r="L42" s="120">
        <v>0</v>
      </c>
      <c r="M42" s="121">
        <v>17</v>
      </c>
      <c r="N42" s="122">
        <v>88</v>
      </c>
      <c r="O42" s="123">
        <v>66</v>
      </c>
      <c r="P42" s="123">
        <v>110</v>
      </c>
      <c r="Q42" s="123">
        <v>117</v>
      </c>
      <c r="R42" s="124">
        <v>143</v>
      </c>
      <c r="S42" s="125">
        <v>0</v>
      </c>
      <c r="T42" s="126">
        <v>0</v>
      </c>
      <c r="U42" s="126">
        <v>0</v>
      </c>
      <c r="V42" s="126">
        <v>0</v>
      </c>
      <c r="W42" s="127">
        <v>0</v>
      </c>
      <c r="X42" s="128">
        <v>0</v>
      </c>
      <c r="Y42" s="129">
        <v>0</v>
      </c>
      <c r="Z42" s="129">
        <v>0</v>
      </c>
      <c r="AA42" s="129">
        <v>11</v>
      </c>
      <c r="AB42" s="130">
        <v>0</v>
      </c>
      <c r="AC42" s="131">
        <v>0</v>
      </c>
      <c r="AD42" s="132">
        <v>0</v>
      </c>
      <c r="AE42" s="132">
        <v>0</v>
      </c>
      <c r="AF42" s="132">
        <v>0</v>
      </c>
      <c r="AG42" s="133">
        <v>0</v>
      </c>
      <c r="AH42" s="134"/>
      <c r="AI42" s="135"/>
      <c r="AJ42" s="135"/>
      <c r="AK42" s="135"/>
      <c r="AL42" s="136"/>
    </row>
    <row r="43" spans="1:38" s="137" customFormat="1">
      <c r="A43" s="114">
        <v>44816</v>
      </c>
      <c r="B43" s="115">
        <v>44820</v>
      </c>
      <c r="C43" s="33">
        <v>37</v>
      </c>
      <c r="D43" s="116">
        <v>327</v>
      </c>
      <c r="E43" s="117">
        <v>314</v>
      </c>
      <c r="F43" s="117">
        <v>113</v>
      </c>
      <c r="G43" s="117">
        <v>137</v>
      </c>
      <c r="H43" s="118">
        <v>93</v>
      </c>
      <c r="I43" s="119">
        <v>8</v>
      </c>
      <c r="J43" s="120">
        <v>13</v>
      </c>
      <c r="K43" s="120">
        <v>31</v>
      </c>
      <c r="L43" s="120">
        <v>3</v>
      </c>
      <c r="M43" s="121">
        <v>5</v>
      </c>
      <c r="N43" s="122">
        <v>94</v>
      </c>
      <c r="O43" s="123">
        <v>92</v>
      </c>
      <c r="P43" s="123">
        <v>111</v>
      </c>
      <c r="Q43" s="123">
        <v>130</v>
      </c>
      <c r="R43" s="124">
        <v>153</v>
      </c>
      <c r="S43" s="125">
        <v>0</v>
      </c>
      <c r="T43" s="126">
        <v>0</v>
      </c>
      <c r="U43" s="126">
        <v>0</v>
      </c>
      <c r="V43" s="126">
        <v>0</v>
      </c>
      <c r="W43" s="127">
        <v>0</v>
      </c>
      <c r="X43" s="128">
        <v>0</v>
      </c>
      <c r="Y43" s="129">
        <v>0</v>
      </c>
      <c r="Z43" s="129">
        <v>0</v>
      </c>
      <c r="AA43" s="129">
        <v>8</v>
      </c>
      <c r="AB43" s="130">
        <v>5</v>
      </c>
      <c r="AC43" s="131">
        <v>0</v>
      </c>
      <c r="AD43" s="132">
        <v>0</v>
      </c>
      <c r="AE43" s="132">
        <v>0</v>
      </c>
      <c r="AF43" s="132">
        <v>0</v>
      </c>
      <c r="AG43" s="133">
        <v>0</v>
      </c>
      <c r="AH43" s="134"/>
      <c r="AI43" s="135"/>
      <c r="AJ43" s="135"/>
      <c r="AK43" s="135"/>
      <c r="AL43" s="136"/>
    </row>
    <row r="44" spans="1:38" s="137" customFormat="1">
      <c r="A44" s="114">
        <v>44823</v>
      </c>
      <c r="B44" s="115">
        <v>44827</v>
      </c>
      <c r="C44" s="33">
        <v>38</v>
      </c>
      <c r="D44" s="116">
        <v>252</v>
      </c>
      <c r="E44" s="117">
        <v>206</v>
      </c>
      <c r="F44" s="117">
        <v>160</v>
      </c>
      <c r="G44" s="117">
        <v>96</v>
      </c>
      <c r="H44" s="118">
        <v>109</v>
      </c>
      <c r="I44" s="119">
        <v>26</v>
      </c>
      <c r="J44" s="120">
        <v>0</v>
      </c>
      <c r="K44" s="120">
        <v>28</v>
      </c>
      <c r="L44" s="120">
        <v>4</v>
      </c>
      <c r="M44" s="121">
        <v>8</v>
      </c>
      <c r="N44" s="122">
        <v>96</v>
      </c>
      <c r="O44" s="123">
        <v>105</v>
      </c>
      <c r="P44" s="123">
        <v>100</v>
      </c>
      <c r="Q44" s="123">
        <v>106</v>
      </c>
      <c r="R44" s="124">
        <v>117</v>
      </c>
      <c r="S44" s="125">
        <v>0</v>
      </c>
      <c r="T44" s="126">
        <v>0</v>
      </c>
      <c r="U44" s="126">
        <v>0</v>
      </c>
      <c r="V44" s="126">
        <v>0</v>
      </c>
      <c r="W44" s="127">
        <v>0</v>
      </c>
      <c r="X44" s="128">
        <v>7</v>
      </c>
      <c r="Y44" s="129">
        <v>2</v>
      </c>
      <c r="Z44" s="129">
        <v>0</v>
      </c>
      <c r="AA44" s="129">
        <v>0</v>
      </c>
      <c r="AB44" s="130">
        <v>0</v>
      </c>
      <c r="AC44" s="131">
        <v>0</v>
      </c>
      <c r="AD44" s="132">
        <v>0</v>
      </c>
      <c r="AE44" s="132">
        <v>0</v>
      </c>
      <c r="AF44" s="132">
        <v>0</v>
      </c>
      <c r="AG44" s="133">
        <v>0</v>
      </c>
      <c r="AH44" s="134"/>
      <c r="AI44" s="135"/>
      <c r="AJ44" s="135"/>
      <c r="AK44" s="135"/>
      <c r="AL44" s="136"/>
    </row>
    <row r="45" spans="1:38" s="137" customFormat="1">
      <c r="A45" s="114">
        <v>44830</v>
      </c>
      <c r="B45" s="115">
        <v>44834</v>
      </c>
      <c r="C45" s="33">
        <v>39</v>
      </c>
      <c r="D45" s="116">
        <v>391</v>
      </c>
      <c r="E45" s="117">
        <v>244</v>
      </c>
      <c r="F45" s="117">
        <v>71</v>
      </c>
      <c r="G45" s="117">
        <v>68</v>
      </c>
      <c r="H45" s="118">
        <v>61</v>
      </c>
      <c r="I45" s="119">
        <v>0</v>
      </c>
      <c r="J45" s="120">
        <v>9</v>
      </c>
      <c r="K45" s="120">
        <v>16</v>
      </c>
      <c r="L45" s="120">
        <v>0</v>
      </c>
      <c r="M45" s="121">
        <v>3</v>
      </c>
      <c r="N45" s="122">
        <v>103</v>
      </c>
      <c r="O45" s="123">
        <v>80</v>
      </c>
      <c r="P45" s="123">
        <v>82</v>
      </c>
      <c r="Q45" s="123">
        <v>110</v>
      </c>
      <c r="R45" s="124">
        <v>145</v>
      </c>
      <c r="S45" s="125">
        <v>0</v>
      </c>
      <c r="T45" s="126">
        <v>0</v>
      </c>
      <c r="U45" s="126">
        <v>0</v>
      </c>
      <c r="V45" s="126">
        <v>0</v>
      </c>
      <c r="W45" s="127">
        <v>0</v>
      </c>
      <c r="X45" s="128">
        <v>2</v>
      </c>
      <c r="Y45" s="129">
        <v>0</v>
      </c>
      <c r="Z45" s="129">
        <v>0</v>
      </c>
      <c r="AA45" s="129">
        <v>0</v>
      </c>
      <c r="AB45" s="130">
        <v>0</v>
      </c>
      <c r="AC45" s="131">
        <v>0</v>
      </c>
      <c r="AD45" s="132">
        <v>0</v>
      </c>
      <c r="AE45" s="132">
        <v>0</v>
      </c>
      <c r="AF45" s="132">
        <v>0</v>
      </c>
      <c r="AG45" s="133">
        <v>0</v>
      </c>
      <c r="AH45" s="134"/>
      <c r="AI45" s="135"/>
      <c r="AJ45" s="135"/>
      <c r="AK45" s="135"/>
      <c r="AL45" s="136"/>
    </row>
    <row r="46" spans="1:38" s="137" customFormat="1">
      <c r="A46" s="114">
        <v>44837</v>
      </c>
      <c r="B46" s="115">
        <v>44841</v>
      </c>
      <c r="C46" s="33">
        <v>40</v>
      </c>
      <c r="D46" s="116">
        <v>282</v>
      </c>
      <c r="E46" s="117">
        <v>225</v>
      </c>
      <c r="F46" s="117">
        <v>268</v>
      </c>
      <c r="G46" s="117">
        <v>48</v>
      </c>
      <c r="H46" s="118">
        <v>149</v>
      </c>
      <c r="I46" s="119">
        <v>0</v>
      </c>
      <c r="J46" s="120">
        <v>21</v>
      </c>
      <c r="K46" s="120">
        <v>21</v>
      </c>
      <c r="L46" s="120">
        <v>0</v>
      </c>
      <c r="M46" s="121">
        <v>5</v>
      </c>
      <c r="N46" s="122">
        <v>101</v>
      </c>
      <c r="O46" s="123">
        <v>81</v>
      </c>
      <c r="P46" s="123">
        <v>88</v>
      </c>
      <c r="Q46" s="123">
        <v>108</v>
      </c>
      <c r="R46" s="124">
        <v>161</v>
      </c>
      <c r="S46" s="125">
        <v>0</v>
      </c>
      <c r="T46" s="126">
        <v>0</v>
      </c>
      <c r="U46" s="126">
        <v>0</v>
      </c>
      <c r="V46" s="126">
        <v>0</v>
      </c>
      <c r="W46" s="127">
        <v>0</v>
      </c>
      <c r="X46" s="128">
        <v>11</v>
      </c>
      <c r="Y46" s="129">
        <v>3</v>
      </c>
      <c r="Z46" s="129">
        <v>0</v>
      </c>
      <c r="AA46" s="129">
        <v>0</v>
      </c>
      <c r="AB46" s="130">
        <v>9</v>
      </c>
      <c r="AC46" s="131">
        <v>0</v>
      </c>
      <c r="AD46" s="132">
        <v>0</v>
      </c>
      <c r="AE46" s="132">
        <v>0</v>
      </c>
      <c r="AF46" s="132">
        <v>0</v>
      </c>
      <c r="AG46" s="133">
        <v>0</v>
      </c>
      <c r="AH46" s="134"/>
      <c r="AI46" s="135"/>
      <c r="AJ46" s="135"/>
      <c r="AK46" s="135"/>
      <c r="AL46" s="136"/>
    </row>
    <row r="47" spans="1:38" s="137" customFormat="1">
      <c r="A47" s="114">
        <v>44844</v>
      </c>
      <c r="B47" s="115">
        <v>44848</v>
      </c>
      <c r="C47" s="33">
        <v>41</v>
      </c>
      <c r="D47" s="116">
        <v>256</v>
      </c>
      <c r="E47" s="117">
        <v>343</v>
      </c>
      <c r="F47" s="117">
        <v>146</v>
      </c>
      <c r="G47" s="117">
        <v>175</v>
      </c>
      <c r="H47" s="118">
        <v>197</v>
      </c>
      <c r="I47" s="119">
        <v>14</v>
      </c>
      <c r="J47" s="120">
        <v>16</v>
      </c>
      <c r="K47" s="120">
        <v>17</v>
      </c>
      <c r="L47" s="120">
        <v>27</v>
      </c>
      <c r="M47" s="121">
        <v>0</v>
      </c>
      <c r="N47" s="122">
        <v>134</v>
      </c>
      <c r="O47" s="123">
        <v>124</v>
      </c>
      <c r="P47" s="123">
        <v>83</v>
      </c>
      <c r="Q47" s="123">
        <v>137</v>
      </c>
      <c r="R47" s="124">
        <v>175</v>
      </c>
      <c r="S47" s="125">
        <v>0</v>
      </c>
      <c r="T47" s="126">
        <v>0</v>
      </c>
      <c r="U47" s="126">
        <v>0</v>
      </c>
      <c r="V47" s="126">
        <v>0</v>
      </c>
      <c r="W47" s="127">
        <v>0</v>
      </c>
      <c r="X47" s="128">
        <v>0</v>
      </c>
      <c r="Y47" s="129">
        <v>0</v>
      </c>
      <c r="Z47" s="129">
        <v>7</v>
      </c>
      <c r="AA47" s="129">
        <v>0</v>
      </c>
      <c r="AB47" s="130">
        <v>0</v>
      </c>
      <c r="AC47" s="131">
        <v>0</v>
      </c>
      <c r="AD47" s="132">
        <v>0</v>
      </c>
      <c r="AE47" s="132">
        <v>0</v>
      </c>
      <c r="AF47" s="132">
        <v>0</v>
      </c>
      <c r="AG47" s="133">
        <v>0</v>
      </c>
      <c r="AH47" s="134"/>
      <c r="AI47" s="135"/>
      <c r="AJ47" s="135"/>
      <c r="AK47" s="135"/>
      <c r="AL47" s="136"/>
    </row>
    <row r="48" spans="1:38" s="137" customFormat="1">
      <c r="A48" s="114">
        <v>44851</v>
      </c>
      <c r="B48" s="115">
        <v>44855</v>
      </c>
      <c r="C48" s="33">
        <v>42</v>
      </c>
      <c r="D48" s="116">
        <v>326</v>
      </c>
      <c r="E48" s="117">
        <v>249</v>
      </c>
      <c r="F48" s="117">
        <v>184</v>
      </c>
      <c r="G48" s="117">
        <v>35</v>
      </c>
      <c r="H48" s="118">
        <v>68</v>
      </c>
      <c r="I48" s="119">
        <v>14</v>
      </c>
      <c r="J48" s="120">
        <v>0</v>
      </c>
      <c r="K48" s="120">
        <v>0</v>
      </c>
      <c r="L48" s="120">
        <v>29</v>
      </c>
      <c r="M48" s="121">
        <v>0</v>
      </c>
      <c r="N48" s="122">
        <v>149</v>
      </c>
      <c r="O48" s="123">
        <v>148</v>
      </c>
      <c r="P48" s="123">
        <v>86</v>
      </c>
      <c r="Q48" s="123">
        <v>106</v>
      </c>
      <c r="R48" s="124">
        <v>134</v>
      </c>
      <c r="S48" s="125">
        <v>0</v>
      </c>
      <c r="T48" s="126">
        <v>0</v>
      </c>
      <c r="U48" s="126">
        <v>0</v>
      </c>
      <c r="V48" s="126">
        <v>0</v>
      </c>
      <c r="W48" s="127">
        <v>0</v>
      </c>
      <c r="X48" s="128">
        <v>0</v>
      </c>
      <c r="Y48" s="129">
        <v>0</v>
      </c>
      <c r="Z48" s="129">
        <v>8</v>
      </c>
      <c r="AA48" s="129">
        <v>2</v>
      </c>
      <c r="AB48" s="130">
        <v>0</v>
      </c>
      <c r="AC48" s="131">
        <v>0</v>
      </c>
      <c r="AD48" s="132">
        <v>0</v>
      </c>
      <c r="AE48" s="132">
        <v>0</v>
      </c>
      <c r="AF48" s="132">
        <v>0</v>
      </c>
      <c r="AG48" s="133">
        <v>0</v>
      </c>
      <c r="AH48" s="134"/>
      <c r="AI48" s="135"/>
      <c r="AJ48" s="135"/>
      <c r="AK48" s="135"/>
      <c r="AL48" s="136"/>
    </row>
    <row r="49" spans="1:38" s="137" customFormat="1">
      <c r="A49" s="114">
        <v>44858</v>
      </c>
      <c r="B49" s="115">
        <v>44862</v>
      </c>
      <c r="C49" s="33">
        <v>43</v>
      </c>
      <c r="D49" s="116">
        <v>252</v>
      </c>
      <c r="E49" s="117">
        <v>53</v>
      </c>
      <c r="F49" s="117">
        <v>181</v>
      </c>
      <c r="G49" s="117">
        <v>92</v>
      </c>
      <c r="H49" s="118">
        <v>112</v>
      </c>
      <c r="I49" s="119">
        <v>11</v>
      </c>
      <c r="J49" s="120">
        <v>10</v>
      </c>
      <c r="K49" s="120">
        <v>3</v>
      </c>
      <c r="L49" s="120">
        <v>0</v>
      </c>
      <c r="M49" s="121">
        <v>31</v>
      </c>
      <c r="N49" s="122">
        <v>102</v>
      </c>
      <c r="O49" s="123">
        <v>77</v>
      </c>
      <c r="P49" s="123">
        <v>69</v>
      </c>
      <c r="Q49" s="123">
        <v>77</v>
      </c>
      <c r="R49" s="124">
        <v>119</v>
      </c>
      <c r="S49" s="125">
        <v>0</v>
      </c>
      <c r="T49" s="126">
        <v>0</v>
      </c>
      <c r="U49" s="126">
        <v>0</v>
      </c>
      <c r="V49" s="126">
        <v>0</v>
      </c>
      <c r="W49" s="127">
        <v>0</v>
      </c>
      <c r="X49" s="128">
        <v>0</v>
      </c>
      <c r="Y49" s="129">
        <v>11</v>
      </c>
      <c r="Z49" s="129">
        <v>0</v>
      </c>
      <c r="AA49" s="129">
        <v>0</v>
      </c>
      <c r="AB49" s="130">
        <v>3</v>
      </c>
      <c r="AC49" s="131">
        <v>0</v>
      </c>
      <c r="AD49" s="132">
        <v>0</v>
      </c>
      <c r="AE49" s="132">
        <v>0</v>
      </c>
      <c r="AF49" s="132">
        <v>0</v>
      </c>
      <c r="AG49" s="133">
        <v>0</v>
      </c>
      <c r="AH49" s="134"/>
      <c r="AI49" s="135"/>
      <c r="AJ49" s="135"/>
      <c r="AK49" s="135"/>
      <c r="AL49" s="136"/>
    </row>
    <row r="50" spans="1:38" s="137" customFormat="1">
      <c r="A50" s="114">
        <v>44865</v>
      </c>
      <c r="B50" s="115">
        <v>44869</v>
      </c>
      <c r="C50" s="33">
        <v>44</v>
      </c>
      <c r="D50" s="116">
        <v>381</v>
      </c>
      <c r="E50" s="117">
        <v>186</v>
      </c>
      <c r="F50" s="117">
        <v>168</v>
      </c>
      <c r="G50" s="221">
        <v>0</v>
      </c>
      <c r="H50" s="221">
        <v>0</v>
      </c>
      <c r="I50" s="119">
        <v>0</v>
      </c>
      <c r="J50" s="120">
        <v>0</v>
      </c>
      <c r="K50" s="120">
        <v>0</v>
      </c>
      <c r="L50" s="222">
        <v>0</v>
      </c>
      <c r="M50" s="222">
        <v>0</v>
      </c>
      <c r="N50" s="122">
        <v>111</v>
      </c>
      <c r="O50" s="123">
        <v>115</v>
      </c>
      <c r="P50" s="123">
        <v>89</v>
      </c>
      <c r="Q50" s="123">
        <v>0</v>
      </c>
      <c r="R50" s="123">
        <v>0</v>
      </c>
      <c r="S50" s="125">
        <v>0</v>
      </c>
      <c r="T50" s="126">
        <v>0</v>
      </c>
      <c r="U50" s="126">
        <v>0</v>
      </c>
      <c r="V50" s="222">
        <v>0</v>
      </c>
      <c r="W50" s="222">
        <v>0</v>
      </c>
      <c r="X50" s="128">
        <v>4</v>
      </c>
      <c r="Y50" s="129">
        <v>0</v>
      </c>
      <c r="Z50" s="129">
        <v>0</v>
      </c>
      <c r="AA50" s="129">
        <v>0</v>
      </c>
      <c r="AB50" s="130">
        <v>0</v>
      </c>
      <c r="AC50" s="131">
        <v>0</v>
      </c>
      <c r="AD50" s="132">
        <v>0</v>
      </c>
      <c r="AE50" s="132">
        <v>0</v>
      </c>
      <c r="AF50" s="132">
        <v>0</v>
      </c>
      <c r="AG50" s="133">
        <v>0</v>
      </c>
      <c r="AH50" s="134"/>
      <c r="AI50" s="135"/>
      <c r="AJ50" s="135"/>
      <c r="AK50" s="135"/>
      <c r="AL50" s="136"/>
    </row>
    <row r="51" spans="1:38" s="137" customFormat="1">
      <c r="A51" s="114">
        <v>44872</v>
      </c>
      <c r="B51" s="115">
        <v>44876</v>
      </c>
      <c r="C51" s="33">
        <v>45</v>
      </c>
      <c r="D51" s="116">
        <v>798</v>
      </c>
      <c r="E51" s="117">
        <v>430</v>
      </c>
      <c r="F51" s="117">
        <v>449</v>
      </c>
      <c r="G51" s="117">
        <v>0</v>
      </c>
      <c r="H51" s="118">
        <v>0</v>
      </c>
      <c r="I51" s="119">
        <v>0</v>
      </c>
      <c r="J51" s="120">
        <v>0</v>
      </c>
      <c r="K51" s="120">
        <v>0</v>
      </c>
      <c r="L51" s="222">
        <v>0</v>
      </c>
      <c r="M51" s="121">
        <v>0</v>
      </c>
      <c r="N51" s="122">
        <v>117</v>
      </c>
      <c r="O51" s="123">
        <v>97</v>
      </c>
      <c r="P51" s="123">
        <v>116</v>
      </c>
      <c r="Q51" s="123">
        <v>0</v>
      </c>
      <c r="R51" s="124">
        <v>114</v>
      </c>
      <c r="S51" s="125">
        <v>0</v>
      </c>
      <c r="T51" s="126">
        <v>0</v>
      </c>
      <c r="U51" s="126">
        <v>0</v>
      </c>
      <c r="V51" s="126">
        <v>0</v>
      </c>
      <c r="W51" s="127">
        <v>0</v>
      </c>
      <c r="X51" s="128">
        <v>0</v>
      </c>
      <c r="Y51" s="129">
        <v>0</v>
      </c>
      <c r="Z51" s="129">
        <v>0</v>
      </c>
      <c r="AA51" s="129">
        <v>0</v>
      </c>
      <c r="AB51" s="130">
        <v>0</v>
      </c>
      <c r="AC51" s="131">
        <v>0</v>
      </c>
      <c r="AD51" s="132">
        <v>0</v>
      </c>
      <c r="AE51" s="132">
        <v>0</v>
      </c>
      <c r="AF51" s="132">
        <v>0</v>
      </c>
      <c r="AG51" s="133">
        <v>0</v>
      </c>
      <c r="AH51" s="134"/>
      <c r="AI51" s="135"/>
      <c r="AJ51" s="135"/>
      <c r="AK51" s="135"/>
      <c r="AL51" s="136"/>
    </row>
    <row r="52" spans="1:38" s="137" customFormat="1">
      <c r="A52" s="114">
        <v>44879</v>
      </c>
      <c r="B52" s="115">
        <v>44883</v>
      </c>
      <c r="C52" s="33">
        <v>46</v>
      </c>
      <c r="D52" s="116">
        <v>441</v>
      </c>
      <c r="E52" s="117">
        <v>121</v>
      </c>
      <c r="F52" s="117">
        <v>93</v>
      </c>
      <c r="G52" s="117">
        <v>173</v>
      </c>
      <c r="H52" s="118">
        <v>22</v>
      </c>
      <c r="I52" s="119">
        <v>0</v>
      </c>
      <c r="J52" s="120">
        <v>0</v>
      </c>
      <c r="K52" s="120">
        <v>0</v>
      </c>
      <c r="L52" s="120">
        <v>0</v>
      </c>
      <c r="M52" s="121">
        <v>0</v>
      </c>
      <c r="N52" s="122">
        <v>126</v>
      </c>
      <c r="O52" s="123">
        <v>124</v>
      </c>
      <c r="P52" s="123">
        <v>178</v>
      </c>
      <c r="Q52" s="123">
        <v>169</v>
      </c>
      <c r="R52" s="124">
        <v>177</v>
      </c>
      <c r="S52" s="125">
        <v>0</v>
      </c>
      <c r="T52" s="126">
        <v>0</v>
      </c>
      <c r="U52" s="126">
        <v>0</v>
      </c>
      <c r="V52" s="126">
        <v>0</v>
      </c>
      <c r="W52" s="127">
        <v>0</v>
      </c>
      <c r="X52" s="128">
        <v>0</v>
      </c>
      <c r="Y52" s="129">
        <v>0</v>
      </c>
      <c r="Z52" s="129">
        <v>0</v>
      </c>
      <c r="AA52" s="129">
        <v>11</v>
      </c>
      <c r="AB52" s="130">
        <v>15</v>
      </c>
      <c r="AC52" s="131">
        <v>0</v>
      </c>
      <c r="AD52" s="132">
        <v>0</v>
      </c>
      <c r="AE52" s="132">
        <v>0</v>
      </c>
      <c r="AF52" s="132">
        <v>0</v>
      </c>
      <c r="AG52" s="133">
        <v>0</v>
      </c>
      <c r="AH52" s="134"/>
      <c r="AI52" s="135"/>
      <c r="AJ52" s="135"/>
      <c r="AK52" s="135"/>
      <c r="AL52" s="136"/>
    </row>
    <row r="53" spans="1:38" s="137" customFormat="1">
      <c r="A53" s="114">
        <v>44886</v>
      </c>
      <c r="B53" s="115">
        <v>44890</v>
      </c>
      <c r="C53" s="33">
        <v>47</v>
      </c>
      <c r="D53" s="116">
        <v>295</v>
      </c>
      <c r="E53" s="117">
        <v>195</v>
      </c>
      <c r="F53" s="117">
        <v>81</v>
      </c>
      <c r="G53" s="117">
        <v>112</v>
      </c>
      <c r="H53" s="118">
        <v>65</v>
      </c>
      <c r="I53" s="119">
        <v>0</v>
      </c>
      <c r="J53" s="120">
        <v>0</v>
      </c>
      <c r="K53" s="120">
        <v>0</v>
      </c>
      <c r="L53" s="120">
        <v>0</v>
      </c>
      <c r="M53" s="121">
        <v>0</v>
      </c>
      <c r="N53" s="122">
        <v>160</v>
      </c>
      <c r="O53" s="123">
        <v>144</v>
      </c>
      <c r="P53" s="123">
        <v>127</v>
      </c>
      <c r="Q53" s="123">
        <v>125</v>
      </c>
      <c r="R53" s="124">
        <v>148</v>
      </c>
      <c r="S53" s="125">
        <v>0</v>
      </c>
      <c r="T53" s="126">
        <v>0</v>
      </c>
      <c r="U53" s="126">
        <v>0</v>
      </c>
      <c r="V53" s="126">
        <v>0</v>
      </c>
      <c r="W53" s="127">
        <v>0</v>
      </c>
      <c r="X53" s="128">
        <v>0</v>
      </c>
      <c r="Y53" s="129">
        <v>4</v>
      </c>
      <c r="Z53" s="129">
        <v>0</v>
      </c>
      <c r="AA53" s="129">
        <v>0</v>
      </c>
      <c r="AB53" s="130">
        <v>0</v>
      </c>
      <c r="AC53" s="131">
        <v>0</v>
      </c>
      <c r="AD53" s="132">
        <v>0</v>
      </c>
      <c r="AE53" s="132">
        <v>0</v>
      </c>
      <c r="AF53" s="132">
        <v>0</v>
      </c>
      <c r="AG53" s="133">
        <v>0</v>
      </c>
      <c r="AH53" s="134"/>
      <c r="AI53" s="135"/>
      <c r="AJ53" s="135"/>
      <c r="AK53" s="135"/>
      <c r="AL53" s="136"/>
    </row>
    <row r="54" spans="1:38" s="137" customFormat="1">
      <c r="A54" s="114">
        <v>44893</v>
      </c>
      <c r="B54" s="115">
        <v>44897</v>
      </c>
      <c r="C54" s="33">
        <v>48</v>
      </c>
      <c r="D54" s="116">
        <v>0</v>
      </c>
      <c r="E54" s="117">
        <v>427</v>
      </c>
      <c r="F54" s="117">
        <v>274</v>
      </c>
      <c r="G54" s="117">
        <v>120</v>
      </c>
      <c r="H54" s="118">
        <v>108</v>
      </c>
      <c r="I54" s="119">
        <v>0</v>
      </c>
      <c r="J54" s="120">
        <v>8</v>
      </c>
      <c r="K54" s="120">
        <v>0</v>
      </c>
      <c r="L54" s="120">
        <v>21</v>
      </c>
      <c r="M54" s="121">
        <v>8</v>
      </c>
      <c r="N54" s="122">
        <v>0</v>
      </c>
      <c r="O54" s="123">
        <v>109</v>
      </c>
      <c r="P54" s="123">
        <v>123</v>
      </c>
      <c r="Q54" s="123">
        <v>163</v>
      </c>
      <c r="R54" s="124">
        <v>185</v>
      </c>
      <c r="S54" s="125">
        <v>0</v>
      </c>
      <c r="T54" s="126">
        <v>0</v>
      </c>
      <c r="U54" s="126">
        <v>0</v>
      </c>
      <c r="V54" s="126">
        <v>0</v>
      </c>
      <c r="W54" s="127">
        <v>0</v>
      </c>
      <c r="X54" s="128">
        <v>0</v>
      </c>
      <c r="Y54" s="129">
        <v>11</v>
      </c>
      <c r="Z54" s="129">
        <v>0</v>
      </c>
      <c r="AA54" s="129">
        <v>0</v>
      </c>
      <c r="AB54" s="130">
        <v>0</v>
      </c>
      <c r="AC54" s="131">
        <v>0</v>
      </c>
      <c r="AD54" s="132">
        <v>0</v>
      </c>
      <c r="AE54" s="132">
        <v>0</v>
      </c>
      <c r="AF54" s="132">
        <v>0</v>
      </c>
      <c r="AG54" s="133">
        <v>0</v>
      </c>
      <c r="AH54" s="134"/>
      <c r="AI54" s="135"/>
      <c r="AJ54" s="135"/>
      <c r="AK54" s="135"/>
      <c r="AL54" s="136"/>
    </row>
    <row r="55" spans="1:38" s="137" customFormat="1">
      <c r="A55" s="114">
        <v>44900</v>
      </c>
      <c r="B55" s="115">
        <v>44904</v>
      </c>
      <c r="C55" s="33">
        <v>49</v>
      </c>
      <c r="D55" s="116">
        <v>238</v>
      </c>
      <c r="E55" s="117">
        <v>331</v>
      </c>
      <c r="F55" s="117">
        <v>192</v>
      </c>
      <c r="G55" s="117">
        <v>0</v>
      </c>
      <c r="H55" s="118">
        <v>223</v>
      </c>
      <c r="I55" s="119">
        <v>15</v>
      </c>
      <c r="J55" s="223">
        <v>10</v>
      </c>
      <c r="K55" s="120">
        <v>25</v>
      </c>
      <c r="L55" s="120">
        <v>0</v>
      </c>
      <c r="M55" s="121">
        <v>23</v>
      </c>
      <c r="N55" s="122">
        <v>154</v>
      </c>
      <c r="O55" s="123">
        <v>130</v>
      </c>
      <c r="P55" s="123">
        <v>117</v>
      </c>
      <c r="Q55" s="123">
        <v>0</v>
      </c>
      <c r="R55" s="124">
        <v>171</v>
      </c>
      <c r="S55" s="125">
        <v>0</v>
      </c>
      <c r="T55" s="126">
        <v>0</v>
      </c>
      <c r="U55" s="126">
        <v>0</v>
      </c>
      <c r="V55" s="126">
        <v>0</v>
      </c>
      <c r="W55" s="127">
        <v>0</v>
      </c>
      <c r="X55" s="128">
        <v>11</v>
      </c>
      <c r="Y55" s="129">
        <v>0</v>
      </c>
      <c r="Z55" s="129">
        <v>6</v>
      </c>
      <c r="AA55" s="129">
        <v>0</v>
      </c>
      <c r="AB55" s="130">
        <v>0</v>
      </c>
      <c r="AC55" s="131">
        <v>0</v>
      </c>
      <c r="AD55" s="132">
        <v>0</v>
      </c>
      <c r="AE55" s="132">
        <v>0</v>
      </c>
      <c r="AF55" s="132">
        <v>0</v>
      </c>
      <c r="AG55" s="133">
        <v>0</v>
      </c>
      <c r="AH55" s="134"/>
      <c r="AI55" s="135"/>
      <c r="AJ55" s="135"/>
      <c r="AK55" s="135"/>
      <c r="AL55" s="136"/>
    </row>
    <row r="56" spans="1:38" s="137" customFormat="1">
      <c r="A56" s="114">
        <v>44907</v>
      </c>
      <c r="B56" s="115">
        <v>44911</v>
      </c>
      <c r="C56" s="33">
        <v>50</v>
      </c>
      <c r="D56" s="116">
        <v>558</v>
      </c>
      <c r="E56" s="117">
        <v>169</v>
      </c>
      <c r="F56" s="117">
        <v>484</v>
      </c>
      <c r="G56" s="117">
        <v>149</v>
      </c>
      <c r="H56" s="118">
        <v>199</v>
      </c>
      <c r="I56" s="119">
        <v>33</v>
      </c>
      <c r="J56" s="120">
        <v>22</v>
      </c>
      <c r="K56" s="120">
        <v>2</v>
      </c>
      <c r="L56" s="120">
        <v>0</v>
      </c>
      <c r="M56" s="121">
        <v>30</v>
      </c>
      <c r="N56" s="122">
        <v>181</v>
      </c>
      <c r="O56" s="123">
        <v>121</v>
      </c>
      <c r="P56" s="123">
        <v>181</v>
      </c>
      <c r="Q56" s="123">
        <v>226</v>
      </c>
      <c r="R56" s="124">
        <v>248</v>
      </c>
      <c r="S56" s="125">
        <v>0</v>
      </c>
      <c r="T56" s="126">
        <v>0</v>
      </c>
      <c r="U56" s="126"/>
      <c r="V56" s="126"/>
      <c r="W56" s="127"/>
      <c r="X56" s="128">
        <v>0</v>
      </c>
      <c r="Y56" s="129">
        <v>0</v>
      </c>
      <c r="Z56" s="129">
        <v>0</v>
      </c>
      <c r="AA56" s="129">
        <v>2</v>
      </c>
      <c r="AB56" s="130">
        <v>0</v>
      </c>
      <c r="AC56" s="131">
        <v>0</v>
      </c>
      <c r="AD56" s="132">
        <v>0</v>
      </c>
      <c r="AE56" s="132"/>
      <c r="AF56" s="132"/>
      <c r="AG56" s="133"/>
      <c r="AH56" s="134"/>
      <c r="AI56" s="135"/>
      <c r="AJ56" s="135"/>
      <c r="AK56" s="135"/>
      <c r="AL56" s="136"/>
    </row>
    <row r="57" spans="1:38" s="137" customFormat="1">
      <c r="A57" s="114">
        <v>44914</v>
      </c>
      <c r="B57" s="115">
        <v>44918</v>
      </c>
      <c r="C57" s="33">
        <v>51</v>
      </c>
      <c r="D57" s="116">
        <v>500</v>
      </c>
      <c r="E57" s="117">
        <v>0</v>
      </c>
      <c r="F57" s="117">
        <v>293</v>
      </c>
      <c r="G57" s="117">
        <v>231</v>
      </c>
      <c r="H57" s="118">
        <v>143</v>
      </c>
      <c r="I57" s="119">
        <v>6</v>
      </c>
      <c r="J57" s="120">
        <v>0</v>
      </c>
      <c r="K57" s="120">
        <v>1</v>
      </c>
      <c r="L57" s="120">
        <v>14</v>
      </c>
      <c r="M57" s="121">
        <v>5</v>
      </c>
      <c r="N57" s="122">
        <v>228</v>
      </c>
      <c r="O57" s="123">
        <v>0</v>
      </c>
      <c r="P57" s="123">
        <v>257</v>
      </c>
      <c r="Q57" s="123">
        <v>194</v>
      </c>
      <c r="R57" s="124">
        <v>295</v>
      </c>
      <c r="S57" s="125"/>
      <c r="T57" s="126"/>
      <c r="U57" s="126"/>
      <c r="V57" s="126"/>
      <c r="W57" s="127"/>
      <c r="X57" s="128">
        <v>5</v>
      </c>
      <c r="Y57" s="129">
        <v>0</v>
      </c>
      <c r="Z57" s="129">
        <v>4</v>
      </c>
      <c r="AA57" s="129">
        <v>0</v>
      </c>
      <c r="AB57" s="130">
        <v>0</v>
      </c>
      <c r="AC57" s="131"/>
      <c r="AD57" s="132"/>
      <c r="AE57" s="132"/>
      <c r="AF57" s="132"/>
      <c r="AG57" s="133"/>
      <c r="AH57" s="134"/>
      <c r="AI57" s="135"/>
      <c r="AJ57" s="135"/>
      <c r="AK57" s="135"/>
      <c r="AL57" s="136"/>
    </row>
    <row r="58" spans="1:38" s="137" customFormat="1" ht="15.75" thickBot="1">
      <c r="A58" s="144">
        <v>44921</v>
      </c>
      <c r="B58" s="145">
        <v>44925</v>
      </c>
      <c r="C58" s="34">
        <v>52</v>
      </c>
      <c r="D58" s="146">
        <v>0</v>
      </c>
      <c r="E58" s="147">
        <v>581</v>
      </c>
      <c r="F58" s="147"/>
      <c r="G58" s="147"/>
      <c r="H58" s="148"/>
      <c r="I58" s="149">
        <v>0</v>
      </c>
      <c r="J58" s="150"/>
      <c r="K58" s="150"/>
      <c r="L58" s="150">
        <v>7</v>
      </c>
      <c r="M58" s="151"/>
      <c r="N58" s="152">
        <v>0</v>
      </c>
      <c r="O58" s="153"/>
      <c r="P58" s="153">
        <v>161</v>
      </c>
      <c r="Q58" s="153">
        <v>198</v>
      </c>
      <c r="R58" s="154"/>
      <c r="S58" s="155">
        <v>0</v>
      </c>
      <c r="T58" s="156"/>
      <c r="U58" s="156"/>
      <c r="V58" s="156"/>
      <c r="W58" s="157"/>
      <c r="X58" s="158">
        <v>0</v>
      </c>
      <c r="Y58" s="159">
        <v>6</v>
      </c>
      <c r="Z58" s="159"/>
      <c r="AA58" s="159"/>
      <c r="AB58" s="160"/>
      <c r="AC58" s="161">
        <v>0</v>
      </c>
      <c r="AD58" s="162"/>
      <c r="AE58" s="162"/>
      <c r="AF58" s="162"/>
      <c r="AG58" s="163"/>
      <c r="AH58" s="164"/>
      <c r="AI58" s="165"/>
      <c r="AJ58" s="165"/>
      <c r="AK58" s="165"/>
      <c r="AL58" s="166"/>
    </row>
    <row r="59" spans="1:38" ht="15.75" thickTop="1"/>
  </sheetData>
  <mergeCells count="15">
    <mergeCell ref="AC3:AG3"/>
    <mergeCell ref="AC4:AG4"/>
    <mergeCell ref="A1:AL1"/>
    <mergeCell ref="X4:AB4"/>
    <mergeCell ref="D3:H3"/>
    <mergeCell ref="I3:M3"/>
    <mergeCell ref="N3:R3"/>
    <mergeCell ref="S3:W3"/>
    <mergeCell ref="AH3:AL3"/>
    <mergeCell ref="X3:AB3"/>
    <mergeCell ref="D4:H4"/>
    <mergeCell ref="I4:M4"/>
    <mergeCell ref="N4:R4"/>
    <mergeCell ref="S4:W4"/>
    <mergeCell ref="AH4:AL4"/>
  </mergeCells>
  <printOptions horizontalCentered="1"/>
  <pageMargins left="0.19685039370078741" right="0.19685039370078741" top="0.19685039370078741" bottom="0.19685039370078741" header="0.31496062992125984" footer="0.31496062992125984"/>
  <pageSetup paperSize="5" orientation="landscape" verticalDpi="4294967294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FF"/>
  </sheetPr>
  <dimension ref="A1:G51"/>
  <sheetViews>
    <sheetView zoomScale="106" zoomScaleNormal="106" workbookViewId="0">
      <pane ySplit="3" topLeftCell="A52" activePane="bottomLeft" state="frozen"/>
      <selection pane="bottomLeft" activeCell="A4" sqref="A4:XFD4"/>
    </sheetView>
  </sheetViews>
  <sheetFormatPr baseColWidth="10" defaultRowHeight="15.05"/>
  <cols>
    <col min="1" max="1" width="17.6640625" customWidth="1"/>
    <col min="2" max="2" width="11.5546875" customWidth="1"/>
    <col min="3" max="3" width="11.88671875" customWidth="1"/>
    <col min="4" max="4" width="10.44140625" customWidth="1"/>
    <col min="5" max="5" width="13.5546875" customWidth="1"/>
    <col min="6" max="6" width="13.33203125" customWidth="1"/>
    <col min="7" max="7" width="11.44140625" style="251"/>
  </cols>
  <sheetData>
    <row r="1" spans="1:7" s="37" customFormat="1" ht="89.2" customHeight="1" thickBot="1">
      <c r="A1" s="35"/>
      <c r="B1" s="36"/>
      <c r="C1" s="35"/>
      <c r="D1" s="36"/>
      <c r="E1" s="35"/>
      <c r="F1" s="35"/>
      <c r="G1" s="245"/>
    </row>
    <row r="2" spans="1:7" s="37" customFormat="1">
      <c r="A2" s="569" t="s">
        <v>0</v>
      </c>
      <c r="B2" s="570"/>
      <c r="C2" s="569" t="s">
        <v>1</v>
      </c>
      <c r="D2" s="570"/>
      <c r="E2" s="571" t="s">
        <v>2</v>
      </c>
      <c r="F2" s="572"/>
      <c r="G2" s="246" t="s">
        <v>3</v>
      </c>
    </row>
    <row r="3" spans="1:7" s="37" customFormat="1">
      <c r="A3" s="241" t="s">
        <v>4</v>
      </c>
      <c r="B3" s="242" t="s">
        <v>5</v>
      </c>
      <c r="C3" s="243" t="s">
        <v>6</v>
      </c>
      <c r="D3" s="242" t="s">
        <v>7</v>
      </c>
      <c r="E3" s="244" t="s">
        <v>8</v>
      </c>
      <c r="F3" s="244" t="s">
        <v>9</v>
      </c>
      <c r="G3" s="247" t="s">
        <v>4</v>
      </c>
    </row>
    <row r="4" spans="1:7">
      <c r="A4" s="176" t="s">
        <v>2389</v>
      </c>
      <c r="B4" s="237">
        <v>44895</v>
      </c>
      <c r="C4" s="238"/>
      <c r="D4" s="239"/>
      <c r="E4" s="240">
        <v>44922</v>
      </c>
      <c r="F4" s="240">
        <v>44931</v>
      </c>
      <c r="G4" s="248" t="s">
        <v>65</v>
      </c>
    </row>
    <row r="5" spans="1:7">
      <c r="A5" s="175" t="s">
        <v>2390</v>
      </c>
      <c r="B5" s="167">
        <v>44895</v>
      </c>
      <c r="C5" s="208"/>
      <c r="D5" s="169"/>
      <c r="E5" s="205">
        <v>44922</v>
      </c>
      <c r="F5" s="205">
        <v>44931</v>
      </c>
      <c r="G5" s="254" t="s">
        <v>66</v>
      </c>
    </row>
    <row r="6" spans="1:7">
      <c r="A6" s="176" t="s">
        <v>2391</v>
      </c>
      <c r="B6" s="171">
        <v>44895</v>
      </c>
      <c r="C6" s="182"/>
      <c r="D6" s="173"/>
      <c r="E6" s="183">
        <v>44922</v>
      </c>
      <c r="F6" s="183">
        <v>44931</v>
      </c>
      <c r="G6" s="248" t="s">
        <v>67</v>
      </c>
    </row>
    <row r="7" spans="1:7">
      <c r="A7" s="175" t="s">
        <v>2392</v>
      </c>
      <c r="B7" s="167">
        <v>44895</v>
      </c>
      <c r="C7" s="208"/>
      <c r="D7" s="169"/>
      <c r="E7" s="205">
        <v>44922</v>
      </c>
      <c r="F7" s="205">
        <v>44931</v>
      </c>
      <c r="G7" s="254" t="s">
        <v>68</v>
      </c>
    </row>
    <row r="8" spans="1:7">
      <c r="A8" s="176" t="s">
        <v>2393</v>
      </c>
      <c r="B8" s="171">
        <v>44895</v>
      </c>
      <c r="C8" s="182"/>
      <c r="D8" s="173"/>
      <c r="E8" s="183">
        <v>44922</v>
      </c>
      <c r="F8" s="183">
        <v>44931</v>
      </c>
      <c r="G8" s="248" t="s">
        <v>69</v>
      </c>
    </row>
    <row r="9" spans="1:7">
      <c r="A9" s="175" t="s">
        <v>2394</v>
      </c>
      <c r="B9" s="167">
        <v>44895</v>
      </c>
      <c r="C9" s="208"/>
      <c r="D9" s="169"/>
      <c r="E9" s="205">
        <v>44922</v>
      </c>
      <c r="F9" s="205">
        <v>44931</v>
      </c>
      <c r="G9" s="254" t="s">
        <v>70</v>
      </c>
    </row>
    <row r="10" spans="1:7">
      <c r="A10" s="176">
        <v>2324</v>
      </c>
      <c r="B10" s="171">
        <v>44831</v>
      </c>
      <c r="C10" s="182"/>
      <c r="D10" s="173"/>
      <c r="E10" s="183">
        <v>44876</v>
      </c>
      <c r="F10" s="183">
        <v>44931</v>
      </c>
      <c r="G10" s="248" t="s">
        <v>71</v>
      </c>
    </row>
    <row r="11" spans="1:7">
      <c r="A11" s="175">
        <v>2760</v>
      </c>
      <c r="B11" s="167">
        <v>44862</v>
      </c>
      <c r="C11" s="168"/>
      <c r="D11" s="169"/>
      <c r="E11" s="170">
        <v>44876</v>
      </c>
      <c r="F11" s="170">
        <v>44931</v>
      </c>
      <c r="G11" s="254" t="s">
        <v>72</v>
      </c>
    </row>
    <row r="12" spans="1:7">
      <c r="A12" s="176">
        <v>2554</v>
      </c>
      <c r="B12" s="171">
        <v>44832</v>
      </c>
      <c r="C12" s="172"/>
      <c r="D12" s="173"/>
      <c r="E12" s="174">
        <v>44876</v>
      </c>
      <c r="F12" s="174">
        <v>44931</v>
      </c>
      <c r="G12" s="248" t="s">
        <v>73</v>
      </c>
    </row>
    <row r="13" spans="1:7">
      <c r="A13" s="175">
        <v>2270</v>
      </c>
      <c r="B13" s="167">
        <v>44817</v>
      </c>
      <c r="C13" s="168"/>
      <c r="D13" s="169"/>
      <c r="E13" s="170">
        <v>44845</v>
      </c>
      <c r="F13" s="170">
        <v>44931</v>
      </c>
      <c r="G13" s="254" t="s">
        <v>74</v>
      </c>
    </row>
    <row r="14" spans="1:7">
      <c r="A14" s="176">
        <v>29357</v>
      </c>
      <c r="B14" s="171">
        <v>44888</v>
      </c>
      <c r="C14" s="172">
        <v>5794</v>
      </c>
      <c r="D14" s="171">
        <v>44889</v>
      </c>
      <c r="E14" s="174">
        <v>44890</v>
      </c>
      <c r="F14" s="174">
        <v>44931</v>
      </c>
      <c r="G14" s="248" t="s">
        <v>75</v>
      </c>
    </row>
    <row r="15" spans="1:7">
      <c r="A15" s="175">
        <v>28616</v>
      </c>
      <c r="B15" s="167">
        <v>44880</v>
      </c>
      <c r="C15" s="168">
        <v>5793</v>
      </c>
      <c r="D15" s="167">
        <v>44889</v>
      </c>
      <c r="E15" s="170">
        <v>44890</v>
      </c>
      <c r="F15" s="170">
        <v>44931</v>
      </c>
      <c r="G15" s="254" t="s">
        <v>76</v>
      </c>
    </row>
    <row r="16" spans="1:7">
      <c r="A16" s="176">
        <v>6231</v>
      </c>
      <c r="B16" s="171">
        <v>44858</v>
      </c>
      <c r="C16" s="172">
        <v>5521</v>
      </c>
      <c r="D16" s="171">
        <v>44862</v>
      </c>
      <c r="E16" s="174">
        <v>44867</v>
      </c>
      <c r="F16" s="174">
        <v>44931</v>
      </c>
      <c r="G16" s="248" t="s">
        <v>77</v>
      </c>
    </row>
    <row r="17" spans="1:7">
      <c r="A17" s="175">
        <v>6243</v>
      </c>
      <c r="B17" s="167">
        <v>44858</v>
      </c>
      <c r="C17" s="168">
        <v>5523</v>
      </c>
      <c r="D17" s="167">
        <v>44862</v>
      </c>
      <c r="E17" s="170">
        <v>44867</v>
      </c>
      <c r="F17" s="170">
        <v>44932</v>
      </c>
      <c r="G17" s="254" t="s">
        <v>78</v>
      </c>
    </row>
    <row r="18" spans="1:7">
      <c r="A18" s="176">
        <v>6608</v>
      </c>
      <c r="B18" s="171">
        <v>44882</v>
      </c>
      <c r="C18" s="172">
        <v>5785</v>
      </c>
      <c r="D18" s="171">
        <v>44888</v>
      </c>
      <c r="E18" s="174">
        <v>44889</v>
      </c>
      <c r="F18" s="174">
        <v>44932</v>
      </c>
      <c r="G18" s="248" t="s">
        <v>79</v>
      </c>
    </row>
    <row r="19" spans="1:7">
      <c r="A19" s="175">
        <v>6596</v>
      </c>
      <c r="B19" s="167">
        <v>44882</v>
      </c>
      <c r="C19" s="168">
        <v>5787</v>
      </c>
      <c r="D19" s="167">
        <v>44888</v>
      </c>
      <c r="E19" s="170">
        <v>44889</v>
      </c>
      <c r="F19" s="170">
        <v>44932</v>
      </c>
      <c r="G19" s="254" t="s">
        <v>80</v>
      </c>
    </row>
    <row r="20" spans="1:7">
      <c r="A20" s="176">
        <v>6144</v>
      </c>
      <c r="B20" s="171">
        <v>44853</v>
      </c>
      <c r="C20" s="172">
        <v>5486</v>
      </c>
      <c r="D20" s="171">
        <v>44829</v>
      </c>
      <c r="E20" s="174">
        <v>44865</v>
      </c>
      <c r="F20" s="174">
        <v>44932</v>
      </c>
      <c r="G20" s="248" t="s">
        <v>81</v>
      </c>
    </row>
    <row r="21" spans="1:7">
      <c r="A21" s="175">
        <v>6159</v>
      </c>
      <c r="B21" s="167">
        <v>44853</v>
      </c>
      <c r="C21" s="168">
        <v>5485</v>
      </c>
      <c r="D21" s="167">
        <v>44829</v>
      </c>
      <c r="E21" s="170">
        <v>44865</v>
      </c>
      <c r="F21" s="170">
        <v>44932</v>
      </c>
      <c r="G21" s="254" t="s">
        <v>82</v>
      </c>
    </row>
    <row r="22" spans="1:7">
      <c r="A22" s="176">
        <v>9854</v>
      </c>
      <c r="B22" s="171">
        <v>44874</v>
      </c>
      <c r="C22" s="172"/>
      <c r="D22" s="173"/>
      <c r="E22" s="174">
        <v>44896</v>
      </c>
      <c r="F22" s="174">
        <v>44932</v>
      </c>
      <c r="G22" s="248" t="s">
        <v>83</v>
      </c>
    </row>
    <row r="23" spans="1:7">
      <c r="A23" s="175">
        <v>9860</v>
      </c>
      <c r="B23" s="167">
        <v>44874</v>
      </c>
      <c r="C23" s="168"/>
      <c r="D23" s="169"/>
      <c r="E23" s="170">
        <v>44896</v>
      </c>
      <c r="F23" s="170">
        <v>44932</v>
      </c>
      <c r="G23" s="254" t="s">
        <v>84</v>
      </c>
    </row>
    <row r="24" spans="1:7">
      <c r="A24" s="176">
        <v>10250</v>
      </c>
      <c r="B24" s="171">
        <v>44890</v>
      </c>
      <c r="C24" s="172"/>
      <c r="D24" s="173"/>
      <c r="E24" s="174">
        <v>44896</v>
      </c>
      <c r="F24" s="174">
        <v>44936</v>
      </c>
      <c r="G24" s="248" t="s">
        <v>85</v>
      </c>
    </row>
    <row r="25" spans="1:7">
      <c r="A25" s="175">
        <v>10200</v>
      </c>
      <c r="B25" s="167">
        <v>44889</v>
      </c>
      <c r="C25" s="168"/>
      <c r="D25" s="169"/>
      <c r="E25" s="170">
        <v>44896</v>
      </c>
      <c r="F25" s="170">
        <v>44932</v>
      </c>
      <c r="G25" s="254" t="s">
        <v>86</v>
      </c>
    </row>
    <row r="26" spans="1:7">
      <c r="A26" s="176">
        <v>10242</v>
      </c>
      <c r="B26" s="171">
        <v>44890</v>
      </c>
      <c r="C26" s="172"/>
      <c r="D26" s="173"/>
      <c r="E26" s="174">
        <v>44896</v>
      </c>
      <c r="F26" s="174">
        <v>44932</v>
      </c>
      <c r="G26" s="248" t="s">
        <v>87</v>
      </c>
    </row>
    <row r="27" spans="1:7">
      <c r="A27" s="175">
        <v>10233</v>
      </c>
      <c r="B27" s="167">
        <v>44890</v>
      </c>
      <c r="C27" s="168"/>
      <c r="D27" s="169"/>
      <c r="E27" s="170">
        <v>44896</v>
      </c>
      <c r="F27" s="170">
        <v>44932</v>
      </c>
      <c r="G27" s="254" t="s">
        <v>88</v>
      </c>
    </row>
    <row r="28" spans="1:7">
      <c r="A28" s="176">
        <v>10269</v>
      </c>
      <c r="B28" s="171">
        <v>44890</v>
      </c>
      <c r="C28" s="182"/>
      <c r="D28" s="173"/>
      <c r="E28" s="183">
        <v>44896</v>
      </c>
      <c r="F28" s="183">
        <v>44936</v>
      </c>
      <c r="G28" s="248" t="s">
        <v>89</v>
      </c>
    </row>
    <row r="29" spans="1:7">
      <c r="A29" s="176">
        <v>4726</v>
      </c>
      <c r="B29" s="237">
        <v>44889</v>
      </c>
      <c r="C29" s="238"/>
      <c r="D29" s="239"/>
      <c r="E29" s="240">
        <v>44910</v>
      </c>
      <c r="F29" s="240">
        <v>44937</v>
      </c>
      <c r="G29" s="248" t="s">
        <v>94</v>
      </c>
    </row>
    <row r="30" spans="1:7">
      <c r="A30" s="175">
        <v>4732</v>
      </c>
      <c r="B30" s="167">
        <v>44889</v>
      </c>
      <c r="C30" s="168"/>
      <c r="D30" s="169"/>
      <c r="E30" s="170">
        <v>44910</v>
      </c>
      <c r="F30" s="170">
        <v>44937</v>
      </c>
      <c r="G30" s="254" t="s">
        <v>95</v>
      </c>
    </row>
    <row r="31" spans="1:7">
      <c r="A31" s="176">
        <v>5918</v>
      </c>
      <c r="B31" s="171">
        <v>44907</v>
      </c>
      <c r="C31" s="172"/>
      <c r="D31" s="173"/>
      <c r="E31" s="174">
        <v>44930</v>
      </c>
      <c r="F31" s="174">
        <v>44936</v>
      </c>
      <c r="G31" s="250" t="s">
        <v>100</v>
      </c>
    </row>
    <row r="32" spans="1:7">
      <c r="A32" s="175" t="s">
        <v>2395</v>
      </c>
      <c r="B32" s="167">
        <v>44932</v>
      </c>
      <c r="C32" s="168"/>
      <c r="D32" s="169"/>
      <c r="E32" s="170">
        <v>44932</v>
      </c>
      <c r="F32" s="170">
        <v>44936</v>
      </c>
      <c r="G32" s="253" t="s">
        <v>101</v>
      </c>
    </row>
    <row r="33" spans="1:7">
      <c r="A33" s="176">
        <v>2750</v>
      </c>
      <c r="B33" s="171">
        <v>44861</v>
      </c>
      <c r="C33" s="172"/>
      <c r="D33" s="173"/>
      <c r="E33" s="174">
        <v>44865</v>
      </c>
      <c r="F33" s="174">
        <v>44936</v>
      </c>
      <c r="G33" s="250" t="s">
        <v>102</v>
      </c>
    </row>
    <row r="34" spans="1:7">
      <c r="A34" s="175">
        <v>2782</v>
      </c>
      <c r="B34" s="167">
        <v>44865</v>
      </c>
      <c r="C34" s="168"/>
      <c r="D34" s="169"/>
      <c r="E34" s="170">
        <v>44866</v>
      </c>
      <c r="F34" s="170">
        <v>44876</v>
      </c>
      <c r="G34" s="253" t="s">
        <v>103</v>
      </c>
    </row>
    <row r="35" spans="1:7">
      <c r="A35" s="176">
        <v>2953</v>
      </c>
      <c r="B35" s="171">
        <v>44887</v>
      </c>
      <c r="C35" s="172"/>
      <c r="D35" s="173"/>
      <c r="E35" s="174">
        <v>44894</v>
      </c>
      <c r="F35" s="174">
        <v>44936</v>
      </c>
      <c r="G35" s="250" t="s">
        <v>104</v>
      </c>
    </row>
    <row r="36" spans="1:7">
      <c r="A36" s="175">
        <v>1685</v>
      </c>
      <c r="B36" s="167">
        <v>44735</v>
      </c>
      <c r="C36" s="168"/>
      <c r="D36" s="169"/>
      <c r="E36" s="170">
        <v>44886</v>
      </c>
      <c r="F36" s="170">
        <v>44936</v>
      </c>
      <c r="G36" s="253" t="s">
        <v>105</v>
      </c>
    </row>
    <row r="37" spans="1:7">
      <c r="A37" s="176">
        <v>2970</v>
      </c>
      <c r="B37" s="171">
        <v>44887</v>
      </c>
      <c r="C37" s="172"/>
      <c r="D37" s="173"/>
      <c r="E37" s="174">
        <v>44901</v>
      </c>
      <c r="F37" s="174">
        <v>44936</v>
      </c>
      <c r="G37" s="250" t="s">
        <v>106</v>
      </c>
    </row>
    <row r="38" spans="1:7">
      <c r="A38" s="175">
        <v>2929</v>
      </c>
      <c r="B38" s="167">
        <v>44883</v>
      </c>
      <c r="C38" s="168"/>
      <c r="D38" s="169"/>
      <c r="E38" s="170">
        <v>44901</v>
      </c>
      <c r="F38" s="170">
        <v>44936</v>
      </c>
      <c r="G38" s="253" t="s">
        <v>107</v>
      </c>
    </row>
    <row r="39" spans="1:7">
      <c r="A39" s="176">
        <v>2788</v>
      </c>
      <c r="B39" s="171">
        <v>44865</v>
      </c>
      <c r="C39" s="172"/>
      <c r="D39" s="173"/>
      <c r="E39" s="174">
        <v>44901</v>
      </c>
      <c r="F39" s="174">
        <v>44936</v>
      </c>
      <c r="G39" s="250" t="s">
        <v>108</v>
      </c>
    </row>
    <row r="40" spans="1:7">
      <c r="A40" s="175">
        <v>3026</v>
      </c>
      <c r="B40" s="167">
        <v>44894</v>
      </c>
      <c r="C40" s="168"/>
      <c r="D40" s="169"/>
      <c r="E40" s="170">
        <v>44901</v>
      </c>
      <c r="F40" s="170">
        <v>44936</v>
      </c>
      <c r="G40" s="253" t="s">
        <v>109</v>
      </c>
    </row>
    <row r="41" spans="1:7">
      <c r="A41" s="176">
        <v>2822</v>
      </c>
      <c r="B41" s="171">
        <v>44873</v>
      </c>
      <c r="C41" s="172"/>
      <c r="D41" s="173"/>
      <c r="E41" s="174">
        <v>44876</v>
      </c>
      <c r="F41" s="174">
        <v>44936</v>
      </c>
      <c r="G41" s="250" t="s">
        <v>110</v>
      </c>
    </row>
    <row r="42" spans="1:7">
      <c r="A42" s="175">
        <v>3048</v>
      </c>
      <c r="B42" s="167">
        <v>44895</v>
      </c>
      <c r="C42" s="168"/>
      <c r="D42" s="169"/>
      <c r="E42" s="170">
        <v>44908</v>
      </c>
      <c r="F42" s="170">
        <v>44936</v>
      </c>
      <c r="G42" s="253" t="s">
        <v>111</v>
      </c>
    </row>
    <row r="43" spans="1:7">
      <c r="A43" s="176">
        <v>3019</v>
      </c>
      <c r="B43" s="171">
        <v>44894</v>
      </c>
      <c r="C43" s="172"/>
      <c r="D43" s="173"/>
      <c r="E43" s="174">
        <v>44908</v>
      </c>
      <c r="F43" s="174">
        <v>44936</v>
      </c>
      <c r="G43" s="250" t="s">
        <v>112</v>
      </c>
    </row>
    <row r="44" spans="1:7">
      <c r="A44" s="175" t="s">
        <v>2396</v>
      </c>
      <c r="B44" s="167">
        <v>44860</v>
      </c>
      <c r="C44" s="168"/>
      <c r="D44" s="169"/>
      <c r="E44" s="170">
        <v>44872</v>
      </c>
      <c r="F44" s="170">
        <v>44939</v>
      </c>
      <c r="G44" s="249" t="s">
        <v>120</v>
      </c>
    </row>
    <row r="45" spans="1:7">
      <c r="A45" s="176" t="s">
        <v>2397</v>
      </c>
      <c r="B45" s="171">
        <v>44763</v>
      </c>
      <c r="C45" s="172"/>
      <c r="D45" s="173"/>
      <c r="E45" s="174">
        <v>44894</v>
      </c>
      <c r="F45" s="174">
        <v>44939</v>
      </c>
      <c r="G45" s="252" t="s">
        <v>121</v>
      </c>
    </row>
    <row r="46" spans="1:7">
      <c r="A46" s="175" t="s">
        <v>2398</v>
      </c>
      <c r="B46" s="167">
        <v>44881</v>
      </c>
      <c r="C46" s="168"/>
      <c r="D46" s="169"/>
      <c r="E46" s="170">
        <v>44883</v>
      </c>
      <c r="F46" s="170">
        <v>44939</v>
      </c>
      <c r="G46" s="249" t="s">
        <v>122</v>
      </c>
    </row>
    <row r="47" spans="1:7">
      <c r="A47" s="176" t="s">
        <v>2399</v>
      </c>
      <c r="B47" s="171">
        <v>44858</v>
      </c>
      <c r="C47" s="172"/>
      <c r="D47" s="173"/>
      <c r="E47" s="174">
        <v>44872</v>
      </c>
      <c r="F47" s="174">
        <v>44939</v>
      </c>
      <c r="G47" s="252" t="s">
        <v>123</v>
      </c>
    </row>
    <row r="48" spans="1:7">
      <c r="A48" s="175" t="s">
        <v>2400</v>
      </c>
      <c r="B48" s="167">
        <v>44858</v>
      </c>
      <c r="C48" s="168"/>
      <c r="D48" s="169"/>
      <c r="E48" s="170">
        <v>44872</v>
      </c>
      <c r="F48" s="170">
        <v>44939</v>
      </c>
      <c r="G48" s="249" t="s">
        <v>124</v>
      </c>
    </row>
    <row r="49" spans="1:7">
      <c r="A49" s="176" t="s">
        <v>2401</v>
      </c>
      <c r="B49" s="171">
        <v>44860</v>
      </c>
      <c r="C49" s="172"/>
      <c r="D49" s="173"/>
      <c r="E49" s="174">
        <v>44872</v>
      </c>
      <c r="F49" s="174">
        <v>44939</v>
      </c>
      <c r="G49" s="252" t="s">
        <v>125</v>
      </c>
    </row>
    <row r="50" spans="1:7">
      <c r="A50" s="175" t="s">
        <v>2402</v>
      </c>
      <c r="B50" s="167">
        <v>44841</v>
      </c>
      <c r="C50" s="168"/>
      <c r="D50" s="169"/>
      <c r="E50" s="170">
        <v>44865</v>
      </c>
      <c r="F50" s="170">
        <v>44939</v>
      </c>
      <c r="G50" s="249" t="s">
        <v>126</v>
      </c>
    </row>
    <row r="51" spans="1:7">
      <c r="A51" s="176" t="s">
        <v>2403</v>
      </c>
      <c r="B51" s="171">
        <v>44824</v>
      </c>
      <c r="C51" s="182"/>
      <c r="D51" s="173"/>
      <c r="E51" s="183">
        <v>44845</v>
      </c>
      <c r="F51" s="183">
        <v>44939</v>
      </c>
      <c r="G51" s="252" t="s">
        <v>127</v>
      </c>
    </row>
  </sheetData>
  <mergeCells count="3">
    <mergeCell ref="A2:B2"/>
    <mergeCell ref="C2:D2"/>
    <mergeCell ref="E2:F2"/>
  </mergeCell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00FF"/>
  </sheetPr>
  <dimension ref="A1:AA70"/>
  <sheetViews>
    <sheetView workbookViewId="0">
      <pane ySplit="4" topLeftCell="A53" activePane="bottomLeft" state="frozen"/>
      <selection activeCell="C1" sqref="C1"/>
      <selection pane="bottomLeft" activeCell="N74" sqref="N74"/>
    </sheetView>
  </sheetViews>
  <sheetFormatPr baseColWidth="10" defaultColWidth="11.44140625" defaultRowHeight="10.5"/>
  <cols>
    <col min="1" max="1" width="8.33203125" style="256" customWidth="1"/>
    <col min="2" max="2" width="9.109375" style="256" bestFit="1" customWidth="1"/>
    <col min="3" max="3" width="7" style="255" customWidth="1"/>
    <col min="4" max="8" width="4.109375" style="258" customWidth="1"/>
    <col min="9" max="9" width="7.44140625" style="364" customWidth="1"/>
    <col min="10" max="14" width="4.109375" style="258" customWidth="1"/>
    <col min="15" max="15" width="7.33203125" style="364" customWidth="1"/>
    <col min="16" max="20" width="4.109375" style="258" customWidth="1"/>
    <col min="21" max="21" width="7.109375" style="364" customWidth="1"/>
    <col min="22" max="26" width="4.109375" style="258" customWidth="1"/>
    <col min="27" max="27" width="7.5546875" style="364" customWidth="1"/>
    <col min="28" max="16384" width="11.44140625" style="255"/>
  </cols>
  <sheetData>
    <row r="1" spans="1:27" ht="15.05" customHeight="1" thickBot="1">
      <c r="A1" s="588" t="s">
        <v>1255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588"/>
      <c r="P1" s="588"/>
      <c r="Q1" s="588"/>
      <c r="R1" s="588"/>
      <c r="S1" s="588"/>
      <c r="T1" s="588"/>
      <c r="U1" s="588"/>
      <c r="V1" s="588"/>
      <c r="W1" s="588"/>
      <c r="X1" s="588"/>
      <c r="Y1" s="588"/>
      <c r="Z1" s="588"/>
      <c r="AA1" s="261"/>
    </row>
    <row r="2" spans="1:27" ht="15.75" customHeight="1" thickTop="1">
      <c r="C2" s="257"/>
      <c r="D2" s="576" t="s">
        <v>1256</v>
      </c>
      <c r="E2" s="577"/>
      <c r="F2" s="577"/>
      <c r="G2" s="577"/>
      <c r="H2" s="577"/>
      <c r="I2" s="578"/>
      <c r="J2" s="582" t="s">
        <v>1256</v>
      </c>
      <c r="K2" s="583"/>
      <c r="L2" s="583"/>
      <c r="M2" s="583"/>
      <c r="N2" s="583"/>
      <c r="O2" s="584"/>
      <c r="P2" s="589" t="s">
        <v>1257</v>
      </c>
      <c r="Q2" s="590"/>
      <c r="R2" s="590"/>
      <c r="S2" s="590"/>
      <c r="T2" s="590"/>
      <c r="U2" s="591"/>
      <c r="V2" s="597" t="s">
        <v>1260</v>
      </c>
      <c r="W2" s="598"/>
      <c r="X2" s="598"/>
      <c r="Y2" s="598"/>
      <c r="Z2" s="598"/>
      <c r="AA2" s="599"/>
    </row>
    <row r="3" spans="1:27" ht="15.75" customHeight="1" thickBot="1">
      <c r="C3" s="259"/>
      <c r="D3" s="579" t="s">
        <v>1261</v>
      </c>
      <c r="E3" s="580"/>
      <c r="F3" s="580"/>
      <c r="G3" s="580"/>
      <c r="H3" s="580"/>
      <c r="I3" s="581"/>
      <c r="J3" s="585" t="s">
        <v>1262</v>
      </c>
      <c r="K3" s="586"/>
      <c r="L3" s="586"/>
      <c r="M3" s="586"/>
      <c r="N3" s="586"/>
      <c r="O3" s="587"/>
      <c r="P3" s="594" t="s">
        <v>1263</v>
      </c>
      <c r="Q3" s="595"/>
      <c r="R3" s="595"/>
      <c r="S3" s="595"/>
      <c r="T3" s="595"/>
      <c r="U3" s="596"/>
      <c r="V3" s="600" t="s">
        <v>1265</v>
      </c>
      <c r="W3" s="601"/>
      <c r="X3" s="601"/>
      <c r="Y3" s="601"/>
      <c r="Z3" s="601"/>
      <c r="AA3" s="602"/>
    </row>
    <row r="4" spans="1:27" ht="22.25" thickTop="1" thickBot="1">
      <c r="A4" s="293" t="s">
        <v>1274</v>
      </c>
      <c r="B4" s="294" t="s">
        <v>1275</v>
      </c>
      <c r="C4" s="317" t="s">
        <v>1266</v>
      </c>
      <c r="D4" s="372" t="s">
        <v>1267</v>
      </c>
      <c r="E4" s="295" t="s">
        <v>1268</v>
      </c>
      <c r="F4" s="295" t="s">
        <v>1269</v>
      </c>
      <c r="G4" s="295" t="s">
        <v>1270</v>
      </c>
      <c r="H4" s="296" t="s">
        <v>1271</v>
      </c>
      <c r="I4" s="310" t="s">
        <v>2404</v>
      </c>
      <c r="J4" s="297" t="s">
        <v>1267</v>
      </c>
      <c r="K4" s="298" t="s">
        <v>1268</v>
      </c>
      <c r="L4" s="298" t="s">
        <v>1269</v>
      </c>
      <c r="M4" s="298" t="s">
        <v>1270</v>
      </c>
      <c r="N4" s="299" t="s">
        <v>1271</v>
      </c>
      <c r="O4" s="311" t="s">
        <v>2404</v>
      </c>
      <c r="P4" s="300" t="s">
        <v>1267</v>
      </c>
      <c r="Q4" s="301" t="s">
        <v>1268</v>
      </c>
      <c r="R4" s="301" t="s">
        <v>1269</v>
      </c>
      <c r="S4" s="301" t="s">
        <v>1270</v>
      </c>
      <c r="T4" s="302" t="s">
        <v>1271</v>
      </c>
      <c r="U4" s="312" t="s">
        <v>2404</v>
      </c>
      <c r="V4" s="303" t="s">
        <v>1267</v>
      </c>
      <c r="W4" s="304" t="s">
        <v>1268</v>
      </c>
      <c r="X4" s="304" t="s">
        <v>1269</v>
      </c>
      <c r="Y4" s="304" t="s">
        <v>1270</v>
      </c>
      <c r="Z4" s="305" t="s">
        <v>1271</v>
      </c>
      <c r="AA4" s="313" t="s">
        <v>2404</v>
      </c>
    </row>
    <row r="5" spans="1:27" s="270" customFormat="1" ht="13.1" thickTop="1">
      <c r="A5" s="262">
        <v>44928</v>
      </c>
      <c r="B5" s="263">
        <v>44932</v>
      </c>
      <c r="C5" s="264">
        <v>1</v>
      </c>
      <c r="D5" s="265">
        <v>0</v>
      </c>
      <c r="E5" s="266">
        <v>687</v>
      </c>
      <c r="F5" s="266">
        <v>290</v>
      </c>
      <c r="G5" s="266">
        <v>91</v>
      </c>
      <c r="H5" s="276">
        <v>85</v>
      </c>
      <c r="I5" s="306">
        <f>SUM(D5:H5)</f>
        <v>1153</v>
      </c>
      <c r="J5" s="278">
        <v>0</v>
      </c>
      <c r="K5" s="271">
        <v>10</v>
      </c>
      <c r="L5" s="271">
        <v>12</v>
      </c>
      <c r="M5" s="271">
        <v>0</v>
      </c>
      <c r="N5" s="277">
        <v>4</v>
      </c>
      <c r="O5" s="307">
        <f>SUM(J5:N5)</f>
        <v>26</v>
      </c>
      <c r="P5" s="279">
        <v>0</v>
      </c>
      <c r="Q5" s="267">
        <v>102</v>
      </c>
      <c r="R5" s="267">
        <v>175</v>
      </c>
      <c r="S5" s="267">
        <v>164</v>
      </c>
      <c r="T5" s="281">
        <v>244</v>
      </c>
      <c r="U5" s="308">
        <f>SUM(P5:T5)</f>
        <v>685</v>
      </c>
      <c r="V5" s="268">
        <v>0</v>
      </c>
      <c r="W5" s="269">
        <v>0</v>
      </c>
      <c r="X5" s="269">
        <v>4</v>
      </c>
      <c r="Y5" s="269">
        <v>0</v>
      </c>
      <c r="Z5" s="275">
        <v>5</v>
      </c>
      <c r="AA5" s="309">
        <f>SUM(V5:Z5)</f>
        <v>9</v>
      </c>
    </row>
    <row r="6" spans="1:27" s="270" customFormat="1" ht="12.45">
      <c r="A6" s="262">
        <v>44935</v>
      </c>
      <c r="B6" s="263">
        <v>44939</v>
      </c>
      <c r="C6" s="264">
        <v>2</v>
      </c>
      <c r="D6" s="265">
        <v>0</v>
      </c>
      <c r="E6" s="266">
        <v>737</v>
      </c>
      <c r="F6" s="266">
        <v>318</v>
      </c>
      <c r="G6" s="266">
        <v>212</v>
      </c>
      <c r="H6" s="276">
        <v>121</v>
      </c>
      <c r="I6" s="306">
        <f>SUM(D6:H6)</f>
        <v>1388</v>
      </c>
      <c r="J6" s="278">
        <v>0</v>
      </c>
      <c r="K6" s="271">
        <v>12</v>
      </c>
      <c r="L6" s="271">
        <v>0</v>
      </c>
      <c r="M6" s="271">
        <v>4</v>
      </c>
      <c r="N6" s="277">
        <v>0</v>
      </c>
      <c r="O6" s="307">
        <f t="shared" ref="O6:O9" si="0">SUM(J6:N6)</f>
        <v>16</v>
      </c>
      <c r="P6" s="280">
        <v>0</v>
      </c>
      <c r="Q6" s="267">
        <v>189</v>
      </c>
      <c r="R6" s="267">
        <v>145</v>
      </c>
      <c r="S6" s="267">
        <v>195</v>
      </c>
      <c r="T6" s="281">
        <v>263</v>
      </c>
      <c r="U6" s="308">
        <f t="shared" ref="U6:U9" si="1">SUM(P6:T6)</f>
        <v>792</v>
      </c>
      <c r="V6" s="268">
        <v>0</v>
      </c>
      <c r="W6" s="269">
        <v>3</v>
      </c>
      <c r="X6" s="269">
        <v>0</v>
      </c>
      <c r="Y6" s="269">
        <v>0</v>
      </c>
      <c r="Z6" s="275">
        <v>0</v>
      </c>
      <c r="AA6" s="309">
        <f t="shared" ref="AA6:AA9" si="2">SUM(V6:Z6)</f>
        <v>3</v>
      </c>
    </row>
    <row r="7" spans="1:27" s="270" customFormat="1" ht="12.45">
      <c r="A7" s="262">
        <v>44942</v>
      </c>
      <c r="B7" s="263">
        <v>44946</v>
      </c>
      <c r="C7" s="264">
        <v>3</v>
      </c>
      <c r="D7" s="265">
        <v>416</v>
      </c>
      <c r="E7" s="266">
        <v>150</v>
      </c>
      <c r="F7" s="266">
        <v>175</v>
      </c>
      <c r="G7" s="266">
        <v>95</v>
      </c>
      <c r="H7" s="276">
        <v>106</v>
      </c>
      <c r="I7" s="306">
        <f>SUM(D7:H7)</f>
        <v>942</v>
      </c>
      <c r="J7" s="278">
        <v>20</v>
      </c>
      <c r="K7" s="271">
        <v>0</v>
      </c>
      <c r="L7" s="271">
        <v>27</v>
      </c>
      <c r="M7" s="271">
        <v>14</v>
      </c>
      <c r="N7" s="277">
        <v>9</v>
      </c>
      <c r="O7" s="307">
        <f t="shared" si="0"/>
        <v>70</v>
      </c>
      <c r="P7" s="279">
        <v>206</v>
      </c>
      <c r="Q7" s="267">
        <v>169</v>
      </c>
      <c r="R7" s="267">
        <v>186</v>
      </c>
      <c r="S7" s="267">
        <v>182</v>
      </c>
      <c r="T7" s="281">
        <v>227</v>
      </c>
      <c r="U7" s="308">
        <f t="shared" si="1"/>
        <v>970</v>
      </c>
      <c r="V7" s="268">
        <v>7</v>
      </c>
      <c r="W7" s="269">
        <v>0</v>
      </c>
      <c r="X7" s="269">
        <v>0</v>
      </c>
      <c r="Y7" s="269">
        <v>0</v>
      </c>
      <c r="Z7" s="275">
        <v>0</v>
      </c>
      <c r="AA7" s="309">
        <f t="shared" si="2"/>
        <v>7</v>
      </c>
    </row>
    <row r="8" spans="1:27" s="270" customFormat="1" ht="12.45">
      <c r="A8" s="262">
        <v>44949</v>
      </c>
      <c r="B8" s="263">
        <v>44953</v>
      </c>
      <c r="C8" s="264">
        <v>4</v>
      </c>
      <c r="D8" s="265">
        <v>262</v>
      </c>
      <c r="E8" s="266">
        <v>309</v>
      </c>
      <c r="F8" s="266">
        <v>121</v>
      </c>
      <c r="G8" s="266">
        <v>61</v>
      </c>
      <c r="H8" s="276">
        <v>141</v>
      </c>
      <c r="I8" s="306">
        <f>SUM(D8:H8)</f>
        <v>894</v>
      </c>
      <c r="J8" s="278">
        <v>1</v>
      </c>
      <c r="K8" s="271">
        <v>19</v>
      </c>
      <c r="L8" s="271">
        <v>0</v>
      </c>
      <c r="M8" s="271">
        <v>3</v>
      </c>
      <c r="N8" s="277">
        <v>0</v>
      </c>
      <c r="O8" s="307">
        <f t="shared" si="0"/>
        <v>23</v>
      </c>
      <c r="P8" s="279">
        <v>166</v>
      </c>
      <c r="Q8" s="267">
        <v>149</v>
      </c>
      <c r="R8" s="267">
        <v>162</v>
      </c>
      <c r="S8" s="267">
        <v>127</v>
      </c>
      <c r="T8" s="281">
        <v>195</v>
      </c>
      <c r="U8" s="308">
        <f t="shared" si="1"/>
        <v>799</v>
      </c>
      <c r="V8" s="268">
        <v>3</v>
      </c>
      <c r="W8" s="269">
        <v>3</v>
      </c>
      <c r="X8" s="269">
        <v>0</v>
      </c>
      <c r="Y8" s="269">
        <v>4</v>
      </c>
      <c r="Z8" s="275">
        <v>0</v>
      </c>
      <c r="AA8" s="309">
        <f t="shared" si="2"/>
        <v>10</v>
      </c>
    </row>
    <row r="9" spans="1:27" s="270" customFormat="1" ht="13.1" thickBot="1">
      <c r="A9" s="318">
        <v>44956</v>
      </c>
      <c r="B9" s="319">
        <v>44960</v>
      </c>
      <c r="C9" s="320">
        <v>5</v>
      </c>
      <c r="D9" s="321">
        <v>338</v>
      </c>
      <c r="E9" s="322">
        <v>189</v>
      </c>
      <c r="F9" s="322">
        <v>134</v>
      </c>
      <c r="G9" s="322">
        <v>54</v>
      </c>
      <c r="H9" s="323">
        <v>136</v>
      </c>
      <c r="I9" s="361">
        <f>SUM(D9:H9)</f>
        <v>851</v>
      </c>
      <c r="J9" s="324">
        <v>17</v>
      </c>
      <c r="K9" s="325">
        <v>1</v>
      </c>
      <c r="L9" s="325">
        <v>4</v>
      </c>
      <c r="M9" s="325">
        <v>44</v>
      </c>
      <c r="N9" s="326">
        <v>1</v>
      </c>
      <c r="O9" s="365">
        <f t="shared" si="0"/>
        <v>67</v>
      </c>
      <c r="P9" s="327">
        <v>170</v>
      </c>
      <c r="Q9" s="328">
        <v>126</v>
      </c>
      <c r="R9" s="328">
        <v>167</v>
      </c>
      <c r="S9" s="328">
        <v>140</v>
      </c>
      <c r="T9" s="329">
        <v>174</v>
      </c>
      <c r="U9" s="367">
        <f t="shared" si="1"/>
        <v>777</v>
      </c>
      <c r="V9" s="330">
        <v>5</v>
      </c>
      <c r="W9" s="331">
        <v>0</v>
      </c>
      <c r="X9" s="331">
        <v>3</v>
      </c>
      <c r="Y9" s="331">
        <v>4</v>
      </c>
      <c r="Z9" s="332"/>
      <c r="AA9" s="369">
        <f t="shared" si="2"/>
        <v>12</v>
      </c>
    </row>
    <row r="10" spans="1:27" s="357" customFormat="1" ht="13.75" thickTop="1" thickBot="1">
      <c r="A10" s="573" t="s">
        <v>2405</v>
      </c>
      <c r="B10" s="574"/>
      <c r="C10" s="575"/>
      <c r="D10" s="343"/>
      <c r="E10" s="344"/>
      <c r="F10" s="344"/>
      <c r="G10" s="344"/>
      <c r="H10" s="345"/>
      <c r="I10" s="346">
        <f>SUM(I5:I9)</f>
        <v>5228</v>
      </c>
      <c r="J10" s="347"/>
      <c r="K10" s="348"/>
      <c r="L10" s="348"/>
      <c r="M10" s="348"/>
      <c r="N10" s="349"/>
      <c r="O10" s="350">
        <f>SUM(O5:O9)</f>
        <v>202</v>
      </c>
      <c r="P10" s="337"/>
      <c r="Q10" s="338"/>
      <c r="R10" s="338"/>
      <c r="S10" s="338"/>
      <c r="T10" s="351"/>
      <c r="U10" s="352">
        <f>SUM(U5:U9)</f>
        <v>4023</v>
      </c>
      <c r="V10" s="353"/>
      <c r="W10" s="354"/>
      <c r="X10" s="354"/>
      <c r="Y10" s="354"/>
      <c r="Z10" s="355"/>
      <c r="AA10" s="356">
        <f>SUM(AA5:AA9)</f>
        <v>41</v>
      </c>
    </row>
    <row r="11" spans="1:27" s="270" customFormat="1" ht="13.1" thickTop="1">
      <c r="A11" s="283">
        <v>44963</v>
      </c>
      <c r="B11" s="284">
        <v>44967</v>
      </c>
      <c r="C11" s="315">
        <v>6</v>
      </c>
      <c r="D11" s="316">
        <v>322</v>
      </c>
      <c r="E11" s="285">
        <v>132</v>
      </c>
      <c r="F11" s="285">
        <v>188</v>
      </c>
      <c r="G11" s="285">
        <v>99</v>
      </c>
      <c r="H11" s="286">
        <v>61</v>
      </c>
      <c r="I11" s="362">
        <f>SUM(D11:H11)</f>
        <v>802</v>
      </c>
      <c r="J11" s="287">
        <v>9</v>
      </c>
      <c r="K11" s="333">
        <v>1</v>
      </c>
      <c r="L11" s="333">
        <v>2</v>
      </c>
      <c r="M11" s="333">
        <v>0</v>
      </c>
      <c r="N11" s="334">
        <v>13</v>
      </c>
      <c r="O11" s="366">
        <f>SUM(J11:N11)</f>
        <v>25</v>
      </c>
      <c r="P11" s="288">
        <v>141</v>
      </c>
      <c r="Q11" s="289">
        <v>132</v>
      </c>
      <c r="R11" s="289">
        <v>144</v>
      </c>
      <c r="S11" s="289">
        <v>125</v>
      </c>
      <c r="T11" s="290">
        <v>159</v>
      </c>
      <c r="U11" s="368">
        <f>SUM(P11:T11)</f>
        <v>701</v>
      </c>
      <c r="V11" s="291">
        <v>0</v>
      </c>
      <c r="W11" s="292">
        <v>7</v>
      </c>
      <c r="X11" s="292">
        <v>0</v>
      </c>
      <c r="Y11" s="292">
        <v>0</v>
      </c>
      <c r="Z11" s="282">
        <v>7</v>
      </c>
      <c r="AA11" s="370">
        <f>SUM(V11:Z11)</f>
        <v>14</v>
      </c>
    </row>
    <row r="12" spans="1:27" s="270" customFormat="1" ht="12.45">
      <c r="A12" s="262">
        <v>44970</v>
      </c>
      <c r="B12" s="263">
        <v>44974</v>
      </c>
      <c r="C12" s="264">
        <v>7</v>
      </c>
      <c r="D12" s="265">
        <v>303</v>
      </c>
      <c r="E12" s="266">
        <v>240</v>
      </c>
      <c r="F12" s="266">
        <v>75</v>
      </c>
      <c r="G12" s="266">
        <v>51</v>
      </c>
      <c r="H12" s="276">
        <v>107</v>
      </c>
      <c r="I12" s="306">
        <f>SUM(D12:H12)</f>
        <v>776</v>
      </c>
      <c r="J12" s="278">
        <v>1</v>
      </c>
      <c r="K12" s="271">
        <v>10</v>
      </c>
      <c r="L12" s="271">
        <v>1</v>
      </c>
      <c r="M12" s="271">
        <v>1</v>
      </c>
      <c r="N12" s="277">
        <v>0</v>
      </c>
      <c r="O12" s="307">
        <f t="shared" ref="O12:O14" si="3">SUM(J12:N12)</f>
        <v>13</v>
      </c>
      <c r="P12" s="279">
        <v>157</v>
      </c>
      <c r="Q12" s="267">
        <v>108</v>
      </c>
      <c r="R12" s="267">
        <v>144</v>
      </c>
      <c r="S12" s="267">
        <v>206</v>
      </c>
      <c r="T12" s="281">
        <v>182</v>
      </c>
      <c r="U12" s="308">
        <f t="shared" ref="U12:U14" si="4">SUM(P12:T12)</f>
        <v>797</v>
      </c>
      <c r="V12" s="268">
        <v>3</v>
      </c>
      <c r="W12" s="269">
        <v>0</v>
      </c>
      <c r="X12" s="269">
        <v>0</v>
      </c>
      <c r="Y12" s="269">
        <v>9</v>
      </c>
      <c r="Z12" s="275">
        <v>3</v>
      </c>
      <c r="AA12" s="309">
        <f t="shared" ref="AA12:AA14" si="5">SUM(V12:Z12)</f>
        <v>15</v>
      </c>
    </row>
    <row r="13" spans="1:27" s="270" customFormat="1" ht="12.45">
      <c r="A13" s="262">
        <v>44977</v>
      </c>
      <c r="B13" s="263">
        <v>44981</v>
      </c>
      <c r="C13" s="264">
        <v>8</v>
      </c>
      <c r="D13" s="265">
        <v>0</v>
      </c>
      <c r="E13" s="266">
        <v>0</v>
      </c>
      <c r="F13" s="266">
        <v>0</v>
      </c>
      <c r="G13" s="266">
        <v>910</v>
      </c>
      <c r="H13" s="276">
        <v>206</v>
      </c>
      <c r="I13" s="306">
        <f>SUM(D13:H13)</f>
        <v>1116</v>
      </c>
      <c r="J13" s="278">
        <v>0</v>
      </c>
      <c r="K13" s="271">
        <v>0</v>
      </c>
      <c r="L13" s="271">
        <v>0</v>
      </c>
      <c r="M13" s="271">
        <v>4</v>
      </c>
      <c r="N13" s="277">
        <v>9</v>
      </c>
      <c r="O13" s="307">
        <f t="shared" si="3"/>
        <v>13</v>
      </c>
      <c r="P13" s="279">
        <v>0</v>
      </c>
      <c r="Q13" s="267">
        <v>0</v>
      </c>
      <c r="R13" s="267">
        <v>0</v>
      </c>
      <c r="S13" s="267">
        <v>103</v>
      </c>
      <c r="T13" s="281">
        <v>122</v>
      </c>
      <c r="U13" s="308">
        <f t="shared" si="4"/>
        <v>225</v>
      </c>
      <c r="V13" s="268">
        <v>0</v>
      </c>
      <c r="W13" s="269">
        <v>0</v>
      </c>
      <c r="X13" s="269">
        <v>0</v>
      </c>
      <c r="Y13" s="269">
        <v>1</v>
      </c>
      <c r="Z13" s="275">
        <v>0</v>
      </c>
      <c r="AA13" s="309">
        <f t="shared" si="5"/>
        <v>1</v>
      </c>
    </row>
    <row r="14" spans="1:27" s="270" customFormat="1" ht="13.1" thickBot="1">
      <c r="A14" s="318">
        <v>44984</v>
      </c>
      <c r="B14" s="319">
        <v>44988</v>
      </c>
      <c r="C14" s="320">
        <v>9</v>
      </c>
      <c r="D14" s="321">
        <v>318</v>
      </c>
      <c r="E14" s="322">
        <v>67</v>
      </c>
      <c r="F14" s="322">
        <v>159</v>
      </c>
      <c r="G14" s="322">
        <v>80</v>
      </c>
      <c r="H14" s="323">
        <v>76</v>
      </c>
      <c r="I14" s="361">
        <f>SUM(D14:H14)</f>
        <v>700</v>
      </c>
      <c r="J14" s="324">
        <v>17</v>
      </c>
      <c r="K14" s="325">
        <v>0</v>
      </c>
      <c r="L14" s="325">
        <v>0</v>
      </c>
      <c r="M14" s="325">
        <v>13</v>
      </c>
      <c r="N14" s="326">
        <v>8</v>
      </c>
      <c r="O14" s="365">
        <f t="shared" si="3"/>
        <v>38</v>
      </c>
      <c r="P14" s="335">
        <v>151</v>
      </c>
      <c r="Q14" s="336">
        <v>145</v>
      </c>
      <c r="R14" s="328">
        <v>177</v>
      </c>
      <c r="S14" s="328">
        <v>164</v>
      </c>
      <c r="T14" s="329">
        <v>195</v>
      </c>
      <c r="U14" s="367">
        <f t="shared" si="4"/>
        <v>832</v>
      </c>
      <c r="V14" s="330">
        <v>3</v>
      </c>
      <c r="W14" s="331">
        <v>0</v>
      </c>
      <c r="X14" s="331">
        <v>4</v>
      </c>
      <c r="Y14" s="331">
        <v>0</v>
      </c>
      <c r="Z14" s="332">
        <v>3</v>
      </c>
      <c r="AA14" s="369">
        <f t="shared" si="5"/>
        <v>10</v>
      </c>
    </row>
    <row r="15" spans="1:27" s="357" customFormat="1" ht="13.75" thickTop="1" thickBot="1">
      <c r="A15" s="573" t="s">
        <v>2406</v>
      </c>
      <c r="B15" s="574"/>
      <c r="C15" s="575"/>
      <c r="D15" s="343"/>
      <c r="E15" s="344"/>
      <c r="F15" s="344"/>
      <c r="G15" s="344"/>
      <c r="H15" s="345"/>
      <c r="I15" s="346">
        <f>SUM(I11:I14)</f>
        <v>3394</v>
      </c>
      <c r="J15" s="347"/>
      <c r="K15" s="348"/>
      <c r="L15" s="348"/>
      <c r="M15" s="348"/>
      <c r="N15" s="349"/>
      <c r="O15" s="350">
        <f>SUM(O11:O14)</f>
        <v>89</v>
      </c>
      <c r="P15" s="337"/>
      <c r="Q15" s="338"/>
      <c r="R15" s="338"/>
      <c r="S15" s="338"/>
      <c r="T15" s="351"/>
      <c r="U15" s="352">
        <f>SUM(U11:U14)</f>
        <v>2555</v>
      </c>
      <c r="V15" s="353"/>
      <c r="W15" s="354"/>
      <c r="X15" s="354"/>
      <c r="Y15" s="354"/>
      <c r="Z15" s="355"/>
      <c r="AA15" s="356">
        <f>SUM(AA11:AA14)</f>
        <v>40</v>
      </c>
    </row>
    <row r="16" spans="1:27" s="270" customFormat="1" ht="13.1" thickTop="1">
      <c r="A16" s="283">
        <v>44991</v>
      </c>
      <c r="B16" s="284">
        <v>44995</v>
      </c>
      <c r="C16" s="315">
        <v>10</v>
      </c>
      <c r="D16" s="316">
        <v>190</v>
      </c>
      <c r="E16" s="285">
        <v>148</v>
      </c>
      <c r="F16" s="285">
        <v>135</v>
      </c>
      <c r="G16" s="285">
        <v>43</v>
      </c>
      <c r="H16" s="286">
        <v>36</v>
      </c>
      <c r="I16" s="362">
        <f>SUM(D16:H16)</f>
        <v>552</v>
      </c>
      <c r="J16" s="287">
        <v>2</v>
      </c>
      <c r="K16" s="333">
        <v>1</v>
      </c>
      <c r="L16" s="333">
        <v>4</v>
      </c>
      <c r="M16" s="333">
        <v>7</v>
      </c>
      <c r="N16" s="334">
        <v>0</v>
      </c>
      <c r="O16" s="366">
        <f>SUM(J16:N16)</f>
        <v>14</v>
      </c>
      <c r="P16" s="288">
        <v>117</v>
      </c>
      <c r="Q16" s="289">
        <v>85</v>
      </c>
      <c r="R16" s="289">
        <v>101</v>
      </c>
      <c r="S16" s="289">
        <v>94</v>
      </c>
      <c r="T16" s="290">
        <v>132</v>
      </c>
      <c r="U16" s="368">
        <f>SUM(P16:T16)</f>
        <v>529</v>
      </c>
      <c r="V16" s="291">
        <v>3</v>
      </c>
      <c r="W16" s="292">
        <v>3</v>
      </c>
      <c r="X16" s="292">
        <v>0</v>
      </c>
      <c r="Y16" s="292">
        <v>0</v>
      </c>
      <c r="Z16" s="282">
        <v>5</v>
      </c>
      <c r="AA16" s="370">
        <f>SUM(V16:Z16)</f>
        <v>11</v>
      </c>
    </row>
    <row r="17" spans="1:27" s="270" customFormat="1" ht="12.45">
      <c r="A17" s="262">
        <v>44998</v>
      </c>
      <c r="B17" s="263">
        <v>45002</v>
      </c>
      <c r="C17" s="264">
        <v>11</v>
      </c>
      <c r="D17" s="265">
        <v>309</v>
      </c>
      <c r="E17" s="266">
        <v>182</v>
      </c>
      <c r="F17" s="266">
        <v>97</v>
      </c>
      <c r="G17" s="266">
        <v>71</v>
      </c>
      <c r="H17" s="276">
        <v>97</v>
      </c>
      <c r="I17" s="362">
        <f>SUM(D17:H17)</f>
        <v>756</v>
      </c>
      <c r="J17" s="278">
        <v>0</v>
      </c>
      <c r="K17" s="271">
        <v>11</v>
      </c>
      <c r="L17" s="271">
        <v>3</v>
      </c>
      <c r="M17" s="271">
        <v>1</v>
      </c>
      <c r="N17" s="277">
        <v>2</v>
      </c>
      <c r="O17" s="366">
        <f t="shared" ref="O17:O19" si="6">SUM(J17:N17)</f>
        <v>17</v>
      </c>
      <c r="P17" s="279">
        <v>102</v>
      </c>
      <c r="Q17" s="267">
        <v>80</v>
      </c>
      <c r="R17" s="267">
        <v>116</v>
      </c>
      <c r="S17" s="267">
        <v>122</v>
      </c>
      <c r="T17" s="281">
        <v>129</v>
      </c>
      <c r="U17" s="368">
        <f t="shared" ref="U17:U19" si="7">SUM(P17:T17)</f>
        <v>549</v>
      </c>
      <c r="V17" s="268">
        <v>4</v>
      </c>
      <c r="W17" s="269">
        <v>0</v>
      </c>
      <c r="X17" s="269">
        <v>7</v>
      </c>
      <c r="Y17" s="269">
        <v>0</v>
      </c>
      <c r="Z17" s="275">
        <v>4</v>
      </c>
      <c r="AA17" s="370">
        <f t="shared" ref="AA17:AA19" si="8">SUM(V17:Z17)</f>
        <v>15</v>
      </c>
    </row>
    <row r="18" spans="1:27" s="270" customFormat="1" ht="12.45">
      <c r="A18" s="262">
        <v>45005</v>
      </c>
      <c r="B18" s="263">
        <v>45009</v>
      </c>
      <c r="C18" s="264">
        <v>12</v>
      </c>
      <c r="D18" s="265">
        <v>181</v>
      </c>
      <c r="E18" s="266">
        <v>152</v>
      </c>
      <c r="F18" s="266">
        <v>68</v>
      </c>
      <c r="G18" s="266">
        <v>88</v>
      </c>
      <c r="H18" s="276">
        <v>58</v>
      </c>
      <c r="I18" s="362">
        <f>SUM(D18:H18)</f>
        <v>547</v>
      </c>
      <c r="J18" s="278">
        <v>0</v>
      </c>
      <c r="K18" s="271">
        <v>13</v>
      </c>
      <c r="L18" s="271">
        <v>22</v>
      </c>
      <c r="M18" s="271">
        <v>6</v>
      </c>
      <c r="N18" s="277">
        <v>1</v>
      </c>
      <c r="O18" s="366">
        <f t="shared" si="6"/>
        <v>42</v>
      </c>
      <c r="P18" s="279">
        <v>97</v>
      </c>
      <c r="Q18" s="267">
        <v>78</v>
      </c>
      <c r="R18" s="267">
        <v>103</v>
      </c>
      <c r="S18" s="267">
        <v>87</v>
      </c>
      <c r="T18" s="281">
        <v>103</v>
      </c>
      <c r="U18" s="368">
        <f t="shared" si="7"/>
        <v>468</v>
      </c>
      <c r="V18" s="268">
        <v>0</v>
      </c>
      <c r="W18" s="269">
        <v>0</v>
      </c>
      <c r="X18" s="269">
        <v>4</v>
      </c>
      <c r="Y18" s="269">
        <v>7</v>
      </c>
      <c r="Z18" s="275">
        <v>0</v>
      </c>
      <c r="AA18" s="370">
        <f t="shared" si="8"/>
        <v>11</v>
      </c>
    </row>
    <row r="19" spans="1:27" s="270" customFormat="1" ht="13.1" thickBot="1">
      <c r="A19" s="318">
        <v>45012</v>
      </c>
      <c r="B19" s="319">
        <v>45016</v>
      </c>
      <c r="C19" s="320">
        <v>13</v>
      </c>
      <c r="D19" s="321">
        <v>279</v>
      </c>
      <c r="E19" s="322">
        <v>237</v>
      </c>
      <c r="F19" s="322">
        <v>67</v>
      </c>
      <c r="G19" s="322">
        <v>92</v>
      </c>
      <c r="H19" s="323">
        <v>76</v>
      </c>
      <c r="I19" s="362">
        <f>SUM(D19:H19)</f>
        <v>751</v>
      </c>
      <c r="J19" s="324">
        <v>3</v>
      </c>
      <c r="K19" s="325">
        <v>7</v>
      </c>
      <c r="L19" s="325">
        <v>7</v>
      </c>
      <c r="M19" s="325">
        <v>2</v>
      </c>
      <c r="N19" s="326">
        <v>5</v>
      </c>
      <c r="O19" s="366">
        <f t="shared" si="6"/>
        <v>24</v>
      </c>
      <c r="P19" s="327">
        <v>101</v>
      </c>
      <c r="Q19" s="328">
        <v>74</v>
      </c>
      <c r="R19" s="328">
        <v>116</v>
      </c>
      <c r="S19" s="328">
        <v>105</v>
      </c>
      <c r="T19" s="329">
        <v>158</v>
      </c>
      <c r="U19" s="368">
        <f t="shared" si="7"/>
        <v>554</v>
      </c>
      <c r="V19" s="330">
        <v>2</v>
      </c>
      <c r="W19" s="331">
        <v>1</v>
      </c>
      <c r="X19" s="331">
        <v>5</v>
      </c>
      <c r="Y19" s="331">
        <v>0</v>
      </c>
      <c r="Z19" s="332">
        <v>0</v>
      </c>
      <c r="AA19" s="370">
        <f t="shared" si="8"/>
        <v>8</v>
      </c>
    </row>
    <row r="20" spans="1:27" s="357" customFormat="1" ht="13.75" thickTop="1" thickBot="1">
      <c r="A20" s="373" t="s">
        <v>2407</v>
      </c>
      <c r="B20" s="374"/>
      <c r="C20" s="375"/>
      <c r="D20" s="343"/>
      <c r="E20" s="344"/>
      <c r="F20" s="344"/>
      <c r="G20" s="344"/>
      <c r="H20" s="345"/>
      <c r="I20" s="346">
        <f>SUM(I16:I19)</f>
        <v>2606</v>
      </c>
      <c r="J20" s="347"/>
      <c r="K20" s="348"/>
      <c r="L20" s="348"/>
      <c r="M20" s="348"/>
      <c r="N20" s="349"/>
      <c r="O20" s="350">
        <f>SUM(O16:O19)</f>
        <v>97</v>
      </c>
      <c r="P20" s="337"/>
      <c r="Q20" s="338"/>
      <c r="R20" s="338"/>
      <c r="S20" s="338"/>
      <c r="T20" s="351"/>
      <c r="U20" s="352">
        <f>SUM(U16:U19)</f>
        <v>2100</v>
      </c>
      <c r="V20" s="353"/>
      <c r="W20" s="354"/>
      <c r="X20" s="354"/>
      <c r="Y20" s="354"/>
      <c r="Z20" s="355"/>
      <c r="AA20" s="356">
        <f>SUM(AA16:AA19)</f>
        <v>45</v>
      </c>
    </row>
    <row r="21" spans="1:27" s="270" customFormat="1" ht="13.1" thickTop="1">
      <c r="A21" s="283">
        <v>45019</v>
      </c>
      <c r="B21" s="284">
        <v>45023</v>
      </c>
      <c r="C21" s="315">
        <v>14</v>
      </c>
      <c r="D21" s="316">
        <v>211</v>
      </c>
      <c r="E21" s="285">
        <v>144</v>
      </c>
      <c r="F21" s="285">
        <v>86</v>
      </c>
      <c r="G21" s="285">
        <v>51</v>
      </c>
      <c r="H21" s="286">
        <v>0</v>
      </c>
      <c r="I21" s="362">
        <f>SUM(D21:H21)</f>
        <v>492</v>
      </c>
      <c r="J21" s="287">
        <v>5</v>
      </c>
      <c r="K21" s="333">
        <v>8</v>
      </c>
      <c r="L21" s="333">
        <v>15</v>
      </c>
      <c r="M21" s="333">
        <v>0</v>
      </c>
      <c r="N21" s="334">
        <v>0</v>
      </c>
      <c r="O21" s="366">
        <f>SUM(J21:N21)</f>
        <v>28</v>
      </c>
      <c r="P21" s="288">
        <v>111</v>
      </c>
      <c r="Q21" s="289">
        <v>131</v>
      </c>
      <c r="R21" s="289">
        <v>129</v>
      </c>
      <c r="S21" s="289">
        <v>83</v>
      </c>
      <c r="T21" s="290">
        <v>0</v>
      </c>
      <c r="U21" s="368">
        <f>SUM(P21:T21)</f>
        <v>454</v>
      </c>
      <c r="V21" s="291">
        <v>0</v>
      </c>
      <c r="W21" s="292">
        <v>0</v>
      </c>
      <c r="X21" s="292">
        <v>13</v>
      </c>
      <c r="Y21" s="292">
        <v>3</v>
      </c>
      <c r="Z21" s="282">
        <v>0</v>
      </c>
      <c r="AA21" s="370">
        <f>SUM(V21:Z21)</f>
        <v>16</v>
      </c>
    </row>
    <row r="22" spans="1:27" s="270" customFormat="1" ht="12.45">
      <c r="A22" s="262">
        <v>45026</v>
      </c>
      <c r="B22" s="263">
        <v>45030</v>
      </c>
      <c r="C22" s="264">
        <v>15</v>
      </c>
      <c r="D22" s="265">
        <v>324</v>
      </c>
      <c r="E22" s="266">
        <v>267</v>
      </c>
      <c r="F22" s="266">
        <v>112</v>
      </c>
      <c r="G22" s="266">
        <v>60</v>
      </c>
      <c r="H22" s="276">
        <v>69</v>
      </c>
      <c r="I22" s="362">
        <f>SUM(D22:H22)</f>
        <v>832</v>
      </c>
      <c r="J22" s="278">
        <v>13</v>
      </c>
      <c r="K22" s="271">
        <v>10</v>
      </c>
      <c r="L22" s="271">
        <v>1</v>
      </c>
      <c r="M22" s="271">
        <v>8</v>
      </c>
      <c r="N22" s="277">
        <v>0</v>
      </c>
      <c r="O22" s="366">
        <f t="shared" ref="O22:O24" si="9">SUM(J22:N22)</f>
        <v>32</v>
      </c>
      <c r="P22" s="279">
        <v>102</v>
      </c>
      <c r="Q22" s="267">
        <v>76</v>
      </c>
      <c r="R22" s="267">
        <v>118</v>
      </c>
      <c r="S22" s="267">
        <v>131</v>
      </c>
      <c r="T22" s="314">
        <v>153</v>
      </c>
      <c r="U22" s="368">
        <f t="shared" ref="U22:U24" si="10">SUM(P22:T22)</f>
        <v>580</v>
      </c>
      <c r="V22" s="268">
        <v>0</v>
      </c>
      <c r="W22" s="269">
        <v>3</v>
      </c>
      <c r="X22" s="269">
        <v>0</v>
      </c>
      <c r="Y22" s="269">
        <v>0</v>
      </c>
      <c r="Z22" s="275">
        <v>7</v>
      </c>
      <c r="AA22" s="370">
        <f t="shared" ref="AA22:AA24" si="11">SUM(V22:Z22)</f>
        <v>10</v>
      </c>
    </row>
    <row r="23" spans="1:27" s="270" customFormat="1" ht="12.45">
      <c r="A23" s="262">
        <v>45033</v>
      </c>
      <c r="B23" s="263">
        <v>45037</v>
      </c>
      <c r="C23" s="264">
        <v>16</v>
      </c>
      <c r="D23" s="265">
        <v>243</v>
      </c>
      <c r="E23" s="266">
        <v>194</v>
      </c>
      <c r="F23" s="266">
        <v>69</v>
      </c>
      <c r="G23" s="266">
        <v>49</v>
      </c>
      <c r="H23" s="276">
        <v>45</v>
      </c>
      <c r="I23" s="362">
        <f>SUM(D23:H23)</f>
        <v>600</v>
      </c>
      <c r="J23" s="278">
        <v>0</v>
      </c>
      <c r="K23" s="271">
        <v>0</v>
      </c>
      <c r="L23" s="271">
        <v>8</v>
      </c>
      <c r="M23" s="271">
        <v>1</v>
      </c>
      <c r="N23" s="277">
        <v>2</v>
      </c>
      <c r="O23" s="366">
        <f t="shared" si="9"/>
        <v>11</v>
      </c>
      <c r="P23" s="279">
        <v>131</v>
      </c>
      <c r="Q23" s="267">
        <v>98</v>
      </c>
      <c r="R23" s="267">
        <v>100</v>
      </c>
      <c r="S23" s="267">
        <v>104</v>
      </c>
      <c r="T23" s="281">
        <v>91</v>
      </c>
      <c r="U23" s="368">
        <f t="shared" si="10"/>
        <v>524</v>
      </c>
      <c r="V23" s="268">
        <v>0</v>
      </c>
      <c r="W23" s="269">
        <v>10</v>
      </c>
      <c r="X23" s="269">
        <v>0</v>
      </c>
      <c r="Y23" s="269">
        <v>0</v>
      </c>
      <c r="Z23" s="275">
        <v>1</v>
      </c>
      <c r="AA23" s="370">
        <f t="shared" si="11"/>
        <v>11</v>
      </c>
    </row>
    <row r="24" spans="1:27" s="270" customFormat="1" ht="13.1" thickBot="1">
      <c r="A24" s="318">
        <v>45040</v>
      </c>
      <c r="B24" s="319">
        <v>45044</v>
      </c>
      <c r="C24" s="320">
        <v>17</v>
      </c>
      <c r="D24" s="321">
        <v>253</v>
      </c>
      <c r="E24" s="322">
        <v>235</v>
      </c>
      <c r="F24" s="322">
        <v>41</v>
      </c>
      <c r="G24" s="322">
        <v>76</v>
      </c>
      <c r="H24" s="323">
        <v>169</v>
      </c>
      <c r="I24" s="362">
        <f>SUM(D24:H24)</f>
        <v>774</v>
      </c>
      <c r="J24" s="324">
        <v>8</v>
      </c>
      <c r="K24" s="325">
        <v>4</v>
      </c>
      <c r="L24" s="325">
        <v>2</v>
      </c>
      <c r="M24" s="325">
        <v>5</v>
      </c>
      <c r="N24" s="326">
        <v>12</v>
      </c>
      <c r="O24" s="366">
        <f t="shared" si="9"/>
        <v>31</v>
      </c>
      <c r="P24" s="327">
        <v>82</v>
      </c>
      <c r="Q24" s="328">
        <v>65</v>
      </c>
      <c r="R24" s="328">
        <v>91</v>
      </c>
      <c r="S24" s="328">
        <v>83</v>
      </c>
      <c r="T24" s="329">
        <v>148</v>
      </c>
      <c r="U24" s="368">
        <f t="shared" si="10"/>
        <v>469</v>
      </c>
      <c r="V24" s="330">
        <v>5</v>
      </c>
      <c r="W24" s="331">
        <v>4</v>
      </c>
      <c r="X24" s="331">
        <v>0</v>
      </c>
      <c r="Y24" s="331">
        <v>6</v>
      </c>
      <c r="Z24" s="332">
        <v>0</v>
      </c>
      <c r="AA24" s="370">
        <f t="shared" si="11"/>
        <v>15</v>
      </c>
    </row>
    <row r="25" spans="1:27" s="357" customFormat="1" ht="13.75" thickTop="1" thickBot="1">
      <c r="A25" s="573" t="s">
        <v>2408</v>
      </c>
      <c r="B25" s="574"/>
      <c r="C25" s="575"/>
      <c r="D25" s="343"/>
      <c r="E25" s="344"/>
      <c r="F25" s="344"/>
      <c r="G25" s="344"/>
      <c r="H25" s="345"/>
      <c r="I25" s="346">
        <f>SUM(I21:I24)</f>
        <v>2698</v>
      </c>
      <c r="J25" s="347"/>
      <c r="K25" s="348"/>
      <c r="L25" s="348"/>
      <c r="M25" s="348"/>
      <c r="N25" s="349"/>
      <c r="O25" s="350">
        <f>SUM(O21:O24)</f>
        <v>102</v>
      </c>
      <c r="P25" s="337"/>
      <c r="Q25" s="338"/>
      <c r="R25" s="338"/>
      <c r="S25" s="338"/>
      <c r="T25" s="351"/>
      <c r="U25" s="352">
        <f>SUM(U21:U24)</f>
        <v>2027</v>
      </c>
      <c r="V25" s="353"/>
      <c r="W25" s="354"/>
      <c r="X25" s="354"/>
      <c r="Y25" s="354"/>
      <c r="Z25" s="355"/>
      <c r="AA25" s="356">
        <f>SUM(AA21:AA24)</f>
        <v>52</v>
      </c>
    </row>
    <row r="26" spans="1:27" s="270" customFormat="1" ht="13.1" thickTop="1">
      <c r="A26" s="283">
        <v>45047</v>
      </c>
      <c r="B26" s="284">
        <v>45051</v>
      </c>
      <c r="C26" s="315">
        <v>18</v>
      </c>
      <c r="D26" s="316">
        <v>0</v>
      </c>
      <c r="E26" s="285">
        <v>426</v>
      </c>
      <c r="F26" s="285">
        <v>179</v>
      </c>
      <c r="G26" s="285">
        <v>74</v>
      </c>
      <c r="H26" s="286">
        <v>91</v>
      </c>
      <c r="I26" s="362">
        <f>SUM(D26:H26)</f>
        <v>770</v>
      </c>
      <c r="J26" s="287">
        <v>0</v>
      </c>
      <c r="K26" s="333">
        <v>0</v>
      </c>
      <c r="L26" s="333">
        <v>3</v>
      </c>
      <c r="M26" s="333">
        <v>0</v>
      </c>
      <c r="N26" s="334">
        <v>8</v>
      </c>
      <c r="O26" s="366">
        <f>SUM(J26:N26)</f>
        <v>11</v>
      </c>
      <c r="P26" s="339">
        <v>0</v>
      </c>
      <c r="Q26" s="289">
        <v>110</v>
      </c>
      <c r="R26" s="289">
        <v>105</v>
      </c>
      <c r="S26" s="289">
        <v>70</v>
      </c>
      <c r="T26" s="290">
        <v>194</v>
      </c>
      <c r="U26" s="368">
        <f>SUM(P26:T26)</f>
        <v>479</v>
      </c>
      <c r="V26" s="291">
        <v>0</v>
      </c>
      <c r="W26" s="292">
        <v>0</v>
      </c>
      <c r="X26" s="292">
        <v>3</v>
      </c>
      <c r="Y26" s="292">
        <v>0</v>
      </c>
      <c r="Z26" s="282">
        <v>9</v>
      </c>
      <c r="AA26" s="370">
        <f>SUM(V26:Z26)</f>
        <v>12</v>
      </c>
    </row>
    <row r="27" spans="1:27" s="270" customFormat="1" ht="12.45">
      <c r="A27" s="262">
        <v>45054</v>
      </c>
      <c r="B27" s="263">
        <v>45058</v>
      </c>
      <c r="C27" s="264">
        <v>19</v>
      </c>
      <c r="D27" s="265">
        <v>285</v>
      </c>
      <c r="E27" s="266">
        <v>220</v>
      </c>
      <c r="F27" s="266">
        <v>104</v>
      </c>
      <c r="G27" s="266">
        <v>73</v>
      </c>
      <c r="H27" s="276">
        <v>80</v>
      </c>
      <c r="I27" s="362">
        <f>SUM(D27:H27)</f>
        <v>762</v>
      </c>
      <c r="J27" s="278">
        <v>8</v>
      </c>
      <c r="K27" s="271">
        <v>7</v>
      </c>
      <c r="L27" s="271">
        <v>0</v>
      </c>
      <c r="M27" s="271">
        <v>2</v>
      </c>
      <c r="N27" s="277">
        <v>11</v>
      </c>
      <c r="O27" s="366">
        <f t="shared" ref="O27:O30" si="12">SUM(J27:N27)</f>
        <v>28</v>
      </c>
      <c r="P27" s="279">
        <v>121</v>
      </c>
      <c r="Q27" s="267">
        <v>89</v>
      </c>
      <c r="R27" s="267">
        <v>107</v>
      </c>
      <c r="S27" s="267">
        <v>127</v>
      </c>
      <c r="T27" s="281">
        <v>152</v>
      </c>
      <c r="U27" s="368">
        <f t="shared" ref="U27:U30" si="13">SUM(P27:T27)</f>
        <v>596</v>
      </c>
      <c r="V27" s="268">
        <v>0</v>
      </c>
      <c r="W27" s="269">
        <v>3</v>
      </c>
      <c r="X27" s="269">
        <v>2</v>
      </c>
      <c r="Y27" s="269">
        <v>0</v>
      </c>
      <c r="Z27" s="275">
        <v>2</v>
      </c>
      <c r="AA27" s="370">
        <f t="shared" ref="AA27:AA30" si="14">SUM(V27:Z27)</f>
        <v>7</v>
      </c>
    </row>
    <row r="28" spans="1:27" s="270" customFormat="1" ht="12.45">
      <c r="A28" s="262">
        <v>45061</v>
      </c>
      <c r="B28" s="263">
        <v>45065</v>
      </c>
      <c r="C28" s="264">
        <v>20</v>
      </c>
      <c r="D28" s="265">
        <v>223</v>
      </c>
      <c r="E28" s="266">
        <v>216</v>
      </c>
      <c r="F28" s="266">
        <v>89</v>
      </c>
      <c r="G28" s="266">
        <v>63</v>
      </c>
      <c r="H28" s="276">
        <v>86</v>
      </c>
      <c r="I28" s="362">
        <f>SUM(D28:H28)</f>
        <v>677</v>
      </c>
      <c r="J28" s="278">
        <v>9</v>
      </c>
      <c r="K28" s="271">
        <v>12</v>
      </c>
      <c r="L28" s="271">
        <v>0</v>
      </c>
      <c r="M28" s="271">
        <v>3</v>
      </c>
      <c r="N28" s="277">
        <v>2</v>
      </c>
      <c r="O28" s="366">
        <f t="shared" si="12"/>
        <v>26</v>
      </c>
      <c r="P28" s="279">
        <v>107</v>
      </c>
      <c r="Q28" s="267">
        <v>111</v>
      </c>
      <c r="R28" s="267">
        <v>135</v>
      </c>
      <c r="S28" s="267">
        <v>116</v>
      </c>
      <c r="T28" s="281">
        <v>145</v>
      </c>
      <c r="U28" s="368">
        <f t="shared" si="13"/>
        <v>614</v>
      </c>
      <c r="V28" s="268">
        <v>2</v>
      </c>
      <c r="W28" s="269">
        <v>0</v>
      </c>
      <c r="X28" s="269">
        <v>0</v>
      </c>
      <c r="Y28" s="269">
        <v>2</v>
      </c>
      <c r="Z28" s="275">
        <v>4</v>
      </c>
      <c r="AA28" s="370">
        <f t="shared" si="14"/>
        <v>8</v>
      </c>
    </row>
    <row r="29" spans="1:27" s="270" customFormat="1" ht="12.45">
      <c r="A29" s="262">
        <v>45068</v>
      </c>
      <c r="B29" s="263">
        <v>45072</v>
      </c>
      <c r="C29" s="264">
        <v>21</v>
      </c>
      <c r="D29" s="265">
        <v>227</v>
      </c>
      <c r="E29" s="266">
        <v>114</v>
      </c>
      <c r="F29" s="266">
        <v>35</v>
      </c>
      <c r="G29" s="266">
        <v>91</v>
      </c>
      <c r="H29" s="276">
        <v>92</v>
      </c>
      <c r="I29" s="362">
        <f>SUM(D29:H29)</f>
        <v>559</v>
      </c>
      <c r="J29" s="278">
        <v>1</v>
      </c>
      <c r="K29" s="271">
        <v>0</v>
      </c>
      <c r="L29" s="271">
        <v>8</v>
      </c>
      <c r="M29" s="271">
        <v>3</v>
      </c>
      <c r="N29" s="277">
        <v>20</v>
      </c>
      <c r="O29" s="366">
        <f t="shared" si="12"/>
        <v>32</v>
      </c>
      <c r="P29" s="279">
        <v>118</v>
      </c>
      <c r="Q29" s="267">
        <v>96</v>
      </c>
      <c r="R29" s="267">
        <v>69</v>
      </c>
      <c r="S29" s="267">
        <v>108</v>
      </c>
      <c r="T29" s="281">
        <v>101</v>
      </c>
      <c r="U29" s="368">
        <f t="shared" si="13"/>
        <v>492</v>
      </c>
      <c r="V29" s="268">
        <v>0</v>
      </c>
      <c r="W29" s="269">
        <v>0</v>
      </c>
      <c r="X29" s="269">
        <v>0</v>
      </c>
      <c r="Y29" s="269">
        <v>4</v>
      </c>
      <c r="Z29" s="275">
        <v>1</v>
      </c>
      <c r="AA29" s="370">
        <f t="shared" si="14"/>
        <v>5</v>
      </c>
    </row>
    <row r="30" spans="1:27" s="270" customFormat="1" ht="13.1" thickBot="1">
      <c r="A30" s="318">
        <v>45075</v>
      </c>
      <c r="B30" s="319">
        <v>45079</v>
      </c>
      <c r="C30" s="320">
        <v>22</v>
      </c>
      <c r="D30" s="321">
        <v>181</v>
      </c>
      <c r="E30" s="322">
        <v>284</v>
      </c>
      <c r="F30" s="322">
        <v>174</v>
      </c>
      <c r="G30" s="322">
        <v>58</v>
      </c>
      <c r="H30" s="323">
        <v>99</v>
      </c>
      <c r="I30" s="362">
        <f>SUM(D30:H30)</f>
        <v>796</v>
      </c>
      <c r="J30" s="324">
        <v>6</v>
      </c>
      <c r="K30" s="325">
        <v>18</v>
      </c>
      <c r="L30" s="325">
        <v>6</v>
      </c>
      <c r="M30" s="325">
        <v>2</v>
      </c>
      <c r="N30" s="326">
        <v>2</v>
      </c>
      <c r="O30" s="366">
        <f t="shared" si="12"/>
        <v>34</v>
      </c>
      <c r="P30" s="327">
        <v>92</v>
      </c>
      <c r="Q30" s="328">
        <v>96</v>
      </c>
      <c r="R30" s="328">
        <v>107</v>
      </c>
      <c r="S30" s="328">
        <v>104</v>
      </c>
      <c r="T30" s="329">
        <v>131</v>
      </c>
      <c r="U30" s="368">
        <f t="shared" si="13"/>
        <v>530</v>
      </c>
      <c r="V30" s="330">
        <v>0</v>
      </c>
      <c r="W30" s="331">
        <v>0</v>
      </c>
      <c r="X30" s="331">
        <v>13</v>
      </c>
      <c r="Y30" s="331">
        <v>0</v>
      </c>
      <c r="Z30" s="332">
        <v>0</v>
      </c>
      <c r="AA30" s="370">
        <f t="shared" si="14"/>
        <v>13</v>
      </c>
    </row>
    <row r="31" spans="1:27" s="357" customFormat="1" ht="13.75" thickTop="1" thickBot="1">
      <c r="A31" s="573" t="s">
        <v>2409</v>
      </c>
      <c r="B31" s="574"/>
      <c r="C31" s="575"/>
      <c r="D31" s="343"/>
      <c r="E31" s="344"/>
      <c r="F31" s="344"/>
      <c r="G31" s="344"/>
      <c r="H31" s="345"/>
      <c r="I31" s="346">
        <f>SUM(I26:I30)</f>
        <v>3564</v>
      </c>
      <c r="J31" s="347"/>
      <c r="K31" s="348"/>
      <c r="L31" s="348"/>
      <c r="M31" s="348"/>
      <c r="N31" s="349"/>
      <c r="O31" s="350">
        <f>SUM(O26:O30)</f>
        <v>131</v>
      </c>
      <c r="P31" s="337"/>
      <c r="Q31" s="338"/>
      <c r="R31" s="338"/>
      <c r="S31" s="338"/>
      <c r="T31" s="351"/>
      <c r="U31" s="352">
        <f>SUM(U26:U30)</f>
        <v>2711</v>
      </c>
      <c r="V31" s="353"/>
      <c r="W31" s="354"/>
      <c r="X31" s="354"/>
      <c r="Y31" s="354"/>
      <c r="Z31" s="355"/>
      <c r="AA31" s="356">
        <f>SUM(AA26:AA30)</f>
        <v>45</v>
      </c>
    </row>
    <row r="32" spans="1:27" s="270" customFormat="1" ht="13.1" thickTop="1">
      <c r="A32" s="283">
        <v>45082</v>
      </c>
      <c r="B32" s="284">
        <v>45086</v>
      </c>
      <c r="C32" s="315">
        <v>23</v>
      </c>
      <c r="D32" s="316">
        <v>176</v>
      </c>
      <c r="E32" s="285">
        <v>276</v>
      </c>
      <c r="F32" s="285">
        <v>74</v>
      </c>
      <c r="G32" s="285">
        <v>76</v>
      </c>
      <c r="H32" s="286">
        <v>75</v>
      </c>
      <c r="I32" s="362">
        <f>SUM(D32:H32)</f>
        <v>677</v>
      </c>
      <c r="J32" s="287">
        <v>20</v>
      </c>
      <c r="K32" s="333">
        <v>3</v>
      </c>
      <c r="L32" s="333">
        <v>2</v>
      </c>
      <c r="M32" s="333">
        <v>4</v>
      </c>
      <c r="N32" s="334">
        <v>0</v>
      </c>
      <c r="O32" s="366">
        <f>SUM(J32:N32)</f>
        <v>29</v>
      </c>
      <c r="P32" s="288">
        <v>91</v>
      </c>
      <c r="Q32" s="289">
        <v>105</v>
      </c>
      <c r="R32" s="289">
        <v>123</v>
      </c>
      <c r="S32" s="289">
        <v>101</v>
      </c>
      <c r="T32" s="290">
        <v>107</v>
      </c>
      <c r="U32" s="368">
        <f>SUM(P32:T32)</f>
        <v>527</v>
      </c>
      <c r="V32" s="291">
        <v>8</v>
      </c>
      <c r="W32" s="292">
        <v>0</v>
      </c>
      <c r="X32" s="292">
        <v>0</v>
      </c>
      <c r="Y32" s="292">
        <v>0</v>
      </c>
      <c r="Z32" s="282">
        <v>0</v>
      </c>
      <c r="AA32" s="370">
        <f>SUM(V32:Z32)</f>
        <v>8</v>
      </c>
    </row>
    <row r="33" spans="1:27" s="270" customFormat="1" ht="12.45">
      <c r="A33" s="262">
        <v>45089</v>
      </c>
      <c r="B33" s="263">
        <v>45093</v>
      </c>
      <c r="C33" s="264">
        <v>24</v>
      </c>
      <c r="D33" s="265">
        <v>274</v>
      </c>
      <c r="E33" s="266">
        <v>239</v>
      </c>
      <c r="F33" s="266">
        <v>241</v>
      </c>
      <c r="G33" s="266">
        <v>57</v>
      </c>
      <c r="H33" s="276">
        <v>92</v>
      </c>
      <c r="I33" s="362">
        <f>SUM(D33:H33)</f>
        <v>903</v>
      </c>
      <c r="J33" s="278">
        <v>0</v>
      </c>
      <c r="K33" s="271">
        <v>26</v>
      </c>
      <c r="L33" s="271">
        <v>20</v>
      </c>
      <c r="M33" s="271">
        <v>4</v>
      </c>
      <c r="N33" s="277">
        <v>0</v>
      </c>
      <c r="O33" s="366">
        <f t="shared" ref="O33:O35" si="15">SUM(J33:N33)</f>
        <v>50</v>
      </c>
      <c r="P33" s="279">
        <v>106</v>
      </c>
      <c r="Q33" s="267">
        <v>89</v>
      </c>
      <c r="R33" s="267">
        <v>128</v>
      </c>
      <c r="S33" s="267">
        <v>117</v>
      </c>
      <c r="T33" s="281">
        <v>163</v>
      </c>
      <c r="U33" s="368">
        <f t="shared" ref="U33:U35" si="16">SUM(P33:T33)</f>
        <v>603</v>
      </c>
      <c r="V33" s="268">
        <v>0</v>
      </c>
      <c r="W33" s="269">
        <v>6</v>
      </c>
      <c r="X33" s="269">
        <v>0</v>
      </c>
      <c r="Y33" s="269">
        <v>8</v>
      </c>
      <c r="Z33" s="275">
        <v>0</v>
      </c>
      <c r="AA33" s="370">
        <f t="shared" ref="AA33:AA35" si="17">SUM(V33:Z33)</f>
        <v>14</v>
      </c>
    </row>
    <row r="34" spans="1:27" s="270" customFormat="1" ht="12.45">
      <c r="A34" s="262">
        <v>45096</v>
      </c>
      <c r="B34" s="263">
        <v>45100</v>
      </c>
      <c r="C34" s="264">
        <v>25</v>
      </c>
      <c r="D34" s="265">
        <v>393</v>
      </c>
      <c r="E34" s="266">
        <v>322</v>
      </c>
      <c r="F34" s="266">
        <v>100</v>
      </c>
      <c r="G34" s="266">
        <v>84</v>
      </c>
      <c r="H34" s="276">
        <v>116</v>
      </c>
      <c r="I34" s="362">
        <f>SUM(D34:H34)</f>
        <v>1015</v>
      </c>
      <c r="J34" s="278">
        <v>1</v>
      </c>
      <c r="K34" s="271">
        <v>6</v>
      </c>
      <c r="L34" s="271">
        <v>0</v>
      </c>
      <c r="M34" s="271">
        <v>2</v>
      </c>
      <c r="N34" s="277">
        <v>4</v>
      </c>
      <c r="O34" s="366">
        <f t="shared" si="15"/>
        <v>13</v>
      </c>
      <c r="P34" s="279">
        <v>120</v>
      </c>
      <c r="Q34" s="267">
        <v>118</v>
      </c>
      <c r="R34" s="267">
        <v>143</v>
      </c>
      <c r="S34" s="267">
        <v>157</v>
      </c>
      <c r="T34" s="281">
        <v>188</v>
      </c>
      <c r="U34" s="368">
        <f t="shared" si="16"/>
        <v>726</v>
      </c>
      <c r="V34" s="268">
        <v>0</v>
      </c>
      <c r="W34" s="269">
        <v>0</v>
      </c>
      <c r="X34" s="269">
        <v>12</v>
      </c>
      <c r="Y34" s="269">
        <v>2</v>
      </c>
      <c r="Z34" s="275">
        <v>2</v>
      </c>
      <c r="AA34" s="370">
        <f t="shared" si="17"/>
        <v>16</v>
      </c>
    </row>
    <row r="35" spans="1:27" s="270" customFormat="1" ht="13.1" thickBot="1">
      <c r="A35" s="318">
        <v>45103</v>
      </c>
      <c r="B35" s="319">
        <v>45107</v>
      </c>
      <c r="C35" s="320">
        <v>26</v>
      </c>
      <c r="D35" s="321">
        <v>311</v>
      </c>
      <c r="E35" s="322">
        <v>283</v>
      </c>
      <c r="F35" s="322">
        <v>83</v>
      </c>
      <c r="G35" s="322">
        <v>109</v>
      </c>
      <c r="H35" s="323">
        <v>39</v>
      </c>
      <c r="I35" s="362">
        <f>SUM(D35:H35)</f>
        <v>825</v>
      </c>
      <c r="J35" s="324">
        <v>6</v>
      </c>
      <c r="K35" s="325">
        <v>31</v>
      </c>
      <c r="L35" s="325">
        <v>4</v>
      </c>
      <c r="M35" s="325">
        <v>2</v>
      </c>
      <c r="N35" s="326">
        <v>2</v>
      </c>
      <c r="O35" s="366">
        <f t="shared" si="15"/>
        <v>45</v>
      </c>
      <c r="P35" s="327">
        <v>134</v>
      </c>
      <c r="Q35" s="328">
        <v>133</v>
      </c>
      <c r="R35" s="328">
        <v>158</v>
      </c>
      <c r="S35" s="328">
        <v>136</v>
      </c>
      <c r="T35" s="329">
        <v>140</v>
      </c>
      <c r="U35" s="368">
        <f t="shared" si="16"/>
        <v>701</v>
      </c>
      <c r="V35" s="330">
        <v>0</v>
      </c>
      <c r="W35" s="331">
        <v>7</v>
      </c>
      <c r="X35" s="331">
        <v>0</v>
      </c>
      <c r="Y35" s="331">
        <v>4</v>
      </c>
      <c r="Z35" s="332">
        <v>0</v>
      </c>
      <c r="AA35" s="370">
        <f t="shared" si="17"/>
        <v>11</v>
      </c>
    </row>
    <row r="36" spans="1:27" s="357" customFormat="1" ht="13.75" thickTop="1" thickBot="1">
      <c r="A36" s="573" t="s">
        <v>2410</v>
      </c>
      <c r="B36" s="574"/>
      <c r="C36" s="575"/>
      <c r="D36" s="343"/>
      <c r="E36" s="344"/>
      <c r="F36" s="344"/>
      <c r="G36" s="344"/>
      <c r="H36" s="345"/>
      <c r="I36" s="346">
        <f>SUM(I32:I35)</f>
        <v>3420</v>
      </c>
      <c r="J36" s="347"/>
      <c r="K36" s="348"/>
      <c r="L36" s="348"/>
      <c r="M36" s="348"/>
      <c r="N36" s="349"/>
      <c r="O36" s="350">
        <f>SUM(O32:O35)</f>
        <v>137</v>
      </c>
      <c r="P36" s="337"/>
      <c r="Q36" s="338"/>
      <c r="R36" s="338"/>
      <c r="S36" s="338"/>
      <c r="T36" s="351"/>
      <c r="U36" s="352">
        <f>SUM(U32:U35)</f>
        <v>2557</v>
      </c>
      <c r="V36" s="353"/>
      <c r="W36" s="354"/>
      <c r="X36" s="354"/>
      <c r="Y36" s="354"/>
      <c r="Z36" s="355"/>
      <c r="AA36" s="356">
        <f>SUM(AA32:AA35)</f>
        <v>49</v>
      </c>
    </row>
    <row r="37" spans="1:27" s="270" customFormat="1" ht="13.1" thickTop="1">
      <c r="A37" s="283">
        <v>45110</v>
      </c>
      <c r="B37" s="284">
        <v>45114</v>
      </c>
      <c r="C37" s="315">
        <v>27</v>
      </c>
      <c r="D37" s="316">
        <v>90</v>
      </c>
      <c r="E37" s="285">
        <v>253</v>
      </c>
      <c r="F37" s="285">
        <v>152</v>
      </c>
      <c r="G37" s="285">
        <v>149</v>
      </c>
      <c r="H37" s="286">
        <v>99</v>
      </c>
      <c r="I37" s="362">
        <f>SUM(D37:H37)</f>
        <v>743</v>
      </c>
      <c r="J37" s="287">
        <v>4</v>
      </c>
      <c r="K37" s="333">
        <v>0</v>
      </c>
      <c r="L37" s="333">
        <v>9</v>
      </c>
      <c r="M37" s="333">
        <v>0</v>
      </c>
      <c r="N37" s="334">
        <v>3</v>
      </c>
      <c r="O37" s="366">
        <f>SUM(J37:N37)</f>
        <v>16</v>
      </c>
      <c r="P37" s="288">
        <v>127</v>
      </c>
      <c r="Q37" s="289">
        <v>113</v>
      </c>
      <c r="R37" s="289">
        <v>149</v>
      </c>
      <c r="S37" s="289">
        <v>141</v>
      </c>
      <c r="T37" s="290">
        <v>171</v>
      </c>
      <c r="U37" s="368">
        <f>SUM(P37:T37)</f>
        <v>701</v>
      </c>
      <c r="V37" s="291">
        <v>0</v>
      </c>
      <c r="W37" s="292">
        <v>4</v>
      </c>
      <c r="X37" s="292">
        <v>0</v>
      </c>
      <c r="Y37" s="292">
        <v>0</v>
      </c>
      <c r="Z37" s="282">
        <v>10</v>
      </c>
      <c r="AA37" s="370">
        <f>SUM(V37:Z37)</f>
        <v>14</v>
      </c>
    </row>
    <row r="38" spans="1:27" s="270" customFormat="1" ht="12.45">
      <c r="A38" s="262">
        <v>45117</v>
      </c>
      <c r="B38" s="263">
        <v>45121</v>
      </c>
      <c r="C38" s="264">
        <v>28</v>
      </c>
      <c r="D38" s="265">
        <v>212</v>
      </c>
      <c r="E38" s="266">
        <v>229</v>
      </c>
      <c r="F38" s="266">
        <v>157</v>
      </c>
      <c r="G38" s="266">
        <v>93</v>
      </c>
      <c r="H38" s="276">
        <v>96</v>
      </c>
      <c r="I38" s="362">
        <f>SUM(D38:H38)</f>
        <v>787</v>
      </c>
      <c r="J38" s="278">
        <v>7</v>
      </c>
      <c r="K38" s="271">
        <v>10</v>
      </c>
      <c r="L38" s="271">
        <v>2</v>
      </c>
      <c r="M38" s="271">
        <v>9</v>
      </c>
      <c r="N38" s="277">
        <v>0</v>
      </c>
      <c r="O38" s="366">
        <f t="shared" ref="O38:O41" si="18">SUM(J38:N38)</f>
        <v>28</v>
      </c>
      <c r="P38" s="279">
        <v>136</v>
      </c>
      <c r="Q38" s="267">
        <v>110</v>
      </c>
      <c r="R38" s="267">
        <v>115</v>
      </c>
      <c r="S38" s="267">
        <v>118</v>
      </c>
      <c r="T38" s="281">
        <v>154</v>
      </c>
      <c r="U38" s="368">
        <f t="shared" ref="U38:U41" si="19">SUM(P38:T38)</f>
        <v>633</v>
      </c>
      <c r="V38" s="268">
        <v>4</v>
      </c>
      <c r="W38" s="269">
        <v>0</v>
      </c>
      <c r="X38" s="269">
        <v>4</v>
      </c>
      <c r="Y38" s="269">
        <v>0</v>
      </c>
      <c r="Z38" s="275">
        <v>0</v>
      </c>
      <c r="AA38" s="370">
        <f t="shared" ref="AA38:AA41" si="20">SUM(V38:Z38)</f>
        <v>8</v>
      </c>
    </row>
    <row r="39" spans="1:27" s="270" customFormat="1" ht="12.45">
      <c r="A39" s="262">
        <v>45124</v>
      </c>
      <c r="B39" s="263">
        <v>45128</v>
      </c>
      <c r="C39" s="264">
        <v>29</v>
      </c>
      <c r="D39" s="265">
        <v>346</v>
      </c>
      <c r="E39" s="266">
        <v>218</v>
      </c>
      <c r="F39" s="266">
        <v>82</v>
      </c>
      <c r="G39" s="266">
        <v>91</v>
      </c>
      <c r="H39" s="276">
        <v>73</v>
      </c>
      <c r="I39" s="362">
        <f>SUM(D39:H39)</f>
        <v>810</v>
      </c>
      <c r="J39" s="278">
        <v>6</v>
      </c>
      <c r="K39" s="271">
        <v>1</v>
      </c>
      <c r="L39" s="271">
        <v>1</v>
      </c>
      <c r="M39" s="271">
        <v>3</v>
      </c>
      <c r="N39" s="277">
        <v>3</v>
      </c>
      <c r="O39" s="366">
        <f t="shared" si="18"/>
        <v>14</v>
      </c>
      <c r="P39" s="279">
        <v>127</v>
      </c>
      <c r="Q39" s="267">
        <v>124</v>
      </c>
      <c r="R39" s="267">
        <v>145</v>
      </c>
      <c r="S39" s="267">
        <v>122</v>
      </c>
      <c r="T39" s="281">
        <v>159</v>
      </c>
      <c r="U39" s="368">
        <f t="shared" si="19"/>
        <v>677</v>
      </c>
      <c r="V39" s="268">
        <v>0</v>
      </c>
      <c r="W39" s="269">
        <v>0</v>
      </c>
      <c r="X39" s="269">
        <v>5</v>
      </c>
      <c r="Y39" s="269">
        <v>2</v>
      </c>
      <c r="Z39" s="275">
        <v>3</v>
      </c>
      <c r="AA39" s="370">
        <f t="shared" si="20"/>
        <v>10</v>
      </c>
    </row>
    <row r="40" spans="1:27" s="270" customFormat="1" ht="12.45">
      <c r="A40" s="262">
        <v>45131</v>
      </c>
      <c r="B40" s="263">
        <v>45135</v>
      </c>
      <c r="C40" s="264">
        <v>30</v>
      </c>
      <c r="D40" s="265">
        <v>318</v>
      </c>
      <c r="E40" s="266">
        <v>194</v>
      </c>
      <c r="F40" s="266">
        <v>117</v>
      </c>
      <c r="G40" s="266">
        <v>126</v>
      </c>
      <c r="H40" s="276">
        <v>60</v>
      </c>
      <c r="I40" s="362">
        <f>SUM(D40:H40)</f>
        <v>815</v>
      </c>
      <c r="J40" s="278">
        <v>8</v>
      </c>
      <c r="K40" s="271">
        <v>11</v>
      </c>
      <c r="L40" s="271">
        <v>6</v>
      </c>
      <c r="M40" s="271">
        <v>0</v>
      </c>
      <c r="N40" s="277">
        <v>3</v>
      </c>
      <c r="O40" s="366">
        <f t="shared" si="18"/>
        <v>28</v>
      </c>
      <c r="P40" s="279">
        <v>101</v>
      </c>
      <c r="Q40" s="267">
        <v>115</v>
      </c>
      <c r="R40" s="267">
        <v>104</v>
      </c>
      <c r="S40" s="267">
        <v>139</v>
      </c>
      <c r="T40" s="281">
        <v>185</v>
      </c>
      <c r="U40" s="368">
        <f t="shared" si="19"/>
        <v>644</v>
      </c>
      <c r="V40" s="268">
        <v>0</v>
      </c>
      <c r="W40" s="269">
        <v>5</v>
      </c>
      <c r="X40" s="269">
        <v>3</v>
      </c>
      <c r="Y40" s="269">
        <v>6</v>
      </c>
      <c r="Z40" s="275">
        <v>0</v>
      </c>
      <c r="AA40" s="370">
        <f t="shared" si="20"/>
        <v>14</v>
      </c>
    </row>
    <row r="41" spans="1:27" s="270" customFormat="1" ht="13.1" thickBot="1">
      <c r="A41" s="318">
        <v>45138</v>
      </c>
      <c r="B41" s="319">
        <v>45142</v>
      </c>
      <c r="C41" s="320">
        <v>31</v>
      </c>
      <c r="D41" s="321">
        <v>245</v>
      </c>
      <c r="E41" s="322">
        <v>165</v>
      </c>
      <c r="F41" s="322">
        <v>96</v>
      </c>
      <c r="G41" s="322">
        <v>121</v>
      </c>
      <c r="H41" s="323">
        <v>57</v>
      </c>
      <c r="I41" s="362">
        <f>SUM(D41:H41)</f>
        <v>684</v>
      </c>
      <c r="J41" s="324">
        <v>8</v>
      </c>
      <c r="K41" s="325">
        <v>11</v>
      </c>
      <c r="L41" s="325">
        <v>0</v>
      </c>
      <c r="M41" s="325">
        <v>14</v>
      </c>
      <c r="N41" s="326">
        <v>3</v>
      </c>
      <c r="O41" s="366">
        <f t="shared" si="18"/>
        <v>36</v>
      </c>
      <c r="P41" s="327">
        <v>124</v>
      </c>
      <c r="Q41" s="328">
        <v>127</v>
      </c>
      <c r="R41" s="328">
        <v>100</v>
      </c>
      <c r="S41" s="328">
        <v>118</v>
      </c>
      <c r="T41" s="329">
        <v>144</v>
      </c>
      <c r="U41" s="368">
        <f t="shared" si="19"/>
        <v>613</v>
      </c>
      <c r="V41" s="330">
        <v>4</v>
      </c>
      <c r="W41" s="331">
        <v>0</v>
      </c>
      <c r="X41" s="331">
        <v>0</v>
      </c>
      <c r="Y41" s="331">
        <v>0</v>
      </c>
      <c r="Z41" s="332">
        <v>0</v>
      </c>
      <c r="AA41" s="370">
        <f t="shared" si="20"/>
        <v>4</v>
      </c>
    </row>
    <row r="42" spans="1:27" s="357" customFormat="1" ht="13.75" thickTop="1" thickBot="1">
      <c r="A42" s="573" t="s">
        <v>2411</v>
      </c>
      <c r="B42" s="574"/>
      <c r="C42" s="575"/>
      <c r="D42" s="343"/>
      <c r="E42" s="344"/>
      <c r="F42" s="344"/>
      <c r="G42" s="344"/>
      <c r="H42" s="345"/>
      <c r="I42" s="346">
        <f>SUM(I37:I41)</f>
        <v>3839</v>
      </c>
      <c r="J42" s="347"/>
      <c r="K42" s="348"/>
      <c r="L42" s="348"/>
      <c r="M42" s="348"/>
      <c r="N42" s="349"/>
      <c r="O42" s="350">
        <f>SUM(O37:O41)</f>
        <v>122</v>
      </c>
      <c r="P42" s="337"/>
      <c r="Q42" s="338"/>
      <c r="R42" s="338"/>
      <c r="S42" s="338"/>
      <c r="T42" s="351"/>
      <c r="U42" s="352">
        <f>SUM(U37:U41)</f>
        <v>3268</v>
      </c>
      <c r="V42" s="353"/>
      <c r="W42" s="354"/>
      <c r="X42" s="354"/>
      <c r="Y42" s="354"/>
      <c r="Z42" s="355"/>
      <c r="AA42" s="356">
        <f>SUM(AA37:AA41)</f>
        <v>50</v>
      </c>
    </row>
    <row r="43" spans="1:27" s="270" customFormat="1" ht="13.1" thickTop="1">
      <c r="A43" s="283">
        <v>45145</v>
      </c>
      <c r="B43" s="284">
        <v>45149</v>
      </c>
      <c r="C43" s="315">
        <v>32</v>
      </c>
      <c r="D43" s="316">
        <v>252</v>
      </c>
      <c r="E43" s="285">
        <v>128</v>
      </c>
      <c r="F43" s="285">
        <v>114</v>
      </c>
      <c r="G43" s="285">
        <v>96</v>
      </c>
      <c r="H43" s="286">
        <v>65</v>
      </c>
      <c r="I43" s="362">
        <f>SUM(D43:H43)</f>
        <v>655</v>
      </c>
      <c r="J43" s="287">
        <v>4</v>
      </c>
      <c r="K43" s="333">
        <v>8</v>
      </c>
      <c r="L43" s="333">
        <v>2</v>
      </c>
      <c r="M43" s="333">
        <v>2</v>
      </c>
      <c r="N43" s="334">
        <v>12</v>
      </c>
      <c r="O43" s="366">
        <f>SUM(J43:N43)</f>
        <v>28</v>
      </c>
      <c r="P43" s="288">
        <v>117</v>
      </c>
      <c r="Q43" s="289">
        <v>95</v>
      </c>
      <c r="R43" s="289">
        <v>105</v>
      </c>
      <c r="S43" s="289">
        <v>101</v>
      </c>
      <c r="T43" s="290">
        <v>129</v>
      </c>
      <c r="U43" s="368">
        <f>SUM(P43:T43)</f>
        <v>547</v>
      </c>
      <c r="V43" s="291">
        <v>11</v>
      </c>
      <c r="W43" s="292">
        <v>0</v>
      </c>
      <c r="X43" s="292">
        <v>0</v>
      </c>
      <c r="Y43" s="292">
        <v>7</v>
      </c>
      <c r="Z43" s="282">
        <v>0</v>
      </c>
      <c r="AA43" s="370">
        <f>SUM(V43:Z43)</f>
        <v>18</v>
      </c>
    </row>
    <row r="44" spans="1:27" s="270" customFormat="1" ht="12.45">
      <c r="A44" s="262">
        <v>45152</v>
      </c>
      <c r="B44" s="263">
        <v>45156</v>
      </c>
      <c r="C44" s="264">
        <v>33</v>
      </c>
      <c r="D44" s="265">
        <v>351</v>
      </c>
      <c r="E44" s="266">
        <v>0</v>
      </c>
      <c r="F44" s="266">
        <v>274</v>
      </c>
      <c r="G44" s="266">
        <v>133</v>
      </c>
      <c r="H44" s="276">
        <v>84</v>
      </c>
      <c r="I44" s="362">
        <f>SUM(D44:H44)</f>
        <v>842</v>
      </c>
      <c r="J44" s="376">
        <v>28</v>
      </c>
      <c r="K44" s="271">
        <v>0</v>
      </c>
      <c r="L44" s="271">
        <v>5</v>
      </c>
      <c r="M44" s="271">
        <v>0</v>
      </c>
      <c r="N44" s="277">
        <v>0</v>
      </c>
      <c r="O44" s="366">
        <f t="shared" ref="O44:O46" si="21">SUM(J44:N44)</f>
        <v>33</v>
      </c>
      <c r="P44" s="279">
        <v>101</v>
      </c>
      <c r="Q44" s="267">
        <v>0</v>
      </c>
      <c r="R44" s="267">
        <v>206</v>
      </c>
      <c r="S44" s="267">
        <v>154</v>
      </c>
      <c r="T44" s="281">
        <v>207</v>
      </c>
      <c r="U44" s="368">
        <f t="shared" ref="U44:U46" si="22">SUM(P44:T44)</f>
        <v>668</v>
      </c>
      <c r="V44" s="268">
        <v>7</v>
      </c>
      <c r="W44" s="269">
        <v>0</v>
      </c>
      <c r="X44" s="269">
        <v>3</v>
      </c>
      <c r="Y44" s="269">
        <v>5</v>
      </c>
      <c r="Z44" s="275">
        <v>0</v>
      </c>
      <c r="AA44" s="370">
        <f t="shared" ref="AA44:AA46" si="23">SUM(V44:Z44)</f>
        <v>15</v>
      </c>
    </row>
    <row r="45" spans="1:27" s="270" customFormat="1" ht="12.45">
      <c r="A45" s="262">
        <v>45159</v>
      </c>
      <c r="B45" s="263">
        <v>45163</v>
      </c>
      <c r="C45" s="264">
        <v>34</v>
      </c>
      <c r="D45" s="265">
        <v>177</v>
      </c>
      <c r="E45" s="266">
        <v>171</v>
      </c>
      <c r="F45" s="266">
        <v>96</v>
      </c>
      <c r="G45" s="266">
        <v>107</v>
      </c>
      <c r="H45" s="276">
        <v>70</v>
      </c>
      <c r="I45" s="362">
        <f>SUM(D45:H45)</f>
        <v>621</v>
      </c>
      <c r="J45" s="278">
        <v>20</v>
      </c>
      <c r="K45" s="271">
        <v>1</v>
      </c>
      <c r="L45" s="271">
        <v>5</v>
      </c>
      <c r="M45" s="271">
        <v>8</v>
      </c>
      <c r="N45" s="277">
        <v>6</v>
      </c>
      <c r="O45" s="366">
        <f t="shared" si="21"/>
        <v>40</v>
      </c>
      <c r="P45" s="279">
        <v>128</v>
      </c>
      <c r="Q45" s="267">
        <v>75</v>
      </c>
      <c r="R45" s="267">
        <v>123</v>
      </c>
      <c r="S45" s="267">
        <v>114</v>
      </c>
      <c r="T45" s="281">
        <v>139</v>
      </c>
      <c r="U45" s="368">
        <f t="shared" si="22"/>
        <v>579</v>
      </c>
      <c r="V45" s="268">
        <v>5</v>
      </c>
      <c r="W45" s="269">
        <v>0</v>
      </c>
      <c r="X45" s="269">
        <v>0</v>
      </c>
      <c r="Y45" s="269">
        <v>12</v>
      </c>
      <c r="Z45" s="275">
        <v>1</v>
      </c>
      <c r="AA45" s="370">
        <f t="shared" si="23"/>
        <v>18</v>
      </c>
    </row>
    <row r="46" spans="1:27" s="270" customFormat="1" ht="13.1" thickBot="1">
      <c r="A46" s="318">
        <v>45166</v>
      </c>
      <c r="B46" s="319">
        <v>45170</v>
      </c>
      <c r="C46" s="320">
        <v>35</v>
      </c>
      <c r="D46" s="321">
        <v>322</v>
      </c>
      <c r="E46" s="322">
        <v>354</v>
      </c>
      <c r="F46" s="322">
        <v>135</v>
      </c>
      <c r="G46" s="322">
        <v>69</v>
      </c>
      <c r="H46" s="323"/>
      <c r="I46" s="362">
        <f>SUM(D46:H46)</f>
        <v>880</v>
      </c>
      <c r="J46" s="324">
        <v>11</v>
      </c>
      <c r="K46" s="325">
        <v>0</v>
      </c>
      <c r="L46" s="325">
        <v>2</v>
      </c>
      <c r="M46" s="325">
        <v>4</v>
      </c>
      <c r="N46" s="326">
        <v>16</v>
      </c>
      <c r="O46" s="366">
        <f t="shared" si="21"/>
        <v>33</v>
      </c>
      <c r="P46" s="327">
        <v>103</v>
      </c>
      <c r="Q46" s="328">
        <v>110</v>
      </c>
      <c r="R46" s="328">
        <v>133</v>
      </c>
      <c r="S46" s="328">
        <v>260</v>
      </c>
      <c r="T46" s="329">
        <v>176</v>
      </c>
      <c r="U46" s="368">
        <f t="shared" si="22"/>
        <v>782</v>
      </c>
      <c r="V46" s="330">
        <v>0</v>
      </c>
      <c r="W46" s="331">
        <v>7</v>
      </c>
      <c r="X46" s="331">
        <v>0</v>
      </c>
      <c r="Y46" s="331">
        <v>5</v>
      </c>
      <c r="Z46" s="332">
        <v>3</v>
      </c>
      <c r="AA46" s="370">
        <f t="shared" si="23"/>
        <v>15</v>
      </c>
    </row>
    <row r="47" spans="1:27" s="357" customFormat="1" ht="13.75" thickTop="1" thickBot="1">
      <c r="A47" s="573" t="s">
        <v>2412</v>
      </c>
      <c r="B47" s="574"/>
      <c r="C47" s="575"/>
      <c r="D47" s="343"/>
      <c r="E47" s="344"/>
      <c r="F47" s="344"/>
      <c r="G47" s="344"/>
      <c r="H47" s="345"/>
      <c r="I47" s="346">
        <f>SUM(I43:I46)</f>
        <v>2998</v>
      </c>
      <c r="J47" s="347"/>
      <c r="K47" s="348"/>
      <c r="L47" s="348"/>
      <c r="M47" s="348"/>
      <c r="N47" s="349"/>
      <c r="O47" s="350">
        <f>SUM(O43:O46)</f>
        <v>134</v>
      </c>
      <c r="P47" s="337"/>
      <c r="Q47" s="338"/>
      <c r="R47" s="338"/>
      <c r="S47" s="338"/>
      <c r="T47" s="351"/>
      <c r="U47" s="352">
        <f>SUM(U43:U46)</f>
        <v>2576</v>
      </c>
      <c r="V47" s="353"/>
      <c r="W47" s="354"/>
      <c r="X47" s="354"/>
      <c r="Y47" s="354"/>
      <c r="Z47" s="355"/>
      <c r="AA47" s="356">
        <f>SUM(AA43:AA46)</f>
        <v>66</v>
      </c>
    </row>
    <row r="48" spans="1:27" s="270" customFormat="1" ht="13.1" thickTop="1">
      <c r="A48" s="283">
        <v>45173</v>
      </c>
      <c r="B48" s="284">
        <v>45177</v>
      </c>
      <c r="C48" s="315">
        <v>36</v>
      </c>
      <c r="D48" s="316">
        <v>313</v>
      </c>
      <c r="E48" s="285">
        <v>180</v>
      </c>
      <c r="F48" s="285">
        <v>148</v>
      </c>
      <c r="G48" s="285">
        <v>100</v>
      </c>
      <c r="H48" s="286">
        <v>57</v>
      </c>
      <c r="I48" s="362">
        <f>SUM(D48:H48)</f>
        <v>798</v>
      </c>
      <c r="J48" s="287">
        <v>26</v>
      </c>
      <c r="K48" s="333">
        <v>0</v>
      </c>
      <c r="L48" s="333">
        <v>1</v>
      </c>
      <c r="M48" s="333">
        <v>5</v>
      </c>
      <c r="N48" s="334">
        <v>0</v>
      </c>
      <c r="O48" s="366">
        <f>SUM(J48:N48)</f>
        <v>32</v>
      </c>
      <c r="P48" s="288">
        <v>149</v>
      </c>
      <c r="Q48" s="289">
        <v>136</v>
      </c>
      <c r="R48" s="289">
        <v>136</v>
      </c>
      <c r="S48" s="289">
        <v>124</v>
      </c>
      <c r="T48" s="290">
        <v>175</v>
      </c>
      <c r="U48" s="368">
        <f>SUM(P48:T48)</f>
        <v>720</v>
      </c>
      <c r="V48" s="291">
        <v>3</v>
      </c>
      <c r="W48" s="292">
        <v>0</v>
      </c>
      <c r="X48" s="292">
        <v>8</v>
      </c>
      <c r="Y48" s="292">
        <v>0</v>
      </c>
      <c r="Z48" s="282">
        <v>0</v>
      </c>
      <c r="AA48" s="370">
        <f>SUM(V48:Z48)</f>
        <v>11</v>
      </c>
    </row>
    <row r="49" spans="1:27" s="270" customFormat="1" ht="12.45">
      <c r="A49" s="262">
        <v>45180</v>
      </c>
      <c r="B49" s="263">
        <v>45184</v>
      </c>
      <c r="C49" s="264">
        <v>37</v>
      </c>
      <c r="D49" s="265">
        <v>319</v>
      </c>
      <c r="E49" s="266">
        <v>273</v>
      </c>
      <c r="F49" s="266">
        <v>199</v>
      </c>
      <c r="G49" s="266">
        <v>84</v>
      </c>
      <c r="H49" s="276">
        <v>0</v>
      </c>
      <c r="I49" s="362">
        <f>SUM(D49:H49)</f>
        <v>875</v>
      </c>
      <c r="J49" s="278">
        <v>18</v>
      </c>
      <c r="K49" s="271">
        <v>36</v>
      </c>
      <c r="L49" s="271">
        <v>8</v>
      </c>
      <c r="M49" s="271">
        <v>18</v>
      </c>
      <c r="N49" s="277">
        <v>0</v>
      </c>
      <c r="O49" s="366">
        <f t="shared" ref="O49:O51" si="24">SUM(J49:N49)</f>
        <v>80</v>
      </c>
      <c r="P49" s="279">
        <v>100</v>
      </c>
      <c r="Q49" s="267">
        <v>123</v>
      </c>
      <c r="R49" s="267">
        <v>117</v>
      </c>
      <c r="S49" s="267">
        <v>120</v>
      </c>
      <c r="T49" s="281">
        <v>211</v>
      </c>
      <c r="U49" s="368">
        <f t="shared" ref="U49:U51" si="25">SUM(P49:T49)</f>
        <v>671</v>
      </c>
      <c r="V49" s="268">
        <v>3</v>
      </c>
      <c r="W49" s="269">
        <v>0</v>
      </c>
      <c r="X49" s="269">
        <v>0</v>
      </c>
      <c r="Y49" s="269">
        <v>0</v>
      </c>
      <c r="Z49" s="275">
        <v>5</v>
      </c>
      <c r="AA49" s="370">
        <f t="shared" ref="AA49:AA51" si="26">SUM(V49:Z49)</f>
        <v>8</v>
      </c>
    </row>
    <row r="50" spans="1:27" s="270" customFormat="1" ht="12.45">
      <c r="A50" s="262">
        <v>45187</v>
      </c>
      <c r="B50" s="263">
        <v>45191</v>
      </c>
      <c r="C50" s="264">
        <v>38</v>
      </c>
      <c r="D50" s="265">
        <v>280</v>
      </c>
      <c r="E50" s="266">
        <v>129</v>
      </c>
      <c r="F50" s="266">
        <v>213</v>
      </c>
      <c r="G50" s="266">
        <v>125</v>
      </c>
      <c r="H50" s="276">
        <v>68</v>
      </c>
      <c r="I50" s="362">
        <f>SUM(D50:H50)</f>
        <v>815</v>
      </c>
      <c r="J50" s="278">
        <v>0</v>
      </c>
      <c r="K50" s="271">
        <v>0</v>
      </c>
      <c r="L50" s="271">
        <v>0</v>
      </c>
      <c r="M50" s="271">
        <v>0</v>
      </c>
      <c r="N50" s="277">
        <v>0</v>
      </c>
      <c r="O50" s="366">
        <f t="shared" si="24"/>
        <v>0</v>
      </c>
      <c r="P50" s="279">
        <v>134</v>
      </c>
      <c r="Q50" s="267">
        <v>149</v>
      </c>
      <c r="R50" s="267">
        <v>113</v>
      </c>
      <c r="S50" s="267">
        <v>112</v>
      </c>
      <c r="T50" s="281">
        <v>138</v>
      </c>
      <c r="U50" s="368">
        <f t="shared" si="25"/>
        <v>646</v>
      </c>
      <c r="V50" s="268">
        <v>0</v>
      </c>
      <c r="W50" s="269">
        <v>0</v>
      </c>
      <c r="X50" s="269">
        <v>4</v>
      </c>
      <c r="Y50" s="269">
        <v>0</v>
      </c>
      <c r="Z50" s="275">
        <v>0</v>
      </c>
      <c r="AA50" s="370">
        <f t="shared" si="26"/>
        <v>4</v>
      </c>
    </row>
    <row r="51" spans="1:27" s="270" customFormat="1" ht="13.1" thickBot="1">
      <c r="A51" s="318">
        <v>45194</v>
      </c>
      <c r="B51" s="319">
        <v>45198</v>
      </c>
      <c r="C51" s="320">
        <v>39</v>
      </c>
      <c r="D51" s="321">
        <v>268</v>
      </c>
      <c r="E51" s="322">
        <v>299</v>
      </c>
      <c r="F51" s="322">
        <v>263</v>
      </c>
      <c r="G51" s="322">
        <v>101</v>
      </c>
      <c r="H51" s="323">
        <v>69</v>
      </c>
      <c r="I51" s="362">
        <f>SUM(D51:H51)</f>
        <v>1000</v>
      </c>
      <c r="J51" s="324">
        <v>0</v>
      </c>
      <c r="K51" s="325">
        <v>0</v>
      </c>
      <c r="L51" s="325">
        <v>4</v>
      </c>
      <c r="M51" s="325">
        <v>0</v>
      </c>
      <c r="N51" s="326">
        <v>0</v>
      </c>
      <c r="O51" s="366">
        <f t="shared" si="24"/>
        <v>4</v>
      </c>
      <c r="P51" s="327">
        <v>102</v>
      </c>
      <c r="Q51" s="328">
        <v>91</v>
      </c>
      <c r="R51" s="328">
        <v>91</v>
      </c>
      <c r="S51" s="328">
        <v>165</v>
      </c>
      <c r="T51" s="329">
        <v>225</v>
      </c>
      <c r="U51" s="368">
        <f t="shared" si="25"/>
        <v>674</v>
      </c>
      <c r="V51" s="330">
        <v>0</v>
      </c>
      <c r="W51" s="331">
        <v>0</v>
      </c>
      <c r="X51" s="331">
        <v>6</v>
      </c>
      <c r="Y51" s="331">
        <v>4</v>
      </c>
      <c r="Z51" s="332">
        <v>4</v>
      </c>
      <c r="AA51" s="370">
        <f t="shared" si="26"/>
        <v>14</v>
      </c>
    </row>
    <row r="52" spans="1:27" s="357" customFormat="1" ht="13.75" thickTop="1" thickBot="1">
      <c r="A52" s="573" t="s">
        <v>2413</v>
      </c>
      <c r="B52" s="574"/>
      <c r="C52" s="575"/>
      <c r="D52" s="343"/>
      <c r="E52" s="344"/>
      <c r="F52" s="344"/>
      <c r="G52" s="344"/>
      <c r="H52" s="345"/>
      <c r="I52" s="346">
        <f>SUM(I48:I51)</f>
        <v>3488</v>
      </c>
      <c r="J52" s="347"/>
      <c r="K52" s="348"/>
      <c r="L52" s="348"/>
      <c r="M52" s="348"/>
      <c r="N52" s="349"/>
      <c r="O52" s="350">
        <f>SUM(O48:O51)</f>
        <v>116</v>
      </c>
      <c r="P52" s="337"/>
      <c r="Q52" s="338"/>
      <c r="R52" s="338"/>
      <c r="S52" s="338"/>
      <c r="T52" s="351"/>
      <c r="U52" s="352">
        <f>SUM(U48:U51)</f>
        <v>2711</v>
      </c>
      <c r="V52" s="353"/>
      <c r="W52" s="354"/>
      <c r="X52" s="354"/>
      <c r="Y52" s="354"/>
      <c r="Z52" s="355"/>
      <c r="AA52" s="356">
        <f>SUM(AA48:AA51)</f>
        <v>37</v>
      </c>
    </row>
    <row r="53" spans="1:27" s="270" customFormat="1" ht="13.1" thickTop="1">
      <c r="A53" s="283">
        <v>45201</v>
      </c>
      <c r="B53" s="284">
        <v>45205</v>
      </c>
      <c r="C53" s="315">
        <v>40</v>
      </c>
      <c r="D53" s="316">
        <v>190</v>
      </c>
      <c r="E53" s="285">
        <v>210</v>
      </c>
      <c r="F53" s="285">
        <v>65</v>
      </c>
      <c r="G53" s="285">
        <v>87</v>
      </c>
      <c r="H53" s="286">
        <v>113</v>
      </c>
      <c r="I53" s="362">
        <f>SUM(D53:H53)</f>
        <v>665</v>
      </c>
      <c r="J53" s="287">
        <v>16</v>
      </c>
      <c r="K53" s="333">
        <v>3</v>
      </c>
      <c r="L53" s="333">
        <v>1</v>
      </c>
      <c r="M53" s="333">
        <v>4</v>
      </c>
      <c r="N53" s="334">
        <v>10</v>
      </c>
      <c r="O53" s="366">
        <f>SUM(J53:N53)</f>
        <v>34</v>
      </c>
      <c r="P53" s="288">
        <v>139</v>
      </c>
      <c r="Q53" s="289">
        <v>80</v>
      </c>
      <c r="R53" s="289">
        <v>126</v>
      </c>
      <c r="S53" s="289">
        <v>118</v>
      </c>
      <c r="T53" s="290">
        <v>178</v>
      </c>
      <c r="U53" s="368">
        <f>SUM(P53:T53)</f>
        <v>641</v>
      </c>
      <c r="V53" s="291">
        <v>0</v>
      </c>
      <c r="W53" s="292">
        <v>2</v>
      </c>
      <c r="X53" s="292">
        <v>1</v>
      </c>
      <c r="Y53" s="292">
        <v>0</v>
      </c>
      <c r="Z53" s="282">
        <v>4</v>
      </c>
      <c r="AA53" s="370">
        <f>SUM(V53:Z53)</f>
        <v>7</v>
      </c>
    </row>
    <row r="54" spans="1:27" s="270" customFormat="1" ht="12.45">
      <c r="A54" s="262">
        <v>45208</v>
      </c>
      <c r="B54" s="263">
        <v>45212</v>
      </c>
      <c r="C54" s="264">
        <v>41</v>
      </c>
      <c r="D54" s="265">
        <v>365</v>
      </c>
      <c r="E54" s="266">
        <v>169</v>
      </c>
      <c r="F54" s="266">
        <v>134</v>
      </c>
      <c r="G54" s="266">
        <v>85</v>
      </c>
      <c r="H54" s="276">
        <f>10+12+67</f>
        <v>89</v>
      </c>
      <c r="I54" s="362">
        <f>SUM(D54:H54)</f>
        <v>842</v>
      </c>
      <c r="J54" s="278">
        <v>27</v>
      </c>
      <c r="K54" s="271">
        <v>13</v>
      </c>
      <c r="L54" s="271">
        <v>0</v>
      </c>
      <c r="M54" s="271">
        <v>1</v>
      </c>
      <c r="N54" s="277">
        <v>0</v>
      </c>
      <c r="O54" s="366">
        <f t="shared" ref="O54:O57" si="27">SUM(J54:N54)</f>
        <v>41</v>
      </c>
      <c r="P54" s="279">
        <v>118</v>
      </c>
      <c r="Q54" s="267">
        <v>88</v>
      </c>
      <c r="R54" s="267">
        <v>136</v>
      </c>
      <c r="S54" s="267">
        <v>151</v>
      </c>
      <c r="T54" s="281">
        <v>130</v>
      </c>
      <c r="U54" s="368">
        <f t="shared" ref="U54:U57" si="28">SUM(P54:T54)</f>
        <v>623</v>
      </c>
      <c r="V54" s="268">
        <v>6</v>
      </c>
      <c r="W54" s="269">
        <v>4</v>
      </c>
      <c r="X54" s="269">
        <v>2</v>
      </c>
      <c r="Y54" s="269">
        <v>0</v>
      </c>
      <c r="Z54" s="275">
        <v>0</v>
      </c>
      <c r="AA54" s="370">
        <f t="shared" ref="AA54:AA57" si="29">SUM(V54:Z54)</f>
        <v>12</v>
      </c>
    </row>
    <row r="55" spans="1:27" s="270" customFormat="1" ht="12.45">
      <c r="A55" s="262">
        <v>45215</v>
      </c>
      <c r="B55" s="263">
        <v>45219</v>
      </c>
      <c r="C55" s="264">
        <v>42</v>
      </c>
      <c r="D55" s="265">
        <f>8+24+142</f>
        <v>174</v>
      </c>
      <c r="E55" s="266">
        <v>305</v>
      </c>
      <c r="F55" s="266">
        <v>104</v>
      </c>
      <c r="G55" s="266">
        <f>77+9+5</f>
        <v>91</v>
      </c>
      <c r="H55" s="276">
        <v>0</v>
      </c>
      <c r="I55" s="362">
        <f>SUM(D55:H55)</f>
        <v>674</v>
      </c>
      <c r="J55" s="278">
        <v>30</v>
      </c>
      <c r="K55" s="271">
        <v>10</v>
      </c>
      <c r="L55" s="271">
        <v>7</v>
      </c>
      <c r="M55" s="271">
        <v>0</v>
      </c>
      <c r="N55" s="277">
        <v>9</v>
      </c>
      <c r="O55" s="366">
        <f t="shared" si="27"/>
        <v>56</v>
      </c>
      <c r="P55" s="279">
        <v>121</v>
      </c>
      <c r="Q55" s="267">
        <v>115</v>
      </c>
      <c r="R55" s="267">
        <v>149</v>
      </c>
      <c r="S55" s="267">
        <v>162</v>
      </c>
      <c r="T55" s="281">
        <v>156</v>
      </c>
      <c r="U55" s="368">
        <f t="shared" si="28"/>
        <v>703</v>
      </c>
      <c r="V55" s="268">
        <v>0</v>
      </c>
      <c r="W55" s="269">
        <v>0</v>
      </c>
      <c r="X55" s="269">
        <v>0</v>
      </c>
      <c r="Y55" s="269">
        <v>0</v>
      </c>
      <c r="Z55" s="275">
        <v>0</v>
      </c>
      <c r="AA55" s="370">
        <f t="shared" si="29"/>
        <v>0</v>
      </c>
    </row>
    <row r="56" spans="1:27" s="270" customFormat="1" ht="12.45">
      <c r="A56" s="262">
        <v>45222</v>
      </c>
      <c r="B56" s="263">
        <v>45226</v>
      </c>
      <c r="C56" s="264">
        <v>43</v>
      </c>
      <c r="D56" s="265">
        <v>0</v>
      </c>
      <c r="E56" s="266">
        <v>0</v>
      </c>
      <c r="F56" s="266">
        <f>464+52+1+71</f>
        <v>588</v>
      </c>
      <c r="G56" s="266">
        <f>62+22+14</f>
        <v>98</v>
      </c>
      <c r="H56" s="276">
        <v>0</v>
      </c>
      <c r="I56" s="362">
        <f>SUM(D56:H56)</f>
        <v>686</v>
      </c>
      <c r="J56" s="278">
        <v>3</v>
      </c>
      <c r="K56" s="271">
        <v>0</v>
      </c>
      <c r="L56" s="271">
        <v>1</v>
      </c>
      <c r="M56" s="271">
        <v>6</v>
      </c>
      <c r="N56" s="277">
        <v>2</v>
      </c>
      <c r="O56" s="366">
        <f t="shared" si="27"/>
        <v>12</v>
      </c>
      <c r="P56" s="279">
        <v>43</v>
      </c>
      <c r="Q56" s="267">
        <v>32</v>
      </c>
      <c r="R56" s="267">
        <v>45</v>
      </c>
      <c r="S56" s="267">
        <v>52</v>
      </c>
      <c r="T56" s="281">
        <v>90</v>
      </c>
      <c r="U56" s="368">
        <f t="shared" si="28"/>
        <v>262</v>
      </c>
      <c r="V56" s="268">
        <v>0</v>
      </c>
      <c r="W56" s="269">
        <v>6</v>
      </c>
      <c r="X56" s="269">
        <v>0</v>
      </c>
      <c r="Y56" s="269">
        <v>0</v>
      </c>
      <c r="Z56" s="275">
        <v>0</v>
      </c>
      <c r="AA56" s="370">
        <f t="shared" si="29"/>
        <v>6</v>
      </c>
    </row>
    <row r="57" spans="1:27" s="270" customFormat="1" ht="13.1" thickBot="1">
      <c r="A57" s="318">
        <v>45229</v>
      </c>
      <c r="B57" s="319">
        <v>45233</v>
      </c>
      <c r="C57" s="320">
        <v>44</v>
      </c>
      <c r="D57" s="321">
        <v>0</v>
      </c>
      <c r="E57" s="322">
        <v>58</v>
      </c>
      <c r="F57" s="322">
        <v>0</v>
      </c>
      <c r="G57" s="322">
        <f>13+1+13+37</f>
        <v>64</v>
      </c>
      <c r="H57" s="323">
        <v>0</v>
      </c>
      <c r="I57" s="362">
        <f>SUM(D57:H57)</f>
        <v>122</v>
      </c>
      <c r="J57" s="324">
        <v>1</v>
      </c>
      <c r="K57" s="325">
        <v>7</v>
      </c>
      <c r="L57" s="325">
        <v>6</v>
      </c>
      <c r="M57" s="340">
        <v>2</v>
      </c>
      <c r="N57" s="341">
        <v>4</v>
      </c>
      <c r="O57" s="366">
        <f t="shared" si="27"/>
        <v>20</v>
      </c>
      <c r="P57" s="327">
        <v>78</v>
      </c>
      <c r="Q57" s="328">
        <v>86</v>
      </c>
      <c r="R57" s="328">
        <v>71</v>
      </c>
      <c r="S57" s="328">
        <v>67</v>
      </c>
      <c r="T57" s="329">
        <v>0</v>
      </c>
      <c r="U57" s="368">
        <f t="shared" si="28"/>
        <v>302</v>
      </c>
      <c r="V57" s="330">
        <v>0</v>
      </c>
      <c r="W57" s="331">
        <v>4</v>
      </c>
      <c r="X57" s="331">
        <v>1</v>
      </c>
      <c r="Y57" s="331">
        <v>0</v>
      </c>
      <c r="Z57" s="332"/>
      <c r="AA57" s="370">
        <f t="shared" si="29"/>
        <v>5</v>
      </c>
    </row>
    <row r="58" spans="1:27" s="357" customFormat="1" ht="13.75" thickTop="1" thickBot="1">
      <c r="A58" s="573" t="s">
        <v>2414</v>
      </c>
      <c r="B58" s="574"/>
      <c r="C58" s="575"/>
      <c r="D58" s="343"/>
      <c r="E58" s="344"/>
      <c r="F58" s="344"/>
      <c r="G58" s="344"/>
      <c r="H58" s="345"/>
      <c r="I58" s="346">
        <f>SUM(I53:I57)</f>
        <v>2989</v>
      </c>
      <c r="J58" s="347"/>
      <c r="K58" s="348"/>
      <c r="L58" s="348"/>
      <c r="M58" s="358"/>
      <c r="N58" s="359"/>
      <c r="O58" s="360">
        <f>SUM(O53:O57)</f>
        <v>163</v>
      </c>
      <c r="P58" s="337"/>
      <c r="Q58" s="338"/>
      <c r="R58" s="338"/>
      <c r="S58" s="338"/>
      <c r="T58" s="351"/>
      <c r="U58" s="352">
        <f>SUM(U53:U57)</f>
        <v>2531</v>
      </c>
      <c r="V58" s="353"/>
      <c r="W58" s="354"/>
      <c r="X58" s="354"/>
      <c r="Y58" s="354"/>
      <c r="Z58" s="355"/>
      <c r="AA58" s="356">
        <f>SUM(AA53:AA57)</f>
        <v>30</v>
      </c>
    </row>
    <row r="59" spans="1:27" s="270" customFormat="1" ht="13.1" thickTop="1">
      <c r="A59" s="283">
        <v>45236</v>
      </c>
      <c r="B59" s="284">
        <v>45240</v>
      </c>
      <c r="C59" s="315">
        <v>45</v>
      </c>
      <c r="D59" s="316">
        <v>0</v>
      </c>
      <c r="E59" s="285">
        <f>390+144+86+2+1</f>
        <v>623</v>
      </c>
      <c r="F59" s="285">
        <v>0</v>
      </c>
      <c r="G59" s="285">
        <v>0</v>
      </c>
      <c r="H59" s="286">
        <v>0</v>
      </c>
      <c r="I59" s="362">
        <f>SUM(D59:H59)</f>
        <v>623</v>
      </c>
      <c r="J59" s="287">
        <v>0</v>
      </c>
      <c r="K59" s="333">
        <v>0</v>
      </c>
      <c r="L59" s="333">
        <v>0</v>
      </c>
      <c r="M59" s="342">
        <v>2</v>
      </c>
      <c r="N59" s="334">
        <v>0</v>
      </c>
      <c r="O59" s="366">
        <f>SUM(J59:N59)</f>
        <v>2</v>
      </c>
      <c r="P59" s="288">
        <v>0</v>
      </c>
      <c r="Q59" s="289">
        <v>63</v>
      </c>
      <c r="R59" s="289">
        <v>71</v>
      </c>
      <c r="S59" s="289">
        <v>116</v>
      </c>
      <c r="T59" s="290">
        <v>0</v>
      </c>
      <c r="U59" s="368">
        <f>SUM(P59:T59)</f>
        <v>250</v>
      </c>
      <c r="V59" s="291">
        <v>0</v>
      </c>
      <c r="W59" s="292">
        <v>0</v>
      </c>
      <c r="X59" s="292">
        <v>0</v>
      </c>
      <c r="Y59" s="292">
        <v>0</v>
      </c>
      <c r="Z59" s="282">
        <v>0</v>
      </c>
      <c r="AA59" s="370">
        <f>SUM(V59:Z59)</f>
        <v>0</v>
      </c>
    </row>
    <row r="60" spans="1:27" s="270" customFormat="1" ht="12.45">
      <c r="A60" s="262">
        <v>45243</v>
      </c>
      <c r="B60" s="263">
        <v>45247</v>
      </c>
      <c r="C60" s="264">
        <v>46</v>
      </c>
      <c r="D60" s="265">
        <f>242+71+19</f>
        <v>332</v>
      </c>
      <c r="E60" s="266">
        <v>0</v>
      </c>
      <c r="F60" s="266">
        <f>186+70+35+4</f>
        <v>295</v>
      </c>
      <c r="G60" s="266">
        <v>0</v>
      </c>
      <c r="H60" s="276">
        <f>13+62+12+1+4</f>
        <v>92</v>
      </c>
      <c r="I60" s="362">
        <f>SUM(D60:H60)</f>
        <v>719</v>
      </c>
      <c r="J60" s="278">
        <v>12</v>
      </c>
      <c r="K60" s="271">
        <v>0</v>
      </c>
      <c r="L60" s="271">
        <v>0</v>
      </c>
      <c r="M60" s="271">
        <v>1</v>
      </c>
      <c r="N60" s="277">
        <v>11</v>
      </c>
      <c r="O60" s="366">
        <f t="shared" ref="O60:O62" si="30">SUM(J60:N60)</f>
        <v>24</v>
      </c>
      <c r="P60" s="279">
        <v>135</v>
      </c>
      <c r="Q60" s="267">
        <v>105</v>
      </c>
      <c r="R60" s="267">
        <f>95+3</f>
        <v>98</v>
      </c>
      <c r="S60" s="267">
        <v>71</v>
      </c>
      <c r="T60" s="281">
        <v>151</v>
      </c>
      <c r="U60" s="368">
        <f t="shared" ref="U60:U62" si="31">SUM(P60:T60)</f>
        <v>560</v>
      </c>
      <c r="V60" s="268">
        <v>0</v>
      </c>
      <c r="W60" s="269">
        <v>0</v>
      </c>
      <c r="X60" s="269">
        <v>3</v>
      </c>
      <c r="Y60" s="269">
        <v>4</v>
      </c>
      <c r="Z60" s="275">
        <v>0</v>
      </c>
      <c r="AA60" s="370">
        <f t="shared" ref="AA60:AA62" si="32">SUM(V60:Z60)</f>
        <v>7</v>
      </c>
    </row>
    <row r="61" spans="1:27" s="270" customFormat="1" ht="12.45">
      <c r="A61" s="262">
        <v>45250</v>
      </c>
      <c r="B61" s="263">
        <v>45254</v>
      </c>
      <c r="C61" s="264">
        <v>47</v>
      </c>
      <c r="D61" s="265">
        <v>0</v>
      </c>
      <c r="E61" s="266">
        <f>115+52+35</f>
        <v>202</v>
      </c>
      <c r="F61" s="266">
        <v>0</v>
      </c>
      <c r="G61" s="266">
        <f>75+10+34</f>
        <v>119</v>
      </c>
      <c r="H61" s="276">
        <v>0</v>
      </c>
      <c r="I61" s="362">
        <f>SUM(D61:H61)</f>
        <v>321</v>
      </c>
      <c r="J61" s="278">
        <f>4+15</f>
        <v>19</v>
      </c>
      <c r="K61" s="271">
        <v>4</v>
      </c>
      <c r="L61" s="271">
        <v>0</v>
      </c>
      <c r="M61" s="271">
        <v>4</v>
      </c>
      <c r="N61" s="277">
        <v>3</v>
      </c>
      <c r="O61" s="366">
        <f t="shared" si="30"/>
        <v>30</v>
      </c>
      <c r="P61" s="279">
        <v>68</v>
      </c>
      <c r="Q61" s="267">
        <v>92</v>
      </c>
      <c r="R61" s="267">
        <v>76</v>
      </c>
      <c r="S61" s="267">
        <v>79</v>
      </c>
      <c r="T61" s="281">
        <v>79</v>
      </c>
      <c r="U61" s="368">
        <f t="shared" si="31"/>
        <v>394</v>
      </c>
      <c r="V61" s="268">
        <v>0</v>
      </c>
      <c r="W61" s="269">
        <v>0</v>
      </c>
      <c r="X61" s="269">
        <v>7</v>
      </c>
      <c r="Y61" s="269">
        <v>0</v>
      </c>
      <c r="Z61" s="275">
        <v>2</v>
      </c>
      <c r="AA61" s="370">
        <f t="shared" si="32"/>
        <v>9</v>
      </c>
    </row>
    <row r="62" spans="1:27" s="270" customFormat="1" ht="13.1" thickBot="1">
      <c r="A62" s="318">
        <v>45257</v>
      </c>
      <c r="B62" s="319">
        <v>45261</v>
      </c>
      <c r="C62" s="320">
        <v>48</v>
      </c>
      <c r="D62" s="321">
        <f>163+3+3+15+38</f>
        <v>222</v>
      </c>
      <c r="E62" s="322">
        <v>0</v>
      </c>
      <c r="F62" s="322">
        <f>231+66+13+1</f>
        <v>311</v>
      </c>
      <c r="G62" s="322">
        <f>55+15+3+3</f>
        <v>76</v>
      </c>
      <c r="H62" s="323">
        <f>2+8+25</f>
        <v>35</v>
      </c>
      <c r="I62" s="362">
        <f>SUM(D62:H62)</f>
        <v>644</v>
      </c>
      <c r="J62" s="324">
        <v>0</v>
      </c>
      <c r="K62" s="325">
        <v>0</v>
      </c>
      <c r="L62" s="325">
        <v>4</v>
      </c>
      <c r="M62" s="325">
        <v>4</v>
      </c>
      <c r="N62" s="326">
        <v>9</v>
      </c>
      <c r="O62" s="366">
        <f t="shared" si="30"/>
        <v>17</v>
      </c>
      <c r="P62" s="327">
        <v>87</v>
      </c>
      <c r="Q62" s="328">
        <v>0</v>
      </c>
      <c r="R62" s="328">
        <v>85</v>
      </c>
      <c r="S62" s="328">
        <v>154</v>
      </c>
      <c r="T62" s="329">
        <v>181</v>
      </c>
      <c r="U62" s="368">
        <f t="shared" si="31"/>
        <v>507</v>
      </c>
      <c r="V62" s="330">
        <v>0</v>
      </c>
      <c r="W62" s="331">
        <v>0</v>
      </c>
      <c r="X62" s="331">
        <v>0</v>
      </c>
      <c r="Y62" s="331">
        <v>6</v>
      </c>
      <c r="Z62" s="332">
        <v>2</v>
      </c>
      <c r="AA62" s="370">
        <f t="shared" si="32"/>
        <v>8</v>
      </c>
    </row>
    <row r="63" spans="1:27" s="357" customFormat="1" ht="13.75" thickTop="1" thickBot="1">
      <c r="A63" s="573" t="s">
        <v>2415</v>
      </c>
      <c r="B63" s="574"/>
      <c r="C63" s="575"/>
      <c r="D63" s="343"/>
      <c r="E63" s="344"/>
      <c r="F63" s="344"/>
      <c r="G63" s="344"/>
      <c r="H63" s="345"/>
      <c r="I63" s="346">
        <f>SUM(I59:I62)</f>
        <v>2307</v>
      </c>
      <c r="J63" s="347"/>
      <c r="K63" s="348"/>
      <c r="L63" s="348"/>
      <c r="M63" s="348"/>
      <c r="N63" s="349"/>
      <c r="O63" s="350">
        <f>SUM(O59:O62)</f>
        <v>73</v>
      </c>
      <c r="P63" s="337"/>
      <c r="Q63" s="338"/>
      <c r="R63" s="338"/>
      <c r="S63" s="338"/>
      <c r="T63" s="351"/>
      <c r="U63" s="352">
        <f>SUM(U59:U62)</f>
        <v>1711</v>
      </c>
      <c r="V63" s="353"/>
      <c r="W63" s="354"/>
      <c r="X63" s="354"/>
      <c r="Y63" s="354"/>
      <c r="Z63" s="355"/>
      <c r="AA63" s="356">
        <f>SUM(AA59:AA62)</f>
        <v>24</v>
      </c>
    </row>
    <row r="64" spans="1:27" s="270" customFormat="1" ht="13.1" thickTop="1">
      <c r="A64" s="283">
        <v>45264</v>
      </c>
      <c r="B64" s="284">
        <v>45268</v>
      </c>
      <c r="C64" s="315">
        <v>49</v>
      </c>
      <c r="D64" s="316">
        <f>26+59+174+1</f>
        <v>260</v>
      </c>
      <c r="E64" s="285">
        <f>72+14+10</f>
        <v>96</v>
      </c>
      <c r="F64" s="285">
        <f>28+4+36+0+65</f>
        <v>133</v>
      </c>
      <c r="G64" s="285">
        <f>10+22+33</f>
        <v>65</v>
      </c>
      <c r="H64" s="286">
        <v>0</v>
      </c>
      <c r="I64" s="362">
        <f>SUM(D64:H64)</f>
        <v>554</v>
      </c>
      <c r="J64" s="287">
        <v>22</v>
      </c>
      <c r="K64" s="333">
        <v>9</v>
      </c>
      <c r="L64" s="333">
        <v>5</v>
      </c>
      <c r="M64" s="333">
        <v>2</v>
      </c>
      <c r="N64" s="334">
        <v>0</v>
      </c>
      <c r="O64" s="366">
        <f>SUM(J64:N64)</f>
        <v>38</v>
      </c>
      <c r="P64" s="288">
        <v>96</v>
      </c>
      <c r="Q64" s="289">
        <v>79</v>
      </c>
      <c r="R64" s="289">
        <v>119</v>
      </c>
      <c r="S64" s="289">
        <v>156</v>
      </c>
      <c r="T64" s="290">
        <v>0</v>
      </c>
      <c r="U64" s="368">
        <f>SUM(P64:T64)</f>
        <v>450</v>
      </c>
      <c r="V64" s="291">
        <v>0</v>
      </c>
      <c r="W64" s="292">
        <v>0</v>
      </c>
      <c r="X64" s="292">
        <v>0</v>
      </c>
      <c r="Y64" s="292">
        <v>5</v>
      </c>
      <c r="Z64" s="282">
        <v>0</v>
      </c>
      <c r="AA64" s="370">
        <f>SUM(V64:Z64)</f>
        <v>5</v>
      </c>
    </row>
    <row r="65" spans="1:27" s="270" customFormat="1" ht="12.45">
      <c r="A65" s="262">
        <v>45271</v>
      </c>
      <c r="B65" s="263">
        <v>45275</v>
      </c>
      <c r="C65" s="264">
        <v>50</v>
      </c>
      <c r="D65" s="265">
        <f>143+42+15+4</f>
        <v>204</v>
      </c>
      <c r="E65" s="266">
        <f>187+60+10</f>
        <v>257</v>
      </c>
      <c r="F65" s="266">
        <f>65+46+22</f>
        <v>133</v>
      </c>
      <c r="G65" s="266">
        <f>2+12+43</f>
        <v>57</v>
      </c>
      <c r="H65" s="276">
        <f>2+17+19</f>
        <v>38</v>
      </c>
      <c r="I65" s="362">
        <f>SUM(D65:H65)</f>
        <v>689</v>
      </c>
      <c r="J65" s="278">
        <v>5</v>
      </c>
      <c r="K65" s="271">
        <v>6</v>
      </c>
      <c r="L65" s="271">
        <f>1+1</f>
        <v>2</v>
      </c>
      <c r="M65" s="271">
        <v>5</v>
      </c>
      <c r="N65" s="277">
        <v>7</v>
      </c>
      <c r="O65" s="366">
        <f t="shared" ref="O65:O67" si="33">SUM(J65:N65)</f>
        <v>25</v>
      </c>
      <c r="P65" s="279">
        <v>113</v>
      </c>
      <c r="Q65" s="267">
        <v>88</v>
      </c>
      <c r="R65" s="267">
        <v>115</v>
      </c>
      <c r="S65" s="267">
        <v>128</v>
      </c>
      <c r="T65" s="281">
        <v>146</v>
      </c>
      <c r="U65" s="368">
        <f t="shared" ref="U65:U67" si="34">SUM(P65:T65)</f>
        <v>590</v>
      </c>
      <c r="V65" s="268">
        <v>0</v>
      </c>
      <c r="W65" s="269">
        <v>0</v>
      </c>
      <c r="X65" s="269">
        <v>4</v>
      </c>
      <c r="Y65" s="269">
        <v>3</v>
      </c>
      <c r="Z65" s="275">
        <v>5</v>
      </c>
      <c r="AA65" s="370">
        <f t="shared" ref="AA65:AA67" si="35">SUM(V65:Z65)</f>
        <v>12</v>
      </c>
    </row>
    <row r="66" spans="1:27" s="270" customFormat="1" ht="12.45">
      <c r="A66" s="262">
        <v>45278</v>
      </c>
      <c r="B66" s="263">
        <v>45282</v>
      </c>
      <c r="C66" s="264">
        <v>51</v>
      </c>
      <c r="D66" s="265">
        <f>186+30+3+53</f>
        <v>272</v>
      </c>
      <c r="E66" s="266">
        <f>67+21+18+3</f>
        <v>109</v>
      </c>
      <c r="F66" s="266">
        <v>0</v>
      </c>
      <c r="G66" s="266">
        <f>10+3+32+97</f>
        <v>142</v>
      </c>
      <c r="H66" s="276">
        <f>63+28+16</f>
        <v>107</v>
      </c>
      <c r="I66" s="362">
        <f>SUM(D66:H66)</f>
        <v>630</v>
      </c>
      <c r="J66" s="278">
        <v>18</v>
      </c>
      <c r="K66" s="271">
        <v>1</v>
      </c>
      <c r="L66" s="271">
        <v>0</v>
      </c>
      <c r="M66" s="271">
        <v>8</v>
      </c>
      <c r="N66" s="277">
        <v>10</v>
      </c>
      <c r="O66" s="366">
        <f t="shared" si="33"/>
        <v>37</v>
      </c>
      <c r="P66" s="279">
        <v>126</v>
      </c>
      <c r="Q66" s="267">
        <v>104</v>
      </c>
      <c r="R66" s="267">
        <v>0</v>
      </c>
      <c r="S66" s="267">
        <v>102</v>
      </c>
      <c r="T66" s="281">
        <v>155</v>
      </c>
      <c r="U66" s="368">
        <f t="shared" si="34"/>
        <v>487</v>
      </c>
      <c r="V66" s="268">
        <v>4</v>
      </c>
      <c r="W66" s="269">
        <v>0</v>
      </c>
      <c r="X66" s="269">
        <v>0</v>
      </c>
      <c r="Y66" s="269">
        <v>1</v>
      </c>
      <c r="Z66" s="275">
        <v>0</v>
      </c>
      <c r="AA66" s="370">
        <f t="shared" si="35"/>
        <v>5</v>
      </c>
    </row>
    <row r="67" spans="1:27" s="270" customFormat="1" ht="13.1" thickBot="1">
      <c r="A67" s="318">
        <v>45285</v>
      </c>
      <c r="B67" s="319">
        <v>45289</v>
      </c>
      <c r="C67" s="320">
        <v>52</v>
      </c>
      <c r="D67" s="321">
        <v>0</v>
      </c>
      <c r="E67" s="322">
        <f>27+1+35+170</f>
        <v>233</v>
      </c>
      <c r="F67" s="322">
        <f>130+41+42+5</f>
        <v>218</v>
      </c>
      <c r="G67" s="322">
        <f>31+3+48+64</f>
        <v>146</v>
      </c>
      <c r="H67" s="323">
        <f>11+1+9+32</f>
        <v>53</v>
      </c>
      <c r="I67" s="362">
        <f>SUM(D67:H67)</f>
        <v>650</v>
      </c>
      <c r="J67" s="324">
        <v>0</v>
      </c>
      <c r="K67" s="325">
        <v>0</v>
      </c>
      <c r="L67" s="325">
        <v>0</v>
      </c>
      <c r="M67" s="325">
        <f>1+1+1+11+10</f>
        <v>24</v>
      </c>
      <c r="N67" s="326">
        <f>4+4</f>
        <v>8</v>
      </c>
      <c r="O67" s="366">
        <f t="shared" si="33"/>
        <v>32</v>
      </c>
      <c r="P67" s="327">
        <v>0</v>
      </c>
      <c r="Q67" s="328">
        <v>94</v>
      </c>
      <c r="R67" s="328">
        <v>82</v>
      </c>
      <c r="S67" s="328">
        <v>123</v>
      </c>
      <c r="T67" s="329">
        <v>149</v>
      </c>
      <c r="U67" s="368">
        <f t="shared" si="34"/>
        <v>448</v>
      </c>
      <c r="V67" s="330">
        <v>0</v>
      </c>
      <c r="W67" s="331">
        <v>5</v>
      </c>
      <c r="X67" s="331">
        <v>2</v>
      </c>
      <c r="Y67" s="331">
        <v>2</v>
      </c>
      <c r="Z67" s="332">
        <v>5</v>
      </c>
      <c r="AA67" s="370">
        <f t="shared" si="35"/>
        <v>14</v>
      </c>
    </row>
    <row r="68" spans="1:27" s="357" customFormat="1" ht="13.75" thickTop="1" thickBot="1">
      <c r="A68" s="573" t="s">
        <v>2416</v>
      </c>
      <c r="B68" s="574"/>
      <c r="C68" s="575"/>
      <c r="D68" s="343"/>
      <c r="E68" s="344"/>
      <c r="F68" s="344"/>
      <c r="G68" s="344"/>
      <c r="H68" s="345"/>
      <c r="I68" s="346">
        <f>SUM(I64:I67)</f>
        <v>2523</v>
      </c>
      <c r="J68" s="347"/>
      <c r="K68" s="348"/>
      <c r="L68" s="348"/>
      <c r="M68" s="348"/>
      <c r="N68" s="349"/>
      <c r="O68" s="350">
        <f>SUM(O64:O67)</f>
        <v>132</v>
      </c>
      <c r="P68" s="337"/>
      <c r="Q68" s="338"/>
      <c r="R68" s="338"/>
      <c r="S68" s="338"/>
      <c r="T68" s="351"/>
      <c r="U68" s="352">
        <f>SUM(U64:U67)</f>
        <v>1975</v>
      </c>
      <c r="V68" s="353"/>
      <c r="W68" s="354"/>
      <c r="X68" s="354"/>
      <c r="Y68" s="354"/>
      <c r="Z68" s="355"/>
      <c r="AA68" s="356">
        <f>SUM(AA64:AA67)</f>
        <v>36</v>
      </c>
    </row>
    <row r="69" spans="1:27" s="273" customFormat="1" ht="13.1" thickTop="1">
      <c r="A69" s="272"/>
      <c r="B69" s="272"/>
      <c r="D69" s="274"/>
      <c r="E69" s="274"/>
      <c r="F69" s="274"/>
      <c r="G69" s="274"/>
      <c r="H69" s="274"/>
      <c r="I69" s="363">
        <f>SUM(I68,I63,I58,I52,I47,I42,I36,I31,I25,I20,I15,I10)</f>
        <v>39054</v>
      </c>
      <c r="J69" s="274"/>
      <c r="K69" s="274"/>
      <c r="L69" s="274"/>
      <c r="M69" s="274"/>
      <c r="N69" s="274"/>
      <c r="O69" s="363">
        <f>SUM(O68,O63,O58,O52,O47,O42,O36,O31,O25,O20,O15,O10)</f>
        <v>1498</v>
      </c>
      <c r="P69" s="274"/>
      <c r="Q69" s="274"/>
      <c r="R69" s="274"/>
      <c r="S69" s="274"/>
      <c r="T69" s="274"/>
      <c r="U69" s="363">
        <f>SUM(U68,U63,U58,U52,U47,U42,U36,U31,U25,U20,U15,U10)</f>
        <v>30745</v>
      </c>
      <c r="V69" s="274"/>
      <c r="W69" s="274"/>
      <c r="X69" s="274"/>
      <c r="Y69" s="274"/>
      <c r="Z69" s="274"/>
      <c r="AA69" s="363">
        <f>SUM(AA68,AA63,AA58,AA52,AA47,AA42,AA36,AA31,AA25,AA20,AA15,AA10)</f>
        <v>515</v>
      </c>
    </row>
    <row r="70" spans="1:27" s="273" customFormat="1" ht="12.45">
      <c r="A70" s="592" t="s">
        <v>2388</v>
      </c>
      <c r="B70" s="592"/>
      <c r="C70" s="592"/>
      <c r="D70" s="592"/>
      <c r="E70" s="592"/>
      <c r="F70" s="592"/>
      <c r="G70" s="592"/>
      <c r="H70" s="592"/>
      <c r="I70" s="592"/>
      <c r="J70" s="592"/>
      <c r="K70" s="592"/>
      <c r="L70" s="592"/>
      <c r="M70" s="592"/>
      <c r="N70" s="274"/>
      <c r="O70" s="363"/>
      <c r="P70" s="274"/>
      <c r="Q70" s="274"/>
      <c r="R70" s="274"/>
      <c r="S70" s="274"/>
      <c r="T70" s="274"/>
      <c r="U70" s="363"/>
      <c r="V70" s="593"/>
      <c r="W70" s="593"/>
      <c r="X70" s="593"/>
      <c r="Y70" s="593"/>
      <c r="Z70" s="593"/>
      <c r="AA70" s="371"/>
    </row>
  </sheetData>
  <mergeCells count="22">
    <mergeCell ref="A1:Z1"/>
    <mergeCell ref="P2:U2"/>
    <mergeCell ref="A70:M70"/>
    <mergeCell ref="V70:Z70"/>
    <mergeCell ref="A10:C10"/>
    <mergeCell ref="A15:C15"/>
    <mergeCell ref="A25:C25"/>
    <mergeCell ref="A31:C31"/>
    <mergeCell ref="A36:C36"/>
    <mergeCell ref="A42:C42"/>
    <mergeCell ref="A47:C47"/>
    <mergeCell ref="A52:C52"/>
    <mergeCell ref="A58:C58"/>
    <mergeCell ref="P3:U3"/>
    <mergeCell ref="V2:AA2"/>
    <mergeCell ref="V3:AA3"/>
    <mergeCell ref="A63:C63"/>
    <mergeCell ref="A68:C68"/>
    <mergeCell ref="D2:I2"/>
    <mergeCell ref="D3:I3"/>
    <mergeCell ref="J2:O2"/>
    <mergeCell ref="J3:O3"/>
  </mergeCells>
  <pageMargins left="0.31496062992125984" right="0.31496062992125984" top="0.15748031496062992" bottom="0.15748031496062992" header="0.31496062992125984" footer="0.31496062992125984"/>
  <pageSetup paperSize="5" orientation="landscape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B72"/>
  <sheetViews>
    <sheetView tabSelected="1" zoomScale="115" zoomScaleNormal="115" workbookViewId="0">
      <pane ySplit="4" topLeftCell="A53" activePane="bottomLeft" state="frozen"/>
      <selection pane="bottomLeft" activeCell="B72" sqref="B72:N72"/>
    </sheetView>
  </sheetViews>
  <sheetFormatPr baseColWidth="10" defaultRowHeight="15.05"/>
  <cols>
    <col min="2" max="2" width="8.33203125" customWidth="1"/>
    <col min="3" max="3" width="9.109375" bestFit="1" customWidth="1"/>
    <col min="4" max="4" width="7" customWidth="1"/>
    <col min="5" max="9" width="4.109375" customWidth="1"/>
    <col min="10" max="10" width="7.44140625" customWidth="1"/>
    <col min="11" max="15" width="4.109375" customWidth="1"/>
    <col min="16" max="16" width="7.33203125" customWidth="1"/>
    <col min="17" max="21" width="4.109375" customWidth="1"/>
    <col min="22" max="22" width="7.109375" customWidth="1"/>
    <col min="23" max="27" width="4.109375" customWidth="1"/>
    <col min="28" max="28" width="7.5546875" customWidth="1"/>
  </cols>
  <sheetData>
    <row r="1" spans="2:28" ht="15.75" thickBot="1">
      <c r="B1" s="532" t="s">
        <v>2421</v>
      </c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377"/>
    </row>
    <row r="2" spans="2:28" ht="15.75" thickTop="1">
      <c r="B2" s="256"/>
      <c r="C2" s="256"/>
      <c r="D2" s="257"/>
      <c r="E2" s="576" t="s">
        <v>1256</v>
      </c>
      <c r="F2" s="577"/>
      <c r="G2" s="577"/>
      <c r="H2" s="577"/>
      <c r="I2" s="577"/>
      <c r="J2" s="578"/>
      <c r="K2" s="582" t="s">
        <v>1256</v>
      </c>
      <c r="L2" s="583"/>
      <c r="M2" s="583"/>
      <c r="N2" s="583"/>
      <c r="O2" s="583"/>
      <c r="P2" s="584"/>
      <c r="Q2" s="589" t="s">
        <v>2422</v>
      </c>
      <c r="R2" s="590"/>
      <c r="S2" s="590"/>
      <c r="T2" s="590"/>
      <c r="U2" s="590"/>
      <c r="V2" s="591"/>
      <c r="W2" s="597" t="s">
        <v>1260</v>
      </c>
      <c r="X2" s="598"/>
      <c r="Y2" s="598"/>
      <c r="Z2" s="598"/>
      <c r="AA2" s="598"/>
      <c r="AB2" s="599"/>
    </row>
    <row r="3" spans="2:28" ht="15.75" thickBot="1">
      <c r="B3" s="256"/>
      <c r="C3" s="256"/>
      <c r="D3" s="259"/>
      <c r="E3" s="579" t="s">
        <v>1261</v>
      </c>
      <c r="F3" s="580"/>
      <c r="G3" s="580"/>
      <c r="H3" s="580"/>
      <c r="I3" s="580"/>
      <c r="J3" s="581"/>
      <c r="K3" s="585" t="s">
        <v>1262</v>
      </c>
      <c r="L3" s="586"/>
      <c r="M3" s="586"/>
      <c r="N3" s="586"/>
      <c r="O3" s="586"/>
      <c r="P3" s="587"/>
      <c r="Q3" s="594" t="s">
        <v>1263</v>
      </c>
      <c r="R3" s="595"/>
      <c r="S3" s="595"/>
      <c r="T3" s="595"/>
      <c r="U3" s="595"/>
      <c r="V3" s="596"/>
      <c r="W3" s="600" t="s">
        <v>1265</v>
      </c>
      <c r="X3" s="601"/>
      <c r="Y3" s="601"/>
      <c r="Z3" s="601"/>
      <c r="AA3" s="601"/>
      <c r="AB3" s="602"/>
    </row>
    <row r="4" spans="2:28" ht="23.6" thickTop="1" thickBot="1">
      <c r="B4" s="293" t="s">
        <v>1274</v>
      </c>
      <c r="C4" s="294" t="s">
        <v>1275</v>
      </c>
      <c r="D4" s="317" t="s">
        <v>1266</v>
      </c>
      <c r="E4" s="372" t="s">
        <v>1267</v>
      </c>
      <c r="F4" s="295" t="s">
        <v>1268</v>
      </c>
      <c r="G4" s="295" t="s">
        <v>1269</v>
      </c>
      <c r="H4" s="295" t="s">
        <v>1270</v>
      </c>
      <c r="I4" s="296" t="s">
        <v>1271</v>
      </c>
      <c r="J4" s="310" t="s">
        <v>2404</v>
      </c>
      <c r="K4" s="297" t="s">
        <v>1267</v>
      </c>
      <c r="L4" s="298" t="s">
        <v>1268</v>
      </c>
      <c r="M4" s="298" t="s">
        <v>1269</v>
      </c>
      <c r="N4" s="298" t="s">
        <v>1270</v>
      </c>
      <c r="O4" s="299" t="s">
        <v>1271</v>
      </c>
      <c r="P4" s="311" t="s">
        <v>2404</v>
      </c>
      <c r="Q4" s="300" t="s">
        <v>1267</v>
      </c>
      <c r="R4" s="301" t="s">
        <v>1268</v>
      </c>
      <c r="S4" s="301" t="s">
        <v>1269</v>
      </c>
      <c r="T4" s="301" t="s">
        <v>1270</v>
      </c>
      <c r="U4" s="302" t="s">
        <v>1271</v>
      </c>
      <c r="V4" s="312" t="s">
        <v>2404</v>
      </c>
      <c r="W4" s="303" t="s">
        <v>1267</v>
      </c>
      <c r="X4" s="304" t="s">
        <v>1268</v>
      </c>
      <c r="Y4" s="304" t="s">
        <v>1269</v>
      </c>
      <c r="Z4" s="304" t="s">
        <v>1270</v>
      </c>
      <c r="AA4" s="305" t="s">
        <v>1271</v>
      </c>
      <c r="AB4" s="313" t="s">
        <v>2404</v>
      </c>
    </row>
    <row r="5" spans="2:28" ht="15.75" thickTop="1">
      <c r="B5" s="262">
        <v>46024</v>
      </c>
      <c r="C5" s="263">
        <v>45660</v>
      </c>
      <c r="D5" s="264">
        <v>1</v>
      </c>
      <c r="E5" s="265" t="s">
        <v>2420</v>
      </c>
      <c r="F5" s="266" t="s">
        <v>2420</v>
      </c>
      <c r="G5" s="266" t="s">
        <v>2420</v>
      </c>
      <c r="H5" s="266">
        <v>61</v>
      </c>
      <c r="I5" s="276">
        <v>137</v>
      </c>
      <c r="J5" s="306">
        <f>SUM(E5:I5)</f>
        <v>198</v>
      </c>
      <c r="K5" s="278" t="s">
        <v>2420</v>
      </c>
      <c r="L5" s="271" t="s">
        <v>2420</v>
      </c>
      <c r="M5" s="271" t="s">
        <v>2420</v>
      </c>
      <c r="N5" s="271"/>
      <c r="O5" s="277"/>
      <c r="P5" s="307">
        <f>SUM(K5:O5)</f>
        <v>0</v>
      </c>
      <c r="Q5" s="279" t="s">
        <v>2420</v>
      </c>
      <c r="R5" s="267" t="s">
        <v>2420</v>
      </c>
      <c r="S5" s="267" t="s">
        <v>2420</v>
      </c>
      <c r="T5" s="267">
        <v>37</v>
      </c>
      <c r="U5" s="281">
        <v>60</v>
      </c>
      <c r="V5" s="308">
        <f>SUM(Q5:U5)</f>
        <v>97</v>
      </c>
      <c r="W5" s="268" t="s">
        <v>2420</v>
      </c>
      <c r="X5" s="269" t="s">
        <v>2420</v>
      </c>
      <c r="Y5" s="269" t="s">
        <v>2420</v>
      </c>
      <c r="Z5" s="269"/>
      <c r="AA5" s="275"/>
      <c r="AB5" s="309">
        <f>SUM(W5:AA5)</f>
        <v>0</v>
      </c>
    </row>
    <row r="6" spans="2:28">
      <c r="B6" s="262">
        <v>45663</v>
      </c>
      <c r="C6" s="263">
        <v>45667</v>
      </c>
      <c r="D6" s="264">
        <v>2</v>
      </c>
      <c r="E6" s="265">
        <v>144</v>
      </c>
      <c r="F6" s="266">
        <v>107</v>
      </c>
      <c r="G6" s="266">
        <v>40</v>
      </c>
      <c r="H6" s="266" t="s">
        <v>2420</v>
      </c>
      <c r="I6" s="276">
        <v>76</v>
      </c>
      <c r="J6" s="306">
        <f>SUM(E6:I6)</f>
        <v>367</v>
      </c>
      <c r="K6" s="278">
        <v>0</v>
      </c>
      <c r="L6" s="271">
        <v>2</v>
      </c>
      <c r="M6" s="271">
        <v>1</v>
      </c>
      <c r="N6" s="271" t="s">
        <v>2420</v>
      </c>
      <c r="O6" s="277">
        <v>1</v>
      </c>
      <c r="P6" s="307">
        <f t="shared" ref="P6:P9" si="0">SUM(K6:O6)</f>
        <v>4</v>
      </c>
      <c r="Q6" s="280">
        <v>58</v>
      </c>
      <c r="R6" s="267">
        <v>49</v>
      </c>
      <c r="S6" s="267">
        <v>53</v>
      </c>
      <c r="T6" s="267" t="s">
        <v>2420</v>
      </c>
      <c r="U6" s="281">
        <v>99</v>
      </c>
      <c r="V6" s="308">
        <f t="shared" ref="V6:V9" si="1">SUM(Q6:U6)</f>
        <v>259</v>
      </c>
      <c r="W6" s="268">
        <v>0</v>
      </c>
      <c r="X6" s="269">
        <v>0</v>
      </c>
      <c r="Y6" s="269">
        <v>9</v>
      </c>
      <c r="Z6" s="269" t="s">
        <v>2420</v>
      </c>
      <c r="AA6" s="275">
        <v>6</v>
      </c>
      <c r="AB6" s="309">
        <f t="shared" ref="AB6:AB9" si="2">SUM(W6:AA6)</f>
        <v>15</v>
      </c>
    </row>
    <row r="7" spans="2:28">
      <c r="B7" s="262">
        <v>45670</v>
      </c>
      <c r="C7" s="263">
        <v>45674</v>
      </c>
      <c r="D7" s="264">
        <v>3</v>
      </c>
      <c r="E7" s="265">
        <v>118</v>
      </c>
      <c r="F7" s="266">
        <v>99</v>
      </c>
      <c r="G7" s="266">
        <v>70</v>
      </c>
      <c r="H7" s="266">
        <v>53</v>
      </c>
      <c r="I7" s="276">
        <v>60</v>
      </c>
      <c r="J7" s="306">
        <f>SUM(E7:I7)</f>
        <v>400</v>
      </c>
      <c r="K7" s="278">
        <v>0</v>
      </c>
      <c r="L7" s="271">
        <v>1</v>
      </c>
      <c r="M7" s="271">
        <v>2</v>
      </c>
      <c r="N7" s="271">
        <v>2</v>
      </c>
      <c r="O7" s="277">
        <v>2</v>
      </c>
      <c r="P7" s="307">
        <f t="shared" si="0"/>
        <v>7</v>
      </c>
      <c r="Q7" s="279">
        <v>55</v>
      </c>
      <c r="R7" s="267">
        <v>66</v>
      </c>
      <c r="S7" s="267">
        <v>76</v>
      </c>
      <c r="T7" s="267">
        <v>62</v>
      </c>
      <c r="U7" s="281">
        <v>76</v>
      </c>
      <c r="V7" s="308">
        <f t="shared" si="1"/>
        <v>335</v>
      </c>
      <c r="W7" s="268">
        <v>0</v>
      </c>
      <c r="X7" s="269">
        <v>0</v>
      </c>
      <c r="Y7" s="269">
        <v>0</v>
      </c>
      <c r="Z7" s="269">
        <v>0</v>
      </c>
      <c r="AA7" s="275">
        <v>8</v>
      </c>
      <c r="AB7" s="309">
        <f t="shared" si="2"/>
        <v>8</v>
      </c>
    </row>
    <row r="8" spans="2:28">
      <c r="B8" s="262">
        <v>45677</v>
      </c>
      <c r="C8" s="263">
        <v>45681</v>
      </c>
      <c r="D8" s="264">
        <v>4</v>
      </c>
      <c r="E8" s="265">
        <v>162</v>
      </c>
      <c r="F8" s="266">
        <v>60</v>
      </c>
      <c r="G8" s="266">
        <v>42</v>
      </c>
      <c r="H8" s="266">
        <v>42</v>
      </c>
      <c r="I8" s="276">
        <v>21</v>
      </c>
      <c r="J8" s="306">
        <f>SUM(E8:I8)</f>
        <v>327</v>
      </c>
      <c r="K8" s="278">
        <v>2</v>
      </c>
      <c r="L8" s="271">
        <v>0</v>
      </c>
      <c r="M8" s="271">
        <v>4</v>
      </c>
      <c r="N8" s="271">
        <v>3</v>
      </c>
      <c r="O8" s="277">
        <v>2</v>
      </c>
      <c r="P8" s="307">
        <f t="shared" si="0"/>
        <v>11</v>
      </c>
      <c r="Q8" s="279">
        <v>51</v>
      </c>
      <c r="R8" s="267">
        <v>56</v>
      </c>
      <c r="S8" s="267">
        <v>51</v>
      </c>
      <c r="T8" s="267">
        <v>59</v>
      </c>
      <c r="U8" s="281">
        <v>75</v>
      </c>
      <c r="V8" s="308">
        <f t="shared" si="1"/>
        <v>292</v>
      </c>
      <c r="W8" s="268">
        <v>0</v>
      </c>
      <c r="X8" s="269">
        <v>6</v>
      </c>
      <c r="Y8" s="269">
        <v>1</v>
      </c>
      <c r="Z8" s="269">
        <v>0</v>
      </c>
      <c r="AA8" s="275">
        <v>0</v>
      </c>
      <c r="AB8" s="309">
        <f t="shared" si="2"/>
        <v>7</v>
      </c>
    </row>
    <row r="9" spans="2:28" ht="15.75" thickBot="1">
      <c r="B9" s="318">
        <v>45684</v>
      </c>
      <c r="C9" s="319">
        <v>45688</v>
      </c>
      <c r="D9" s="320">
        <v>5</v>
      </c>
      <c r="E9" s="321">
        <v>137</v>
      </c>
      <c r="F9" s="322">
        <v>86</v>
      </c>
      <c r="G9" s="322">
        <v>66</v>
      </c>
      <c r="H9" s="322">
        <v>44</v>
      </c>
      <c r="I9" s="323">
        <v>54</v>
      </c>
      <c r="J9" s="361">
        <f>SUM(E9:I9)</f>
        <v>387</v>
      </c>
      <c r="K9" s="324">
        <v>2</v>
      </c>
      <c r="L9" s="325">
        <v>4</v>
      </c>
      <c r="M9" s="325">
        <v>0</v>
      </c>
      <c r="N9" s="325">
        <v>0</v>
      </c>
      <c r="O9" s="326">
        <v>2</v>
      </c>
      <c r="P9" s="365">
        <f t="shared" si="0"/>
        <v>8</v>
      </c>
      <c r="Q9" s="327">
        <v>76</v>
      </c>
      <c r="R9" s="328">
        <v>33</v>
      </c>
      <c r="S9" s="328">
        <v>62</v>
      </c>
      <c r="T9" s="328">
        <v>70</v>
      </c>
      <c r="U9" s="329">
        <v>60</v>
      </c>
      <c r="V9" s="367">
        <f t="shared" si="1"/>
        <v>301</v>
      </c>
      <c r="W9" s="330">
        <v>6</v>
      </c>
      <c r="X9" s="331">
        <v>0</v>
      </c>
      <c r="Y9" s="331">
        <v>0</v>
      </c>
      <c r="Z9" s="331">
        <v>0</v>
      </c>
      <c r="AA9" s="332">
        <v>4</v>
      </c>
      <c r="AB9" s="369">
        <f t="shared" si="2"/>
        <v>10</v>
      </c>
    </row>
    <row r="10" spans="2:28" ht="16.399999999999999" thickTop="1" thickBot="1">
      <c r="B10" s="573" t="s">
        <v>2406</v>
      </c>
      <c r="C10" s="574"/>
      <c r="D10" s="575"/>
      <c r="E10" s="343"/>
      <c r="F10" s="344"/>
      <c r="G10" s="344"/>
      <c r="H10" s="344"/>
      <c r="I10" s="345"/>
      <c r="J10" s="346">
        <f>SUM(J5:J9)</f>
        <v>1679</v>
      </c>
      <c r="K10" s="347"/>
      <c r="L10" s="348"/>
      <c r="M10" s="348"/>
      <c r="N10" s="348"/>
      <c r="O10" s="349"/>
      <c r="P10" s="350">
        <f>SUM(P5:P9)</f>
        <v>30</v>
      </c>
      <c r="Q10" s="337"/>
      <c r="R10" s="338"/>
      <c r="S10" s="338"/>
      <c r="T10" s="338"/>
      <c r="U10" s="351"/>
      <c r="V10" s="352">
        <f>SUM(V5:V9)</f>
        <v>1284</v>
      </c>
      <c r="W10" s="353"/>
      <c r="X10" s="354"/>
      <c r="Y10" s="354"/>
      <c r="Z10" s="354"/>
      <c r="AA10" s="355"/>
      <c r="AB10" s="356">
        <f>SUM(AB5:AB9)</f>
        <v>40</v>
      </c>
    </row>
    <row r="11" spans="2:28" ht="15.75" thickTop="1">
      <c r="B11" s="283">
        <v>45691</v>
      </c>
      <c r="C11" s="284">
        <v>45695</v>
      </c>
      <c r="D11" s="315">
        <v>6</v>
      </c>
      <c r="E11" s="316">
        <v>116</v>
      </c>
      <c r="F11" s="285">
        <v>81</v>
      </c>
      <c r="G11" s="285">
        <v>73</v>
      </c>
      <c r="H11" s="285">
        <v>71</v>
      </c>
      <c r="I11" s="286">
        <v>99</v>
      </c>
      <c r="J11" s="362">
        <f>SUM(E11:I11)</f>
        <v>440</v>
      </c>
      <c r="K11" s="287">
        <v>2</v>
      </c>
      <c r="L11" s="333">
        <v>0</v>
      </c>
      <c r="M11" s="333">
        <v>4</v>
      </c>
      <c r="N11" s="333">
        <v>3</v>
      </c>
      <c r="O11" s="334">
        <v>0</v>
      </c>
      <c r="P11" s="366">
        <f>SUM(K11:O11)</f>
        <v>9</v>
      </c>
      <c r="Q11" s="288">
        <v>58</v>
      </c>
      <c r="R11" s="289">
        <v>44</v>
      </c>
      <c r="S11" s="289">
        <v>53</v>
      </c>
      <c r="T11" s="289">
        <v>56</v>
      </c>
      <c r="U11" s="290">
        <v>68</v>
      </c>
      <c r="V11" s="368">
        <f>SUM(Q11:U11)</f>
        <v>279</v>
      </c>
      <c r="W11" s="291">
        <v>0</v>
      </c>
      <c r="X11" s="292">
        <v>1</v>
      </c>
      <c r="Y11" s="292">
        <v>0</v>
      </c>
      <c r="Z11" s="292">
        <v>0</v>
      </c>
      <c r="AA11" s="282">
        <v>12</v>
      </c>
      <c r="AB11" s="370">
        <f>SUM(W11:AA11)</f>
        <v>13</v>
      </c>
    </row>
    <row r="12" spans="2:28">
      <c r="B12" s="262">
        <v>45698</v>
      </c>
      <c r="C12" s="263">
        <v>45702</v>
      </c>
      <c r="D12" s="264">
        <v>7</v>
      </c>
      <c r="E12" s="265">
        <v>152</v>
      </c>
      <c r="F12" s="266">
        <v>90</v>
      </c>
      <c r="G12" s="266">
        <v>86</v>
      </c>
      <c r="H12" s="266" t="s">
        <v>2420</v>
      </c>
      <c r="I12" s="276">
        <v>118</v>
      </c>
      <c r="J12" s="306">
        <f>SUM(E12:I12)</f>
        <v>446</v>
      </c>
      <c r="K12" s="278">
        <v>0</v>
      </c>
      <c r="L12" s="271">
        <v>9</v>
      </c>
      <c r="M12" s="271">
        <v>2</v>
      </c>
      <c r="N12" s="271">
        <v>0</v>
      </c>
      <c r="O12" s="277">
        <v>2</v>
      </c>
      <c r="P12" s="307">
        <f t="shared" ref="P12:P14" si="3">SUM(K12:O12)</f>
        <v>13</v>
      </c>
      <c r="Q12" s="279">
        <v>42</v>
      </c>
      <c r="R12" s="267">
        <v>58</v>
      </c>
      <c r="S12" s="267">
        <v>51</v>
      </c>
      <c r="T12" s="267">
        <v>62</v>
      </c>
      <c r="U12" s="281">
        <v>69</v>
      </c>
      <c r="V12" s="308">
        <f t="shared" ref="V12:V14" si="4">SUM(Q12:U12)</f>
        <v>282</v>
      </c>
      <c r="W12" s="268">
        <v>0</v>
      </c>
      <c r="X12" s="269">
        <v>0</v>
      </c>
      <c r="Y12" s="269">
        <v>6</v>
      </c>
      <c r="Z12" s="269">
        <v>0</v>
      </c>
      <c r="AA12" s="275">
        <v>0</v>
      </c>
      <c r="AB12" s="309">
        <f t="shared" ref="AB12:AB14" si="5">SUM(W12:AA12)</f>
        <v>6</v>
      </c>
    </row>
    <row r="13" spans="2:28">
      <c r="B13" s="262">
        <v>45705</v>
      </c>
      <c r="C13" s="263">
        <v>45709</v>
      </c>
      <c r="D13" s="264">
        <v>8</v>
      </c>
      <c r="E13" s="265">
        <v>115</v>
      </c>
      <c r="F13" s="266">
        <v>55</v>
      </c>
      <c r="G13" s="266">
        <v>56</v>
      </c>
      <c r="H13" s="266">
        <v>120</v>
      </c>
      <c r="I13" s="276">
        <v>50</v>
      </c>
      <c r="J13" s="306">
        <f>SUM(E13:I13)</f>
        <v>396</v>
      </c>
      <c r="K13" s="278">
        <v>0</v>
      </c>
      <c r="L13" s="271">
        <v>1</v>
      </c>
      <c r="M13" s="271">
        <v>3</v>
      </c>
      <c r="N13" s="271">
        <v>0</v>
      </c>
      <c r="O13" s="277">
        <v>4</v>
      </c>
      <c r="P13" s="307">
        <f t="shared" si="3"/>
        <v>8</v>
      </c>
      <c r="Q13" s="279">
        <v>70</v>
      </c>
      <c r="R13" s="267">
        <v>39</v>
      </c>
      <c r="S13" s="267">
        <v>48</v>
      </c>
      <c r="T13" s="267">
        <v>40</v>
      </c>
      <c r="U13" s="281">
        <v>45</v>
      </c>
      <c r="V13" s="308">
        <f t="shared" si="4"/>
        <v>242</v>
      </c>
      <c r="W13" s="268">
        <v>0</v>
      </c>
      <c r="X13" s="269">
        <v>0</v>
      </c>
      <c r="Y13" s="269">
        <v>5</v>
      </c>
      <c r="Z13" s="269">
        <v>0</v>
      </c>
      <c r="AA13" s="275">
        <v>0</v>
      </c>
      <c r="AB13" s="309">
        <f t="shared" si="5"/>
        <v>5</v>
      </c>
    </row>
    <row r="14" spans="2:28" ht="15.75" thickBot="1">
      <c r="B14" s="318">
        <v>45712</v>
      </c>
      <c r="C14" s="319">
        <v>45716</v>
      </c>
      <c r="D14" s="320">
        <v>9</v>
      </c>
      <c r="E14" s="321">
        <v>113</v>
      </c>
      <c r="F14" s="322">
        <v>127</v>
      </c>
      <c r="G14" s="322">
        <v>62</v>
      </c>
      <c r="H14" s="322">
        <v>72</v>
      </c>
      <c r="I14" s="323">
        <v>85</v>
      </c>
      <c r="J14" s="361">
        <f>SUM(E14:I14)</f>
        <v>459</v>
      </c>
      <c r="K14" s="324">
        <v>0</v>
      </c>
      <c r="L14" s="325">
        <v>0</v>
      </c>
      <c r="M14" s="325">
        <v>4</v>
      </c>
      <c r="N14" s="325">
        <v>8</v>
      </c>
      <c r="O14" s="326">
        <v>0</v>
      </c>
      <c r="P14" s="365">
        <f t="shared" si="3"/>
        <v>12</v>
      </c>
      <c r="Q14" s="335">
        <v>49</v>
      </c>
      <c r="R14" s="336">
        <v>62</v>
      </c>
      <c r="S14" s="328">
        <v>81</v>
      </c>
      <c r="T14" s="328">
        <v>80</v>
      </c>
      <c r="U14" s="329">
        <v>106</v>
      </c>
      <c r="V14" s="367">
        <f t="shared" si="4"/>
        <v>378</v>
      </c>
      <c r="W14" s="330">
        <v>2</v>
      </c>
      <c r="X14" s="331">
        <v>3</v>
      </c>
      <c r="Y14" s="331">
        <v>0</v>
      </c>
      <c r="Z14" s="331">
        <v>0</v>
      </c>
      <c r="AA14" s="332">
        <v>0</v>
      </c>
      <c r="AB14" s="369">
        <f t="shared" si="5"/>
        <v>5</v>
      </c>
    </row>
    <row r="15" spans="2:28" ht="16.399999999999999" thickTop="1" thickBot="1">
      <c r="B15" s="573" t="s">
        <v>2407</v>
      </c>
      <c r="C15" s="574"/>
      <c r="D15" s="575"/>
      <c r="E15" s="343"/>
      <c r="F15" s="344"/>
      <c r="G15" s="344"/>
      <c r="H15" s="344"/>
      <c r="I15" s="345"/>
      <c r="J15" s="346">
        <f>SUM(J11:J14)</f>
        <v>1741</v>
      </c>
      <c r="K15" s="347"/>
      <c r="L15" s="348"/>
      <c r="M15" s="348"/>
      <c r="N15" s="348"/>
      <c r="O15" s="349"/>
      <c r="P15" s="350">
        <f>SUM(P11:P14)</f>
        <v>42</v>
      </c>
      <c r="Q15" s="337"/>
      <c r="R15" s="338"/>
      <c r="S15" s="338"/>
      <c r="T15" s="338"/>
      <c r="U15" s="351"/>
      <c r="V15" s="352">
        <f>SUM(V11:V14)</f>
        <v>1181</v>
      </c>
      <c r="W15" s="353"/>
      <c r="X15" s="354"/>
      <c r="Y15" s="354"/>
      <c r="Z15" s="354"/>
      <c r="AA15" s="355"/>
      <c r="AB15" s="356">
        <f>SUM(AB11:AB14)</f>
        <v>29</v>
      </c>
    </row>
    <row r="16" spans="2:28" ht="15.75" thickTop="1">
      <c r="B16" s="283">
        <v>45719</v>
      </c>
      <c r="C16" s="284">
        <v>45723</v>
      </c>
      <c r="D16" s="315">
        <v>10</v>
      </c>
      <c r="E16" s="316" t="s">
        <v>2420</v>
      </c>
      <c r="F16" s="285" t="s">
        <v>2420</v>
      </c>
      <c r="G16" s="285" t="s">
        <v>2420</v>
      </c>
      <c r="H16" s="285">
        <v>667</v>
      </c>
      <c r="I16" s="286">
        <v>238</v>
      </c>
      <c r="J16" s="362">
        <f>SUM(E16:I16)</f>
        <v>905</v>
      </c>
      <c r="K16" s="287" t="s">
        <v>2420</v>
      </c>
      <c r="L16" s="333" t="s">
        <v>2420</v>
      </c>
      <c r="M16" s="333" t="s">
        <v>2420</v>
      </c>
      <c r="N16" s="333">
        <v>0</v>
      </c>
      <c r="O16" s="334">
        <v>2</v>
      </c>
      <c r="P16" s="366">
        <f>SUM(K16:O16)</f>
        <v>2</v>
      </c>
      <c r="Q16" s="288" t="s">
        <v>2420</v>
      </c>
      <c r="R16" s="289" t="s">
        <v>2420</v>
      </c>
      <c r="S16" s="289" t="s">
        <v>2420</v>
      </c>
      <c r="T16" s="289">
        <v>48</v>
      </c>
      <c r="U16" s="290">
        <v>97</v>
      </c>
      <c r="V16" s="368">
        <f>SUM(Q16:U16)</f>
        <v>145</v>
      </c>
      <c r="W16" s="291" t="s">
        <v>2420</v>
      </c>
      <c r="X16" s="292" t="s">
        <v>2420</v>
      </c>
      <c r="Y16" s="292" t="s">
        <v>2420</v>
      </c>
      <c r="Z16" s="292">
        <v>13</v>
      </c>
      <c r="AA16" s="282">
        <v>0</v>
      </c>
      <c r="AB16" s="370">
        <f>SUM(W16:AA16)</f>
        <v>13</v>
      </c>
    </row>
    <row r="17" spans="2:28">
      <c r="B17" s="262">
        <v>45726</v>
      </c>
      <c r="C17" s="263">
        <v>45730</v>
      </c>
      <c r="D17" s="264">
        <v>11</v>
      </c>
      <c r="E17" s="265">
        <v>117</v>
      </c>
      <c r="F17" s="266">
        <v>95</v>
      </c>
      <c r="G17" s="266">
        <v>66</v>
      </c>
      <c r="H17" s="266">
        <v>79</v>
      </c>
      <c r="I17" s="276">
        <v>51</v>
      </c>
      <c r="J17" s="362">
        <f>SUM(E17:I17)</f>
        <v>408</v>
      </c>
      <c r="K17" s="278">
        <v>7</v>
      </c>
      <c r="L17" s="271">
        <v>2</v>
      </c>
      <c r="M17" s="271">
        <v>0</v>
      </c>
      <c r="N17" s="271">
        <v>1</v>
      </c>
      <c r="O17" s="277">
        <v>6</v>
      </c>
      <c r="P17" s="366">
        <f t="shared" ref="P17:P19" si="6">SUM(K17:O17)</f>
        <v>16</v>
      </c>
      <c r="Q17" s="279">
        <v>101</v>
      </c>
      <c r="R17" s="267">
        <v>72</v>
      </c>
      <c r="S17" s="267">
        <v>69</v>
      </c>
      <c r="T17" s="267">
        <v>72</v>
      </c>
      <c r="U17" s="281">
        <v>92</v>
      </c>
      <c r="V17" s="368">
        <f t="shared" ref="V17:V19" si="7">SUM(Q17:U17)</f>
        <v>406</v>
      </c>
      <c r="W17" s="268">
        <v>0</v>
      </c>
      <c r="X17" s="269">
        <v>0</v>
      </c>
      <c r="Y17" s="269">
        <v>0</v>
      </c>
      <c r="Z17" s="269">
        <v>0</v>
      </c>
      <c r="AA17" s="275">
        <v>0</v>
      </c>
      <c r="AB17" s="370">
        <f t="shared" ref="AB17:AB19" si="8">SUM(W17:AA17)</f>
        <v>0</v>
      </c>
    </row>
    <row r="18" spans="2:28">
      <c r="B18" s="262">
        <v>45733</v>
      </c>
      <c r="C18" s="263">
        <v>45737</v>
      </c>
      <c r="D18" s="264">
        <v>12</v>
      </c>
      <c r="E18" s="265">
        <v>115</v>
      </c>
      <c r="F18" s="266">
        <v>65</v>
      </c>
      <c r="G18" s="266">
        <v>127</v>
      </c>
      <c r="H18" s="266" t="s">
        <v>2420</v>
      </c>
      <c r="I18" s="276">
        <v>133</v>
      </c>
      <c r="J18" s="362">
        <f>SUM(E18:I18)</f>
        <v>440</v>
      </c>
      <c r="K18" s="278">
        <v>17</v>
      </c>
      <c r="L18" s="271">
        <v>1</v>
      </c>
      <c r="M18" s="271">
        <v>2</v>
      </c>
      <c r="N18" s="271">
        <v>9</v>
      </c>
      <c r="O18" s="277">
        <v>7</v>
      </c>
      <c r="P18" s="366">
        <f t="shared" si="6"/>
        <v>36</v>
      </c>
      <c r="Q18" s="279">
        <v>43</v>
      </c>
      <c r="R18" s="267">
        <v>37</v>
      </c>
      <c r="S18" s="267">
        <v>59</v>
      </c>
      <c r="T18" s="267">
        <v>54</v>
      </c>
      <c r="U18" s="281">
        <v>66</v>
      </c>
      <c r="V18" s="368">
        <f t="shared" si="7"/>
        <v>259</v>
      </c>
      <c r="W18" s="268">
        <v>0</v>
      </c>
      <c r="X18" s="269">
        <v>0</v>
      </c>
      <c r="Y18" s="269">
        <v>7</v>
      </c>
      <c r="Z18" s="269">
        <v>11</v>
      </c>
      <c r="AA18" s="275">
        <v>10</v>
      </c>
      <c r="AB18" s="370">
        <f t="shared" si="8"/>
        <v>28</v>
      </c>
    </row>
    <row r="19" spans="2:28" ht="15.75" thickBot="1">
      <c r="B19" s="318">
        <v>45740</v>
      </c>
      <c r="C19" s="319">
        <v>45744</v>
      </c>
      <c r="D19" s="320">
        <v>13</v>
      </c>
      <c r="E19" s="321">
        <v>116</v>
      </c>
      <c r="F19" s="322">
        <v>144</v>
      </c>
      <c r="G19" s="322">
        <v>94</v>
      </c>
      <c r="H19" s="322">
        <v>49</v>
      </c>
      <c r="I19" s="323">
        <v>51</v>
      </c>
      <c r="J19" s="362">
        <f>SUM(E19:I19)</f>
        <v>454</v>
      </c>
      <c r="K19" s="324">
        <v>4</v>
      </c>
      <c r="L19" s="325">
        <v>7</v>
      </c>
      <c r="M19" s="325">
        <v>4</v>
      </c>
      <c r="N19" s="325">
        <v>11</v>
      </c>
      <c r="O19" s="326">
        <v>7</v>
      </c>
      <c r="P19" s="366">
        <f t="shared" si="6"/>
        <v>33</v>
      </c>
      <c r="Q19" s="327">
        <v>63</v>
      </c>
      <c r="R19" s="328">
        <v>57</v>
      </c>
      <c r="S19" s="328">
        <v>74</v>
      </c>
      <c r="T19" s="328">
        <v>64</v>
      </c>
      <c r="U19" s="329">
        <v>74</v>
      </c>
      <c r="V19" s="368">
        <f t="shared" si="7"/>
        <v>332</v>
      </c>
      <c r="W19" s="330">
        <v>0</v>
      </c>
      <c r="X19" s="331">
        <v>0</v>
      </c>
      <c r="Y19" s="331">
        <v>0</v>
      </c>
      <c r="Z19" s="331">
        <v>0</v>
      </c>
      <c r="AA19" s="332">
        <v>0</v>
      </c>
      <c r="AB19" s="370">
        <f t="shared" si="8"/>
        <v>0</v>
      </c>
    </row>
    <row r="20" spans="2:28" ht="16.399999999999999" thickTop="1" thickBot="1">
      <c r="B20" s="573" t="s">
        <v>2408</v>
      </c>
      <c r="C20" s="574"/>
      <c r="D20" s="575"/>
      <c r="E20" s="343"/>
      <c r="F20" s="344"/>
      <c r="G20" s="344"/>
      <c r="H20" s="344"/>
      <c r="I20" s="345"/>
      <c r="J20" s="346">
        <f>SUM(J16:J19)</f>
        <v>2207</v>
      </c>
      <c r="K20" s="347"/>
      <c r="L20" s="348"/>
      <c r="M20" s="348"/>
      <c r="N20" s="348"/>
      <c r="O20" s="349"/>
      <c r="P20" s="350">
        <f>SUM(P16:P19)</f>
        <v>87</v>
      </c>
      <c r="Q20" s="337"/>
      <c r="R20" s="338"/>
      <c r="S20" s="338"/>
      <c r="T20" s="338"/>
      <c r="U20" s="351"/>
      <c r="V20" s="352">
        <f>SUM(V16:V19)</f>
        <v>1142</v>
      </c>
      <c r="W20" s="353"/>
      <c r="X20" s="354"/>
      <c r="Y20" s="354"/>
      <c r="Z20" s="354"/>
      <c r="AA20" s="355"/>
      <c r="AB20" s="356">
        <f>SUM(AB16:AB19)</f>
        <v>41</v>
      </c>
    </row>
    <row r="21" spans="2:28" ht="15.75" thickTop="1">
      <c r="B21" s="283">
        <v>45747</v>
      </c>
      <c r="C21" s="284">
        <v>45751</v>
      </c>
      <c r="D21" s="315">
        <v>14</v>
      </c>
      <c r="E21" s="316">
        <v>136</v>
      </c>
      <c r="F21" s="285">
        <v>64</v>
      </c>
      <c r="G21" s="285">
        <v>93</v>
      </c>
      <c r="H21" s="285">
        <v>58</v>
      </c>
      <c r="I21" s="286">
        <v>0</v>
      </c>
      <c r="J21" s="362">
        <f>SUM(E21:I21)</f>
        <v>351</v>
      </c>
      <c r="K21" s="287">
        <v>6</v>
      </c>
      <c r="L21" s="333">
        <v>0</v>
      </c>
      <c r="M21" s="333">
        <v>11</v>
      </c>
      <c r="N21" s="333">
        <v>0</v>
      </c>
      <c r="O21" s="334">
        <v>0</v>
      </c>
      <c r="P21" s="366">
        <f>SUM(K21:O21)</f>
        <v>17</v>
      </c>
      <c r="Q21" s="288">
        <v>50</v>
      </c>
      <c r="R21" s="289">
        <v>68</v>
      </c>
      <c r="S21" s="289">
        <v>48</v>
      </c>
      <c r="T21" s="289">
        <v>47</v>
      </c>
      <c r="U21" s="290">
        <v>74</v>
      </c>
      <c r="V21" s="368">
        <f>SUM(Q21:U21)</f>
        <v>287</v>
      </c>
      <c r="W21" s="291">
        <v>0</v>
      </c>
      <c r="X21" s="292">
        <v>0</v>
      </c>
      <c r="Y21" s="292">
        <v>10</v>
      </c>
      <c r="Z21" s="292">
        <v>0</v>
      </c>
      <c r="AA21" s="282">
        <v>8</v>
      </c>
      <c r="AB21" s="370">
        <f>SUM(W21:AA21)</f>
        <v>18</v>
      </c>
    </row>
    <row r="22" spans="2:28">
      <c r="B22" s="262">
        <v>45754</v>
      </c>
      <c r="C22" s="263">
        <v>45758</v>
      </c>
      <c r="D22" s="264">
        <v>15</v>
      </c>
      <c r="E22" s="265">
        <v>132</v>
      </c>
      <c r="F22" s="266">
        <v>109</v>
      </c>
      <c r="G22" s="266">
        <v>118</v>
      </c>
      <c r="H22" s="266">
        <v>57</v>
      </c>
      <c r="I22" s="276">
        <v>0</v>
      </c>
      <c r="J22" s="362">
        <f>SUM(E22:I22)</f>
        <v>416</v>
      </c>
      <c r="K22" s="278">
        <v>8</v>
      </c>
      <c r="L22" s="271">
        <v>2</v>
      </c>
      <c r="M22" s="271">
        <v>4</v>
      </c>
      <c r="N22" s="271">
        <v>2</v>
      </c>
      <c r="O22" s="277">
        <v>3</v>
      </c>
      <c r="P22" s="366">
        <f t="shared" ref="P22:P24" si="9">SUM(K22:O22)</f>
        <v>19</v>
      </c>
      <c r="Q22" s="279">
        <v>47</v>
      </c>
      <c r="R22" s="267">
        <v>42</v>
      </c>
      <c r="S22" s="267">
        <v>63</v>
      </c>
      <c r="T22" s="267">
        <v>69</v>
      </c>
      <c r="U22" s="314">
        <v>75</v>
      </c>
      <c r="V22" s="368">
        <f t="shared" ref="V22:V24" si="10">SUM(Q22:U22)</f>
        <v>296</v>
      </c>
      <c r="W22" s="268">
        <v>16</v>
      </c>
      <c r="X22" s="269">
        <v>0</v>
      </c>
      <c r="Y22" s="269">
        <v>6</v>
      </c>
      <c r="Z22" s="269">
        <v>0</v>
      </c>
      <c r="AA22" s="275">
        <v>0</v>
      </c>
      <c r="AB22" s="370">
        <f t="shared" ref="AB22:AB24" si="11">SUM(W22:AA22)</f>
        <v>22</v>
      </c>
    </row>
    <row r="23" spans="2:28">
      <c r="B23" s="262">
        <v>45761</v>
      </c>
      <c r="C23" s="263">
        <v>45765</v>
      </c>
      <c r="D23" s="264">
        <v>16</v>
      </c>
      <c r="E23" s="321">
        <v>208</v>
      </c>
      <c r="F23" s="322">
        <v>114</v>
      </c>
      <c r="G23" s="322">
        <v>138</v>
      </c>
      <c r="H23" s="322">
        <v>0</v>
      </c>
      <c r="I23" s="323"/>
      <c r="J23" s="379">
        <f>SUM(E23:I23)</f>
        <v>460</v>
      </c>
      <c r="K23" s="324">
        <v>4</v>
      </c>
      <c r="L23" s="325">
        <v>1</v>
      </c>
      <c r="M23" s="325">
        <v>4</v>
      </c>
      <c r="N23" s="325">
        <v>7</v>
      </c>
      <c r="O23" s="326"/>
      <c r="P23" s="380">
        <f t="shared" si="9"/>
        <v>16</v>
      </c>
      <c r="Q23" s="327">
        <v>67</v>
      </c>
      <c r="R23" s="328">
        <v>65</v>
      </c>
      <c r="S23" s="328">
        <v>85</v>
      </c>
      <c r="T23" s="328">
        <v>55</v>
      </c>
      <c r="U23" s="329"/>
      <c r="V23" s="381">
        <f t="shared" si="10"/>
        <v>272</v>
      </c>
      <c r="W23" s="330">
        <v>0</v>
      </c>
      <c r="X23" s="331">
        <v>0</v>
      </c>
      <c r="Y23" s="331">
        <v>5</v>
      </c>
      <c r="Z23" s="331">
        <v>0</v>
      </c>
      <c r="AA23" s="332">
        <v>0</v>
      </c>
      <c r="AB23" s="382">
        <f t="shared" si="11"/>
        <v>5</v>
      </c>
    </row>
    <row r="24" spans="2:28">
      <c r="B24" s="318">
        <v>45768</v>
      </c>
      <c r="C24" s="319">
        <v>45772</v>
      </c>
      <c r="D24" s="320">
        <v>17</v>
      </c>
      <c r="E24" s="383">
        <v>199</v>
      </c>
      <c r="F24" s="384">
        <v>230</v>
      </c>
      <c r="G24" s="384">
        <v>75</v>
      </c>
      <c r="H24" s="384">
        <v>41</v>
      </c>
      <c r="I24" s="393">
        <v>55</v>
      </c>
      <c r="J24" s="397">
        <f>SUM(E24:I24)</f>
        <v>600</v>
      </c>
      <c r="K24" s="395">
        <v>1</v>
      </c>
      <c r="L24" s="385">
        <v>2</v>
      </c>
      <c r="M24" s="385">
        <v>5</v>
      </c>
      <c r="N24" s="385">
        <v>17</v>
      </c>
      <c r="O24" s="399">
        <v>0</v>
      </c>
      <c r="P24" s="403">
        <f t="shared" si="9"/>
        <v>25</v>
      </c>
      <c r="Q24" s="401">
        <v>80</v>
      </c>
      <c r="R24" s="386">
        <v>58</v>
      </c>
      <c r="S24" s="386">
        <v>81</v>
      </c>
      <c r="T24" s="386">
        <v>58</v>
      </c>
      <c r="U24" s="405">
        <v>106</v>
      </c>
      <c r="V24" s="409">
        <f t="shared" si="10"/>
        <v>383</v>
      </c>
      <c r="W24" s="407">
        <v>7</v>
      </c>
      <c r="X24" s="387">
        <v>0</v>
      </c>
      <c r="Y24" s="387">
        <v>0</v>
      </c>
      <c r="Z24" s="387">
        <v>0</v>
      </c>
      <c r="AA24" s="411">
        <v>0</v>
      </c>
      <c r="AB24" s="413">
        <f t="shared" si="11"/>
        <v>7</v>
      </c>
    </row>
    <row r="25" spans="2:28" ht="15.75" thickBot="1">
      <c r="B25" s="318">
        <v>45775</v>
      </c>
      <c r="C25" s="319">
        <v>45779</v>
      </c>
      <c r="D25" s="320">
        <v>18</v>
      </c>
      <c r="E25" s="388">
        <v>154</v>
      </c>
      <c r="F25" s="389">
        <v>160</v>
      </c>
      <c r="G25" s="389">
        <v>88</v>
      </c>
      <c r="H25" s="389">
        <v>0</v>
      </c>
      <c r="I25" s="394">
        <v>120</v>
      </c>
      <c r="J25" s="398">
        <f>SUM(E25:I25)</f>
        <v>522</v>
      </c>
      <c r="K25" s="396">
        <v>1</v>
      </c>
      <c r="L25" s="390">
        <v>2</v>
      </c>
      <c r="M25" s="390">
        <v>3</v>
      </c>
      <c r="N25" s="390">
        <v>0</v>
      </c>
      <c r="O25" s="400">
        <v>5</v>
      </c>
      <c r="P25" s="404">
        <f>SUM(K25:O25)</f>
        <v>11</v>
      </c>
      <c r="Q25" s="402">
        <v>75</v>
      </c>
      <c r="R25" s="391">
        <v>55</v>
      </c>
      <c r="S25" s="391">
        <v>71</v>
      </c>
      <c r="T25" s="391">
        <v>0</v>
      </c>
      <c r="U25" s="406">
        <v>100</v>
      </c>
      <c r="V25" s="410">
        <f>SUM(Q25:U25)</f>
        <v>301</v>
      </c>
      <c r="W25" s="408">
        <v>0</v>
      </c>
      <c r="X25" s="392">
        <v>0</v>
      </c>
      <c r="Y25" s="392">
        <v>11</v>
      </c>
      <c r="Z25" s="392">
        <v>0</v>
      </c>
      <c r="AA25" s="412">
        <v>0</v>
      </c>
      <c r="AB25" s="414">
        <f>SUM(W25:AA25)</f>
        <v>11</v>
      </c>
    </row>
    <row r="26" spans="2:28" ht="16.399999999999999" thickTop="1" thickBot="1">
      <c r="B26" s="573" t="s">
        <v>2409</v>
      </c>
      <c r="C26" s="574"/>
      <c r="D26" s="575"/>
      <c r="E26" s="343"/>
      <c r="F26" s="344"/>
      <c r="G26" s="344"/>
      <c r="H26" s="344"/>
      <c r="I26" s="345"/>
      <c r="J26" s="346">
        <f>SUM(J21:J25)</f>
        <v>2349</v>
      </c>
      <c r="K26" s="347"/>
      <c r="L26" s="348"/>
      <c r="M26" s="348"/>
      <c r="N26" s="348"/>
      <c r="O26" s="349"/>
      <c r="P26" s="350">
        <f>SUM(P21:P25)</f>
        <v>88</v>
      </c>
      <c r="Q26" s="337"/>
      <c r="R26" s="338"/>
      <c r="S26" s="338"/>
      <c r="T26" s="338"/>
      <c r="U26" s="351"/>
      <c r="V26" s="352">
        <f>SUM(V21:V25)</f>
        <v>1539</v>
      </c>
      <c r="W26" s="353"/>
      <c r="X26" s="354"/>
      <c r="Y26" s="354"/>
      <c r="Z26" s="354"/>
      <c r="AA26" s="355"/>
      <c r="AB26" s="356">
        <f>SUM(AB21:AB25)</f>
        <v>63</v>
      </c>
    </row>
    <row r="27" spans="2:28" ht="15.75" thickTop="1">
      <c r="B27" s="283">
        <v>45782</v>
      </c>
      <c r="C27" s="284">
        <v>45786</v>
      </c>
      <c r="D27" s="315">
        <v>19</v>
      </c>
      <c r="E27" s="316">
        <v>175</v>
      </c>
      <c r="F27" s="285">
        <v>107</v>
      </c>
      <c r="G27" s="285">
        <v>93</v>
      </c>
      <c r="H27" s="285">
        <v>70</v>
      </c>
      <c r="I27" s="286">
        <v>46</v>
      </c>
      <c r="J27" s="362">
        <f>SUM(E27:I27)</f>
        <v>491</v>
      </c>
      <c r="K27" s="287">
        <v>3</v>
      </c>
      <c r="L27" s="333">
        <v>0</v>
      </c>
      <c r="M27" s="333">
        <v>3</v>
      </c>
      <c r="N27" s="333">
        <v>1</v>
      </c>
      <c r="O27" s="334">
        <v>0</v>
      </c>
      <c r="P27" s="366">
        <v>7</v>
      </c>
      <c r="Q27" s="339">
        <v>91</v>
      </c>
      <c r="R27" s="289">
        <v>57</v>
      </c>
      <c r="S27" s="289">
        <v>69</v>
      </c>
      <c r="T27" s="289">
        <v>68</v>
      </c>
      <c r="U27" s="290">
        <v>84</v>
      </c>
      <c r="V27" s="368">
        <f>SUM(Q27:U27)</f>
        <v>369</v>
      </c>
      <c r="W27" s="291">
        <v>0</v>
      </c>
      <c r="X27" s="292">
        <v>0</v>
      </c>
      <c r="Y27" s="292">
        <v>0</v>
      </c>
      <c r="Z27" s="292">
        <v>16</v>
      </c>
      <c r="AA27" s="282">
        <v>0</v>
      </c>
      <c r="AB27" s="370">
        <f>SUM(W27:AA27)</f>
        <v>16</v>
      </c>
    </row>
    <row r="28" spans="2:28">
      <c r="B28" s="262">
        <v>45789</v>
      </c>
      <c r="C28" s="263">
        <v>45793</v>
      </c>
      <c r="D28" s="264">
        <v>20</v>
      </c>
      <c r="E28" s="265">
        <v>135</v>
      </c>
      <c r="F28" s="266">
        <v>159</v>
      </c>
      <c r="G28" s="266">
        <v>68</v>
      </c>
      <c r="H28" s="266">
        <v>71</v>
      </c>
      <c r="I28" s="276">
        <v>55</v>
      </c>
      <c r="J28" s="362">
        <f>SUM(E28:I28)</f>
        <v>488</v>
      </c>
      <c r="K28" s="278">
        <v>0</v>
      </c>
      <c r="L28" s="271">
        <v>0</v>
      </c>
      <c r="M28" s="271">
        <v>5</v>
      </c>
      <c r="N28" s="271">
        <v>1</v>
      </c>
      <c r="O28" s="277">
        <v>0</v>
      </c>
      <c r="P28" s="366">
        <f t="shared" ref="P28:P30" si="12">SUM(K28:O28)</f>
        <v>6</v>
      </c>
      <c r="Q28" s="279">
        <v>55</v>
      </c>
      <c r="R28" s="267">
        <v>61</v>
      </c>
      <c r="S28" s="267">
        <v>55</v>
      </c>
      <c r="T28" s="267">
        <v>56</v>
      </c>
      <c r="U28" s="281">
        <v>87</v>
      </c>
      <c r="V28" s="368">
        <f t="shared" ref="V28:V30" si="13">SUM(Q28:U28)</f>
        <v>314</v>
      </c>
      <c r="W28" s="268">
        <v>0</v>
      </c>
      <c r="X28" s="269">
        <v>0</v>
      </c>
      <c r="Y28" s="269">
        <v>0</v>
      </c>
      <c r="Z28" s="269">
        <v>0</v>
      </c>
      <c r="AA28" s="275">
        <v>11</v>
      </c>
      <c r="AB28" s="370">
        <f t="shared" ref="AB28:AB30" si="14">SUM(W28:AA28)</f>
        <v>11</v>
      </c>
    </row>
    <row r="29" spans="2:28">
      <c r="B29" s="262">
        <v>45796</v>
      </c>
      <c r="C29" s="263">
        <v>45800</v>
      </c>
      <c r="D29" s="264">
        <v>21</v>
      </c>
      <c r="E29" s="265">
        <v>158</v>
      </c>
      <c r="F29" s="266">
        <v>166</v>
      </c>
      <c r="G29" s="266">
        <v>60</v>
      </c>
      <c r="H29" s="266">
        <v>73</v>
      </c>
      <c r="I29" s="276">
        <v>84</v>
      </c>
      <c r="J29" s="362">
        <f>SUM(E29:I29)</f>
        <v>541</v>
      </c>
      <c r="K29" s="278">
        <v>1</v>
      </c>
      <c r="L29" s="271">
        <v>2</v>
      </c>
      <c r="M29" s="271">
        <v>6</v>
      </c>
      <c r="N29" s="271">
        <v>17</v>
      </c>
      <c r="O29" s="277">
        <v>10</v>
      </c>
      <c r="P29" s="366">
        <f t="shared" si="12"/>
        <v>36</v>
      </c>
      <c r="Q29" s="279">
        <v>58</v>
      </c>
      <c r="R29" s="267">
        <v>58</v>
      </c>
      <c r="S29" s="267">
        <v>71</v>
      </c>
      <c r="T29" s="267">
        <v>60</v>
      </c>
      <c r="U29" s="281">
        <v>74</v>
      </c>
      <c r="V29" s="368">
        <f t="shared" si="13"/>
        <v>321</v>
      </c>
      <c r="W29" s="268">
        <v>11</v>
      </c>
      <c r="X29" s="269">
        <v>0</v>
      </c>
      <c r="Y29" s="269">
        <v>0</v>
      </c>
      <c r="Z29" s="269">
        <v>0</v>
      </c>
      <c r="AA29" s="275">
        <v>0</v>
      </c>
      <c r="AB29" s="370">
        <f t="shared" si="14"/>
        <v>11</v>
      </c>
    </row>
    <row r="30" spans="2:28">
      <c r="B30" s="262">
        <v>45803</v>
      </c>
      <c r="C30" s="263">
        <v>45807</v>
      </c>
      <c r="D30" s="264">
        <v>22</v>
      </c>
      <c r="E30" s="265">
        <v>151</v>
      </c>
      <c r="F30" s="266">
        <v>111</v>
      </c>
      <c r="G30" s="266">
        <v>73</v>
      </c>
      <c r="H30" s="266">
        <v>124</v>
      </c>
      <c r="I30" s="276">
        <v>55</v>
      </c>
      <c r="J30" s="362">
        <f>SUM(E30:I30)</f>
        <v>514</v>
      </c>
      <c r="K30" s="278">
        <v>3</v>
      </c>
      <c r="L30" s="271">
        <v>2</v>
      </c>
      <c r="M30" s="271">
        <v>3</v>
      </c>
      <c r="N30" s="271">
        <v>13</v>
      </c>
      <c r="O30" s="277">
        <v>18</v>
      </c>
      <c r="P30" s="366">
        <f t="shared" si="12"/>
        <v>39</v>
      </c>
      <c r="Q30" s="279">
        <v>67</v>
      </c>
      <c r="R30" s="267">
        <v>54</v>
      </c>
      <c r="S30" s="267">
        <v>67</v>
      </c>
      <c r="T30" s="267">
        <v>71</v>
      </c>
      <c r="U30" s="281">
        <v>86</v>
      </c>
      <c r="V30" s="368">
        <f t="shared" si="13"/>
        <v>345</v>
      </c>
      <c r="W30" s="268">
        <v>0</v>
      </c>
      <c r="X30" s="269">
        <v>6</v>
      </c>
      <c r="Y30" s="269">
        <v>0</v>
      </c>
      <c r="Z30" s="269">
        <v>0</v>
      </c>
      <c r="AA30" s="275">
        <v>0</v>
      </c>
      <c r="AB30" s="370">
        <f t="shared" si="14"/>
        <v>6</v>
      </c>
    </row>
    <row r="31" spans="2:28" ht="15.75" thickBot="1">
      <c r="B31" s="318"/>
      <c r="C31" s="319"/>
      <c r="D31" s="320"/>
      <c r="E31" s="321"/>
      <c r="F31" s="322"/>
      <c r="G31" s="322"/>
      <c r="H31" s="322"/>
      <c r="I31" s="323"/>
      <c r="J31" s="362"/>
      <c r="K31" s="324"/>
      <c r="L31" s="325"/>
      <c r="M31" s="325"/>
      <c r="N31" s="325"/>
      <c r="O31" s="326"/>
      <c r="P31" s="366"/>
      <c r="Q31" s="327"/>
      <c r="R31" s="328"/>
      <c r="S31" s="328"/>
      <c r="T31" s="328"/>
      <c r="U31" s="329"/>
      <c r="V31" s="368"/>
      <c r="W31" s="330"/>
      <c r="X31" s="331"/>
      <c r="Y31" s="331"/>
      <c r="Z31" s="331"/>
      <c r="AA31" s="332"/>
      <c r="AB31" s="370"/>
    </row>
    <row r="32" spans="2:28" ht="16.399999999999999" thickTop="1" thickBot="1">
      <c r="B32" s="573" t="s">
        <v>2409</v>
      </c>
      <c r="C32" s="574"/>
      <c r="D32" s="575"/>
      <c r="E32" s="343"/>
      <c r="F32" s="344"/>
      <c r="G32" s="344"/>
      <c r="H32" s="344"/>
      <c r="I32" s="345"/>
      <c r="J32" s="346">
        <f>SUM(J27:J31)</f>
        <v>2034</v>
      </c>
      <c r="K32" s="347"/>
      <c r="L32" s="348"/>
      <c r="M32" s="348"/>
      <c r="N32" s="348"/>
      <c r="O32" s="349"/>
      <c r="P32" s="350">
        <f>SUM(P27:P31)</f>
        <v>88</v>
      </c>
      <c r="Q32" s="337"/>
      <c r="R32" s="338"/>
      <c r="S32" s="338"/>
      <c r="T32" s="338"/>
      <c r="U32" s="351"/>
      <c r="V32" s="352">
        <f>SUM(V27:V31)</f>
        <v>1349</v>
      </c>
      <c r="W32" s="353"/>
      <c r="X32" s="354"/>
      <c r="Y32" s="354"/>
      <c r="Z32" s="354"/>
      <c r="AA32" s="355"/>
      <c r="AB32" s="356">
        <f>SUM(AB27:AB31)</f>
        <v>44</v>
      </c>
    </row>
    <row r="33" spans="2:28" ht="15.75" thickTop="1">
      <c r="B33" s="283">
        <v>45810</v>
      </c>
      <c r="C33" s="284">
        <v>45814</v>
      </c>
      <c r="D33" s="315">
        <v>23</v>
      </c>
      <c r="E33" s="316">
        <v>160</v>
      </c>
      <c r="F33" s="285">
        <v>123</v>
      </c>
      <c r="G33" s="285">
        <v>69</v>
      </c>
      <c r="H33" s="285">
        <v>80</v>
      </c>
      <c r="I33" s="286">
        <v>61</v>
      </c>
      <c r="J33" s="362">
        <f>SUM(E33:I33)</f>
        <v>493</v>
      </c>
      <c r="K33" s="287">
        <v>17</v>
      </c>
      <c r="L33" s="333">
        <v>16</v>
      </c>
      <c r="M33" s="333">
        <v>4</v>
      </c>
      <c r="N33" s="333">
        <v>7</v>
      </c>
      <c r="O33" s="334">
        <v>3</v>
      </c>
      <c r="P33" s="366">
        <f>SUM(K33:O33)</f>
        <v>47</v>
      </c>
      <c r="Q33" s="288">
        <v>93</v>
      </c>
      <c r="R33" s="289">
        <v>88</v>
      </c>
      <c r="S33" s="289">
        <v>78</v>
      </c>
      <c r="T33" s="289">
        <v>70</v>
      </c>
      <c r="U33" s="290">
        <v>93</v>
      </c>
      <c r="V33" s="368">
        <f>SUM(Q33:U33)</f>
        <v>422</v>
      </c>
      <c r="W33" s="291">
        <v>0</v>
      </c>
      <c r="X33" s="292">
        <v>0</v>
      </c>
      <c r="Y33" s="292">
        <v>6</v>
      </c>
      <c r="Z33" s="292">
        <v>11</v>
      </c>
      <c r="AA33" s="282">
        <v>0</v>
      </c>
      <c r="AB33" s="370">
        <f>SUM(W33:AA33)</f>
        <v>17</v>
      </c>
    </row>
    <row r="34" spans="2:28">
      <c r="B34" s="262">
        <v>45817</v>
      </c>
      <c r="C34" s="263">
        <v>45821</v>
      </c>
      <c r="D34" s="264">
        <v>24</v>
      </c>
      <c r="E34" s="265">
        <v>154</v>
      </c>
      <c r="F34" s="266">
        <v>134</v>
      </c>
      <c r="G34" s="266">
        <v>120</v>
      </c>
      <c r="H34" s="266">
        <v>73</v>
      </c>
      <c r="I34" s="276">
        <v>42</v>
      </c>
      <c r="J34" s="362">
        <f>SUM(E34:I34)</f>
        <v>523</v>
      </c>
      <c r="K34" s="278">
        <v>12</v>
      </c>
      <c r="L34" s="271">
        <v>3</v>
      </c>
      <c r="M34" s="271">
        <v>5</v>
      </c>
      <c r="N34" s="271">
        <v>4</v>
      </c>
      <c r="O34" s="277">
        <v>8</v>
      </c>
      <c r="P34" s="366">
        <v>32</v>
      </c>
      <c r="Q34" s="279">
        <v>87</v>
      </c>
      <c r="R34" s="267">
        <v>62</v>
      </c>
      <c r="S34" s="267">
        <v>74</v>
      </c>
      <c r="T34" s="267">
        <v>76</v>
      </c>
      <c r="U34" s="281">
        <v>108</v>
      </c>
      <c r="V34" s="368">
        <f t="shared" ref="V34:V36" si="15">SUM(Q34:U34)</f>
        <v>407</v>
      </c>
      <c r="W34" s="268">
        <v>0</v>
      </c>
      <c r="X34" s="269">
        <v>0</v>
      </c>
      <c r="Y34" s="269">
        <v>3</v>
      </c>
      <c r="Z34" s="269">
        <v>0</v>
      </c>
      <c r="AA34" s="275">
        <v>0</v>
      </c>
      <c r="AB34" s="370">
        <f>SUM(W34:AA34)</f>
        <v>3</v>
      </c>
    </row>
    <row r="35" spans="2:28">
      <c r="B35" s="262">
        <v>45824</v>
      </c>
      <c r="C35" s="263">
        <v>45828</v>
      </c>
      <c r="D35" s="264">
        <v>25</v>
      </c>
      <c r="E35" s="265">
        <v>0</v>
      </c>
      <c r="F35" s="266">
        <v>210</v>
      </c>
      <c r="G35" s="266">
        <v>148</v>
      </c>
      <c r="H35" s="266">
        <v>84</v>
      </c>
      <c r="I35" s="276">
        <v>0</v>
      </c>
      <c r="J35" s="362">
        <f>SUM(E35:I35)</f>
        <v>442</v>
      </c>
      <c r="K35" s="278">
        <v>3</v>
      </c>
      <c r="L35" s="271">
        <v>5</v>
      </c>
      <c r="M35" s="271">
        <v>4</v>
      </c>
      <c r="N35" s="271">
        <v>0</v>
      </c>
      <c r="O35" s="277">
        <v>3</v>
      </c>
      <c r="P35" s="366">
        <f>SUM(K35:O35)</f>
        <v>15</v>
      </c>
      <c r="Q35" s="279">
        <v>74</v>
      </c>
      <c r="R35" s="267">
        <v>52</v>
      </c>
      <c r="S35" s="267">
        <v>79</v>
      </c>
      <c r="T35" s="267">
        <v>78</v>
      </c>
      <c r="U35" s="281">
        <v>96</v>
      </c>
      <c r="V35" s="368">
        <f t="shared" si="15"/>
        <v>379</v>
      </c>
      <c r="W35" s="268">
        <v>0</v>
      </c>
      <c r="X35" s="269">
        <v>6</v>
      </c>
      <c r="Y35" s="269">
        <v>0</v>
      </c>
      <c r="Z35" s="269">
        <v>0</v>
      </c>
      <c r="AA35" s="275">
        <v>0</v>
      </c>
      <c r="AB35" s="370">
        <f t="shared" ref="AB35:AB36" si="16">SUM(W35:AA35)</f>
        <v>6</v>
      </c>
    </row>
    <row r="36" spans="2:28" ht="15.75" thickBot="1">
      <c r="B36" s="318">
        <v>45831</v>
      </c>
      <c r="C36" s="319">
        <v>45835</v>
      </c>
      <c r="D36" s="320">
        <v>26</v>
      </c>
      <c r="E36" s="321">
        <v>143</v>
      </c>
      <c r="F36" s="322">
        <v>74</v>
      </c>
      <c r="G36" s="322">
        <v>119</v>
      </c>
      <c r="H36" s="322">
        <v>36</v>
      </c>
      <c r="I36" s="323">
        <v>46</v>
      </c>
      <c r="J36" s="362">
        <f>SUM(E36:I36)</f>
        <v>418</v>
      </c>
      <c r="K36" s="324">
        <v>2</v>
      </c>
      <c r="L36" s="325">
        <v>9</v>
      </c>
      <c r="M36" s="325">
        <v>2</v>
      </c>
      <c r="N36" s="325">
        <v>6</v>
      </c>
      <c r="O36" s="326">
        <v>8</v>
      </c>
      <c r="P36" s="366">
        <f t="shared" ref="P36" si="17">SUM(K36:O36)</f>
        <v>27</v>
      </c>
      <c r="Q36" s="327">
        <v>58</v>
      </c>
      <c r="R36" s="328">
        <v>64</v>
      </c>
      <c r="S36" s="328">
        <v>78</v>
      </c>
      <c r="T36" s="328">
        <v>72</v>
      </c>
      <c r="U36" s="329">
        <v>91</v>
      </c>
      <c r="V36" s="368">
        <f t="shared" si="15"/>
        <v>363</v>
      </c>
      <c r="W36" s="330">
        <v>0</v>
      </c>
      <c r="X36" s="331">
        <v>0</v>
      </c>
      <c r="Y36" s="331">
        <v>0</v>
      </c>
      <c r="Z36" s="331">
        <v>0</v>
      </c>
      <c r="AA36" s="332">
        <v>0</v>
      </c>
      <c r="AB36" s="370">
        <f t="shared" si="16"/>
        <v>0</v>
      </c>
    </row>
    <row r="37" spans="2:28" ht="16.399999999999999" thickTop="1" thickBot="1">
      <c r="B37" s="573" t="s">
        <v>2410</v>
      </c>
      <c r="C37" s="574"/>
      <c r="D37" s="575"/>
      <c r="E37" s="343"/>
      <c r="F37" s="344"/>
      <c r="G37" s="344"/>
      <c r="H37" s="344"/>
      <c r="I37" s="345"/>
      <c r="J37" s="346">
        <f>SUM(J33:J36)</f>
        <v>1876</v>
      </c>
      <c r="K37" s="347"/>
      <c r="L37" s="348"/>
      <c r="M37" s="348"/>
      <c r="N37" s="348"/>
      <c r="O37" s="349"/>
      <c r="P37" s="350">
        <f>SUM(P33:P36)</f>
        <v>121</v>
      </c>
      <c r="Q37" s="337"/>
      <c r="R37" s="338"/>
      <c r="S37" s="338"/>
      <c r="T37" s="338"/>
      <c r="U37" s="351"/>
      <c r="V37" s="352">
        <f>SUM(V33:V36)</f>
        <v>1571</v>
      </c>
      <c r="W37" s="353"/>
      <c r="X37" s="354"/>
      <c r="Y37" s="354"/>
      <c r="Z37" s="354"/>
      <c r="AA37" s="355"/>
      <c r="AB37" s="356">
        <f>SUM(AB33:AB36)</f>
        <v>26</v>
      </c>
    </row>
    <row r="38" spans="2:28" ht="15.75" thickTop="1">
      <c r="B38" s="283">
        <v>45838</v>
      </c>
      <c r="C38" s="284">
        <v>45842</v>
      </c>
      <c r="D38" s="315">
        <v>27</v>
      </c>
      <c r="E38" s="316">
        <v>195</v>
      </c>
      <c r="F38" s="285">
        <v>172</v>
      </c>
      <c r="G38" s="285">
        <v>90</v>
      </c>
      <c r="H38" s="285">
        <v>48</v>
      </c>
      <c r="I38" s="286">
        <v>61</v>
      </c>
      <c r="J38" s="362">
        <f>SUM(E38:I38)</f>
        <v>566</v>
      </c>
      <c r="K38" s="287">
        <v>2</v>
      </c>
      <c r="L38" s="333">
        <v>7</v>
      </c>
      <c r="M38" s="333">
        <v>6</v>
      </c>
      <c r="N38" s="333">
        <v>12</v>
      </c>
      <c r="O38" s="334">
        <v>5</v>
      </c>
      <c r="P38" s="366">
        <f>SUM(K38:O38)</f>
        <v>32</v>
      </c>
      <c r="Q38" s="288">
        <v>72</v>
      </c>
      <c r="R38" s="289">
        <v>83</v>
      </c>
      <c r="S38" s="289">
        <v>76</v>
      </c>
      <c r="T38" s="289">
        <v>98</v>
      </c>
      <c r="U38" s="290">
        <v>103</v>
      </c>
      <c r="V38" s="368">
        <f>SUM(Q38:U38)</f>
        <v>432</v>
      </c>
      <c r="W38" s="291">
        <v>0</v>
      </c>
      <c r="X38" s="292">
        <v>0</v>
      </c>
      <c r="Y38" s="292">
        <v>16</v>
      </c>
      <c r="Z38" s="292">
        <v>0</v>
      </c>
      <c r="AA38" s="282">
        <v>0</v>
      </c>
      <c r="AB38" s="370">
        <f>SUM(W38:AA38)</f>
        <v>16</v>
      </c>
    </row>
    <row r="39" spans="2:28">
      <c r="B39" s="262">
        <v>45845</v>
      </c>
      <c r="C39" s="263">
        <v>45849</v>
      </c>
      <c r="D39" s="264">
        <v>28</v>
      </c>
      <c r="E39" s="265">
        <v>144</v>
      </c>
      <c r="F39" s="266">
        <v>192</v>
      </c>
      <c r="G39" s="266">
        <v>47</v>
      </c>
      <c r="H39" s="266">
        <v>59</v>
      </c>
      <c r="I39" s="276">
        <v>68</v>
      </c>
      <c r="J39" s="362">
        <f>SUM(E39:I39)</f>
        <v>510</v>
      </c>
      <c r="K39" s="278">
        <v>5</v>
      </c>
      <c r="L39" s="271">
        <v>0</v>
      </c>
      <c r="M39" s="271">
        <v>13</v>
      </c>
      <c r="N39" s="271">
        <v>8</v>
      </c>
      <c r="O39" s="277">
        <v>18</v>
      </c>
      <c r="P39" s="366">
        <f t="shared" ref="P39:P42" si="18">SUM(K39:O39)</f>
        <v>44</v>
      </c>
      <c r="Q39" s="279">
        <v>66</v>
      </c>
      <c r="R39" s="267">
        <v>53</v>
      </c>
      <c r="S39" s="267">
        <v>66</v>
      </c>
      <c r="T39" s="267">
        <v>77</v>
      </c>
      <c r="U39" s="281">
        <v>100</v>
      </c>
      <c r="V39" s="368">
        <f t="shared" ref="V39:V42" si="19">SUM(Q39:U39)</f>
        <v>362</v>
      </c>
      <c r="W39" s="268">
        <v>0</v>
      </c>
      <c r="X39" s="269">
        <v>0</v>
      </c>
      <c r="Y39" s="269">
        <v>0</v>
      </c>
      <c r="Z39" s="269">
        <v>15</v>
      </c>
      <c r="AA39" s="275">
        <v>0</v>
      </c>
      <c r="AB39" s="370">
        <f t="shared" ref="AB39:AB42" si="20">SUM(W39:AA39)</f>
        <v>15</v>
      </c>
    </row>
    <row r="40" spans="2:28">
      <c r="B40" s="262">
        <v>45852</v>
      </c>
      <c r="C40" s="263">
        <v>45856</v>
      </c>
      <c r="D40" s="264">
        <v>29</v>
      </c>
      <c r="E40" s="265">
        <v>188</v>
      </c>
      <c r="F40" s="266">
        <v>132</v>
      </c>
      <c r="G40" s="266">
        <v>115</v>
      </c>
      <c r="H40" s="266">
        <v>0</v>
      </c>
      <c r="I40" s="276">
        <v>119</v>
      </c>
      <c r="J40" s="362">
        <f>SUM(E40:I40)</f>
        <v>554</v>
      </c>
      <c r="K40" s="278">
        <v>19</v>
      </c>
      <c r="L40" s="271">
        <v>8</v>
      </c>
      <c r="M40" s="271">
        <v>0</v>
      </c>
      <c r="N40" s="271">
        <v>8</v>
      </c>
      <c r="O40" s="277">
        <v>28</v>
      </c>
      <c r="P40" s="366">
        <f t="shared" si="18"/>
        <v>63</v>
      </c>
      <c r="Q40" s="279">
        <v>91</v>
      </c>
      <c r="R40" s="267">
        <v>73</v>
      </c>
      <c r="S40" s="267">
        <v>68</v>
      </c>
      <c r="T40" s="267">
        <v>89</v>
      </c>
      <c r="U40" s="281">
        <v>118</v>
      </c>
      <c r="V40" s="368">
        <f t="shared" si="19"/>
        <v>439</v>
      </c>
      <c r="W40" s="268">
        <v>0</v>
      </c>
      <c r="X40" s="269">
        <v>0</v>
      </c>
      <c r="Y40" s="269">
        <v>0</v>
      </c>
      <c r="Z40" s="269">
        <v>0</v>
      </c>
      <c r="AA40" s="275">
        <v>0</v>
      </c>
      <c r="AB40" s="370">
        <f t="shared" si="20"/>
        <v>0</v>
      </c>
    </row>
    <row r="41" spans="2:28">
      <c r="B41" s="262">
        <v>45859</v>
      </c>
      <c r="C41" s="263">
        <v>45863</v>
      </c>
      <c r="D41" s="264">
        <v>30</v>
      </c>
      <c r="E41" s="265">
        <v>12</v>
      </c>
      <c r="F41" s="266">
        <v>125</v>
      </c>
      <c r="G41" s="266">
        <v>289</v>
      </c>
      <c r="H41" s="266">
        <v>94</v>
      </c>
      <c r="I41" s="276">
        <v>81</v>
      </c>
      <c r="J41" s="362">
        <f>SUM(E41:I41)</f>
        <v>601</v>
      </c>
      <c r="K41" s="278">
        <v>13</v>
      </c>
      <c r="L41" s="271">
        <v>13</v>
      </c>
      <c r="M41" s="271">
        <v>13</v>
      </c>
      <c r="N41" s="271">
        <v>3</v>
      </c>
      <c r="O41" s="277">
        <v>1</v>
      </c>
      <c r="P41" s="366">
        <f t="shared" si="18"/>
        <v>43</v>
      </c>
      <c r="Q41" s="279">
        <v>81</v>
      </c>
      <c r="R41" s="267">
        <v>66</v>
      </c>
      <c r="S41" s="267">
        <v>86</v>
      </c>
      <c r="T41" s="267">
        <v>110</v>
      </c>
      <c r="U41" s="281">
        <v>95</v>
      </c>
      <c r="V41" s="368">
        <f t="shared" si="19"/>
        <v>438</v>
      </c>
      <c r="W41" s="268">
        <v>0</v>
      </c>
      <c r="X41" s="269">
        <v>0</v>
      </c>
      <c r="Y41" s="269">
        <v>0</v>
      </c>
      <c r="Z41" s="269">
        <v>0</v>
      </c>
      <c r="AA41" s="275">
        <v>0</v>
      </c>
      <c r="AB41" s="370">
        <f t="shared" si="20"/>
        <v>0</v>
      </c>
    </row>
    <row r="42" spans="2:28" ht="15.75" thickBot="1">
      <c r="B42" s="318">
        <v>45866</v>
      </c>
      <c r="C42" s="319">
        <v>45870</v>
      </c>
      <c r="D42" s="320">
        <v>31</v>
      </c>
      <c r="E42" s="321">
        <v>171</v>
      </c>
      <c r="F42" s="322">
        <v>102</v>
      </c>
      <c r="G42" s="322">
        <v>123</v>
      </c>
      <c r="H42" s="322">
        <v>57</v>
      </c>
      <c r="I42" s="323">
        <v>67</v>
      </c>
      <c r="J42" s="362">
        <f>SUM(E42:I42)</f>
        <v>520</v>
      </c>
      <c r="K42" s="324">
        <v>7</v>
      </c>
      <c r="L42" s="325">
        <v>22</v>
      </c>
      <c r="M42" s="325">
        <v>6</v>
      </c>
      <c r="N42" s="325">
        <v>9</v>
      </c>
      <c r="O42" s="326">
        <v>1</v>
      </c>
      <c r="P42" s="366">
        <f t="shared" si="18"/>
        <v>45</v>
      </c>
      <c r="Q42" s="327">
        <v>103</v>
      </c>
      <c r="R42" s="328">
        <v>60</v>
      </c>
      <c r="S42" s="328">
        <v>67</v>
      </c>
      <c r="T42" s="328">
        <v>74</v>
      </c>
      <c r="U42" s="329">
        <v>103</v>
      </c>
      <c r="V42" s="368">
        <f t="shared" si="19"/>
        <v>407</v>
      </c>
      <c r="W42" s="330">
        <v>16</v>
      </c>
      <c r="X42" s="331">
        <v>0</v>
      </c>
      <c r="Y42" s="331">
        <v>0</v>
      </c>
      <c r="Z42" s="331">
        <v>0</v>
      </c>
      <c r="AA42" s="332">
        <v>0</v>
      </c>
      <c r="AB42" s="370">
        <f t="shared" si="20"/>
        <v>16</v>
      </c>
    </row>
    <row r="43" spans="2:28" ht="16.399999999999999" thickTop="1" thickBot="1">
      <c r="B43" s="573" t="s">
        <v>2411</v>
      </c>
      <c r="C43" s="574"/>
      <c r="D43" s="575"/>
      <c r="E43" s="343"/>
      <c r="F43" s="344"/>
      <c r="G43" s="344"/>
      <c r="H43" s="344"/>
      <c r="I43" s="345"/>
      <c r="J43" s="346">
        <f>SUM(J38:J42)</f>
        <v>2751</v>
      </c>
      <c r="K43" s="347"/>
      <c r="L43" s="348"/>
      <c r="M43" s="348"/>
      <c r="N43" s="348"/>
      <c r="O43" s="349"/>
      <c r="P43" s="350">
        <f>SUM(P38:P42)</f>
        <v>227</v>
      </c>
      <c r="Q43" s="337"/>
      <c r="R43" s="338"/>
      <c r="S43" s="338"/>
      <c r="T43" s="338"/>
      <c r="U43" s="351"/>
      <c r="V43" s="352">
        <f>SUM(V38:V42)</f>
        <v>2078</v>
      </c>
      <c r="W43" s="353"/>
      <c r="X43" s="354"/>
      <c r="Y43" s="354"/>
      <c r="Z43" s="354"/>
      <c r="AA43" s="355"/>
      <c r="AB43" s="356">
        <f>SUM(AB38:AB42)</f>
        <v>47</v>
      </c>
    </row>
    <row r="44" spans="2:28" ht="15.75" thickTop="1">
      <c r="B44" s="283">
        <v>45873</v>
      </c>
      <c r="C44" s="284">
        <v>45877</v>
      </c>
      <c r="D44" s="315">
        <v>32</v>
      </c>
      <c r="E44" s="316">
        <v>80</v>
      </c>
      <c r="F44" s="285">
        <v>104</v>
      </c>
      <c r="G44" s="285">
        <v>94</v>
      </c>
      <c r="H44" s="285">
        <v>95</v>
      </c>
      <c r="I44" s="286">
        <v>49</v>
      </c>
      <c r="J44" s="362">
        <f>SUM(E44:I44)</f>
        <v>422</v>
      </c>
      <c r="K44" s="287">
        <v>6</v>
      </c>
      <c r="L44" s="333">
        <v>7</v>
      </c>
      <c r="M44" s="333">
        <v>1</v>
      </c>
      <c r="N44" s="333">
        <v>1</v>
      </c>
      <c r="O44" s="334">
        <v>14</v>
      </c>
      <c r="P44" s="366">
        <f>SUM(K44:O44)</f>
        <v>29</v>
      </c>
      <c r="Q44" s="288">
        <v>80</v>
      </c>
      <c r="R44" s="289">
        <v>56</v>
      </c>
      <c r="S44" s="289">
        <v>49</v>
      </c>
      <c r="T44" s="289">
        <v>77</v>
      </c>
      <c r="U44" s="290">
        <v>106</v>
      </c>
      <c r="V44" s="368">
        <f>SUM(Q44:U44)</f>
        <v>368</v>
      </c>
      <c r="W44" s="291">
        <v>0</v>
      </c>
      <c r="X44" s="292">
        <v>0</v>
      </c>
      <c r="Y44" s="292">
        <v>0</v>
      </c>
      <c r="Z44" s="292">
        <v>0</v>
      </c>
      <c r="AA44" s="282">
        <v>22</v>
      </c>
      <c r="AB44" s="370">
        <f>SUM(W44:AA44)</f>
        <v>22</v>
      </c>
    </row>
    <row r="45" spans="2:28">
      <c r="B45" s="262">
        <v>45880</v>
      </c>
      <c r="C45" s="263">
        <v>45884</v>
      </c>
      <c r="D45" s="264">
        <v>33</v>
      </c>
      <c r="E45" s="265">
        <v>223</v>
      </c>
      <c r="F45" s="266">
        <v>147</v>
      </c>
      <c r="G45" s="266">
        <v>103</v>
      </c>
      <c r="H45" s="266">
        <v>31</v>
      </c>
      <c r="I45" s="276">
        <v>0</v>
      </c>
      <c r="J45" s="362">
        <f>SUM(E45:I45)</f>
        <v>504</v>
      </c>
      <c r="K45" s="376">
        <v>0</v>
      </c>
      <c r="L45" s="271">
        <v>12</v>
      </c>
      <c r="M45" s="271">
        <v>8</v>
      </c>
      <c r="N45" s="271">
        <v>2</v>
      </c>
      <c r="O45" s="277">
        <v>0</v>
      </c>
      <c r="P45" s="366">
        <f t="shared" ref="P45:P47" si="21">SUM(K45:O45)</f>
        <v>22</v>
      </c>
      <c r="Q45" s="279">
        <v>85</v>
      </c>
      <c r="R45" s="267">
        <v>74</v>
      </c>
      <c r="S45" s="267">
        <v>66</v>
      </c>
      <c r="T45" s="267">
        <v>72</v>
      </c>
      <c r="U45" s="281">
        <v>0</v>
      </c>
      <c r="V45" s="368">
        <f t="shared" ref="V45:V47" si="22">SUM(Q45:U45)</f>
        <v>297</v>
      </c>
      <c r="W45" s="268">
        <v>1</v>
      </c>
      <c r="X45" s="269">
        <v>0</v>
      </c>
      <c r="Y45" s="269">
        <v>0</v>
      </c>
      <c r="Z45" s="269">
        <v>0</v>
      </c>
      <c r="AA45" s="275">
        <v>0</v>
      </c>
      <c r="AB45" s="370">
        <f t="shared" ref="AB45:AB47" si="23">SUM(W45:AA45)</f>
        <v>1</v>
      </c>
    </row>
    <row r="46" spans="2:28">
      <c r="B46" s="262">
        <v>45887</v>
      </c>
      <c r="C46" s="263">
        <v>45891</v>
      </c>
      <c r="D46" s="264">
        <v>34</v>
      </c>
      <c r="E46" s="265">
        <v>121</v>
      </c>
      <c r="F46" s="266">
        <v>213</v>
      </c>
      <c r="G46" s="266">
        <v>68</v>
      </c>
      <c r="H46" s="266">
        <v>57</v>
      </c>
      <c r="I46" s="276">
        <v>72</v>
      </c>
      <c r="J46" s="362">
        <f>SUM(E46:I46)</f>
        <v>531</v>
      </c>
      <c r="K46" s="278">
        <v>9</v>
      </c>
      <c r="L46" s="271">
        <v>11</v>
      </c>
      <c r="M46" s="271">
        <v>2</v>
      </c>
      <c r="N46" s="271">
        <v>2</v>
      </c>
      <c r="O46" s="277">
        <v>13</v>
      </c>
      <c r="P46" s="366">
        <f t="shared" si="21"/>
        <v>37</v>
      </c>
      <c r="Q46" s="279">
        <v>117</v>
      </c>
      <c r="R46" s="267">
        <v>107</v>
      </c>
      <c r="S46" s="267">
        <v>81</v>
      </c>
      <c r="T46" s="267">
        <v>70</v>
      </c>
      <c r="U46" s="281">
        <v>111</v>
      </c>
      <c r="V46" s="368">
        <f t="shared" si="22"/>
        <v>486</v>
      </c>
      <c r="W46" s="268">
        <v>0</v>
      </c>
      <c r="X46" s="269">
        <v>0</v>
      </c>
      <c r="Y46" s="269">
        <v>0</v>
      </c>
      <c r="Z46" s="269">
        <v>13</v>
      </c>
      <c r="AA46" s="275">
        <v>15</v>
      </c>
      <c r="AB46" s="370">
        <f t="shared" si="23"/>
        <v>28</v>
      </c>
    </row>
    <row r="47" spans="2:28" ht="15.75" thickBot="1">
      <c r="B47" s="318">
        <v>45894</v>
      </c>
      <c r="C47" s="319">
        <v>45898</v>
      </c>
      <c r="D47" s="320">
        <v>35</v>
      </c>
      <c r="E47" s="321">
        <v>206</v>
      </c>
      <c r="F47" s="322">
        <v>0</v>
      </c>
      <c r="G47" s="322">
        <v>211</v>
      </c>
      <c r="H47" s="322">
        <v>51</v>
      </c>
      <c r="I47" s="323">
        <v>60</v>
      </c>
      <c r="J47" s="362">
        <f>SUM(E47:I47)</f>
        <v>528</v>
      </c>
      <c r="K47" s="324">
        <v>0</v>
      </c>
      <c r="L47" s="325">
        <v>2</v>
      </c>
      <c r="M47" s="325">
        <v>1</v>
      </c>
      <c r="N47" s="325">
        <v>2</v>
      </c>
      <c r="O47" s="326">
        <v>5</v>
      </c>
      <c r="P47" s="366">
        <f t="shared" si="21"/>
        <v>10</v>
      </c>
      <c r="Q47" s="327">
        <v>69</v>
      </c>
      <c r="R47" s="328">
        <v>50</v>
      </c>
      <c r="S47" s="328">
        <v>83</v>
      </c>
      <c r="T47" s="328">
        <v>70</v>
      </c>
      <c r="U47" s="329">
        <v>92</v>
      </c>
      <c r="V47" s="368">
        <f t="shared" si="22"/>
        <v>364</v>
      </c>
      <c r="W47" s="330">
        <v>0</v>
      </c>
      <c r="X47" s="331">
        <v>0</v>
      </c>
      <c r="Y47" s="331">
        <v>0</v>
      </c>
      <c r="Z47" s="331">
        <v>11</v>
      </c>
      <c r="AA47" s="332">
        <v>0</v>
      </c>
      <c r="AB47" s="370">
        <f t="shared" si="23"/>
        <v>11</v>
      </c>
    </row>
    <row r="48" spans="2:28" ht="16.399999999999999" thickTop="1" thickBot="1">
      <c r="B48" s="573" t="s">
        <v>2412</v>
      </c>
      <c r="C48" s="574"/>
      <c r="D48" s="575"/>
      <c r="E48" s="343"/>
      <c r="F48" s="344"/>
      <c r="G48" s="344"/>
      <c r="H48" s="344"/>
      <c r="I48" s="345"/>
      <c r="J48" s="346">
        <f>SUM(J44:J47)</f>
        <v>1985</v>
      </c>
      <c r="K48" s="347"/>
      <c r="L48" s="348"/>
      <c r="M48" s="348"/>
      <c r="N48" s="348"/>
      <c r="O48" s="349"/>
      <c r="P48" s="350">
        <f>SUM(P44:P47)</f>
        <v>98</v>
      </c>
      <c r="Q48" s="337"/>
      <c r="R48" s="338"/>
      <c r="S48" s="338"/>
      <c r="T48" s="338"/>
      <c r="U48" s="351"/>
      <c r="V48" s="352">
        <f>SUM(V44:V47)</f>
        <v>1515</v>
      </c>
      <c r="W48" s="353"/>
      <c r="X48" s="354"/>
      <c r="Y48" s="354"/>
      <c r="Z48" s="354"/>
      <c r="AA48" s="355"/>
      <c r="AB48" s="356">
        <f>SUM(AB44:AB47)</f>
        <v>62</v>
      </c>
    </row>
    <row r="49" spans="2:28" ht="15.75" thickTop="1">
      <c r="B49" s="283">
        <v>45901</v>
      </c>
      <c r="C49" s="284">
        <v>45905</v>
      </c>
      <c r="D49" s="315">
        <v>36</v>
      </c>
      <c r="E49" s="316"/>
      <c r="F49" s="285">
        <v>149</v>
      </c>
      <c r="G49" s="285">
        <v>97</v>
      </c>
      <c r="H49" s="285">
        <v>58</v>
      </c>
      <c r="I49" s="286"/>
      <c r="J49" s="362">
        <v>0</v>
      </c>
      <c r="K49" s="287">
        <v>0</v>
      </c>
      <c r="L49" s="333">
        <v>4</v>
      </c>
      <c r="M49" s="333">
        <v>2</v>
      </c>
      <c r="N49" s="333">
        <v>2</v>
      </c>
      <c r="O49" s="334">
        <v>0</v>
      </c>
      <c r="P49" s="366">
        <f>SUM(K49:O49)</f>
        <v>8</v>
      </c>
      <c r="Q49" s="288">
        <v>67</v>
      </c>
      <c r="R49" s="289">
        <v>65</v>
      </c>
      <c r="S49" s="289">
        <v>62</v>
      </c>
      <c r="T49" s="289">
        <v>81</v>
      </c>
      <c r="U49" s="290">
        <v>97</v>
      </c>
      <c r="V49" s="368">
        <f>SUM(Q49:U49)</f>
        <v>372</v>
      </c>
      <c r="W49" s="291">
        <v>0</v>
      </c>
      <c r="X49" s="292">
        <v>0</v>
      </c>
      <c r="Y49" s="292">
        <v>0</v>
      </c>
      <c r="Z49" s="292">
        <v>11</v>
      </c>
      <c r="AA49" s="282">
        <v>0</v>
      </c>
      <c r="AB49" s="370">
        <f>SUM(W49:AA49)</f>
        <v>11</v>
      </c>
    </row>
    <row r="50" spans="2:28">
      <c r="B50" s="262">
        <v>45908</v>
      </c>
      <c r="C50" s="263">
        <v>45912</v>
      </c>
      <c r="D50" s="264">
        <v>37</v>
      </c>
      <c r="E50" s="265">
        <v>233</v>
      </c>
      <c r="F50" s="266">
        <v>154</v>
      </c>
      <c r="G50" s="266">
        <v>49</v>
      </c>
      <c r="H50" s="266">
        <v>80</v>
      </c>
      <c r="I50" s="276">
        <v>47</v>
      </c>
      <c r="J50" s="362">
        <v>0</v>
      </c>
      <c r="K50" s="278">
        <v>7</v>
      </c>
      <c r="L50" s="271">
        <v>3</v>
      </c>
      <c r="M50" s="271">
        <v>0</v>
      </c>
      <c r="N50" s="271">
        <v>2</v>
      </c>
      <c r="O50" s="277">
        <v>4</v>
      </c>
      <c r="P50" s="366">
        <f t="shared" ref="P50:P52" si="24">SUM(K50:O50)</f>
        <v>16</v>
      </c>
      <c r="Q50" s="279">
        <v>62</v>
      </c>
      <c r="R50" s="267">
        <v>58</v>
      </c>
      <c r="S50" s="267">
        <v>68</v>
      </c>
      <c r="T50" s="267">
        <v>67</v>
      </c>
      <c r="U50" s="281">
        <v>92</v>
      </c>
      <c r="V50" s="368">
        <f t="shared" ref="V50:V52" si="25">SUM(Q50:U50)</f>
        <v>347</v>
      </c>
      <c r="W50" s="268">
        <v>0</v>
      </c>
      <c r="X50" s="269">
        <v>0</v>
      </c>
      <c r="Y50" s="269">
        <v>7</v>
      </c>
      <c r="Z50" s="269">
        <v>0</v>
      </c>
      <c r="AA50" s="275">
        <v>0</v>
      </c>
      <c r="AB50" s="370">
        <f t="shared" ref="AB50:AB52" si="26">SUM(W50:AA50)</f>
        <v>7</v>
      </c>
    </row>
    <row r="51" spans="2:28">
      <c r="B51" s="262">
        <v>45915</v>
      </c>
      <c r="C51" s="263">
        <v>45919</v>
      </c>
      <c r="D51" s="264">
        <v>38</v>
      </c>
      <c r="E51" s="265">
        <v>148</v>
      </c>
      <c r="F51" s="266">
        <v>99</v>
      </c>
      <c r="G51" s="266">
        <v>99</v>
      </c>
      <c r="H51" s="266">
        <v>54</v>
      </c>
      <c r="I51" s="276">
        <v>116</v>
      </c>
      <c r="J51" s="362">
        <f>SUM(E51:I51)</f>
        <v>516</v>
      </c>
      <c r="K51" s="278">
        <v>0</v>
      </c>
      <c r="L51" s="271">
        <v>2</v>
      </c>
      <c r="M51" s="271">
        <v>11</v>
      </c>
      <c r="N51" s="271">
        <v>3</v>
      </c>
      <c r="O51" s="277">
        <v>1</v>
      </c>
      <c r="P51" s="366">
        <f t="shared" si="24"/>
        <v>17</v>
      </c>
      <c r="Q51" s="279">
        <v>67</v>
      </c>
      <c r="R51" s="267">
        <v>70</v>
      </c>
      <c r="S51" s="267">
        <v>67</v>
      </c>
      <c r="T51" s="267">
        <v>69</v>
      </c>
      <c r="U51" s="281">
        <v>93</v>
      </c>
      <c r="V51" s="368">
        <f t="shared" si="25"/>
        <v>366</v>
      </c>
      <c r="W51" s="268">
        <v>0</v>
      </c>
      <c r="X51" s="269">
        <v>9</v>
      </c>
      <c r="Y51" s="269">
        <v>0</v>
      </c>
      <c r="Z51" s="269">
        <v>0</v>
      </c>
      <c r="AA51" s="275">
        <v>7</v>
      </c>
      <c r="AB51" s="370">
        <f t="shared" si="26"/>
        <v>16</v>
      </c>
    </row>
    <row r="52" spans="2:28" ht="15.75" thickBot="1">
      <c r="B52" s="318">
        <v>45922</v>
      </c>
      <c r="C52" s="319">
        <v>45926</v>
      </c>
      <c r="D52" s="320">
        <v>39</v>
      </c>
      <c r="E52" s="321">
        <v>135</v>
      </c>
      <c r="F52" s="322">
        <v>134</v>
      </c>
      <c r="G52" s="322">
        <v>73</v>
      </c>
      <c r="H52" s="322">
        <v>56</v>
      </c>
      <c r="I52" s="323">
        <v>40</v>
      </c>
      <c r="J52" s="362">
        <f>SUM(E52:I52)</f>
        <v>438</v>
      </c>
      <c r="K52" s="324">
        <v>3</v>
      </c>
      <c r="L52" s="325">
        <v>6</v>
      </c>
      <c r="M52" s="325">
        <v>0</v>
      </c>
      <c r="N52" s="325">
        <v>2</v>
      </c>
      <c r="O52" s="326">
        <v>3</v>
      </c>
      <c r="P52" s="366">
        <f t="shared" si="24"/>
        <v>14</v>
      </c>
      <c r="Q52" s="327">
        <v>67</v>
      </c>
      <c r="R52" s="328">
        <v>54</v>
      </c>
      <c r="S52" s="328">
        <v>44</v>
      </c>
      <c r="T52" s="328">
        <v>67</v>
      </c>
      <c r="U52" s="329">
        <v>90</v>
      </c>
      <c r="V52" s="368">
        <f t="shared" si="25"/>
        <v>322</v>
      </c>
      <c r="W52" s="330">
        <v>0</v>
      </c>
      <c r="X52" s="331">
        <v>0</v>
      </c>
      <c r="Y52" s="331">
        <v>0</v>
      </c>
      <c r="Z52" s="331">
        <v>0</v>
      </c>
      <c r="AA52" s="332">
        <v>0</v>
      </c>
      <c r="AB52" s="370">
        <f t="shared" si="26"/>
        <v>0</v>
      </c>
    </row>
    <row r="53" spans="2:28" ht="16.399999999999999" thickTop="1" thickBot="1">
      <c r="B53" s="573" t="s">
        <v>2413</v>
      </c>
      <c r="C53" s="574"/>
      <c r="D53" s="575"/>
      <c r="E53" s="343"/>
      <c r="F53" s="344"/>
      <c r="G53" s="344"/>
      <c r="H53" s="344"/>
      <c r="I53" s="345"/>
      <c r="J53" s="346">
        <f>SUM(J49:J52)</f>
        <v>954</v>
      </c>
      <c r="K53" s="347"/>
      <c r="L53" s="348"/>
      <c r="M53" s="348"/>
      <c r="N53" s="348"/>
      <c r="O53" s="349"/>
      <c r="P53" s="350">
        <f>SUM(P49:P52)</f>
        <v>55</v>
      </c>
      <c r="Q53" s="337"/>
      <c r="R53" s="338"/>
      <c r="S53" s="338"/>
      <c r="T53" s="338"/>
      <c r="U53" s="351"/>
      <c r="V53" s="352">
        <f>SUM(V49:V52)</f>
        <v>1407</v>
      </c>
      <c r="W53" s="353"/>
      <c r="X53" s="354"/>
      <c r="Y53" s="354"/>
      <c r="Z53" s="354"/>
      <c r="AA53" s="355"/>
      <c r="AB53" s="356">
        <f>SUM(AB49:AB52)</f>
        <v>34</v>
      </c>
    </row>
    <row r="54" spans="2:28" ht="15.75" thickTop="1">
      <c r="B54" s="283">
        <v>45929</v>
      </c>
      <c r="C54" s="284">
        <v>45933</v>
      </c>
      <c r="D54" s="315">
        <v>40</v>
      </c>
      <c r="E54" s="316">
        <v>96</v>
      </c>
      <c r="F54" s="285">
        <v>125</v>
      </c>
      <c r="G54" s="285">
        <v>101</v>
      </c>
      <c r="H54" s="285">
        <v>43</v>
      </c>
      <c r="I54" s="286">
        <v>111</v>
      </c>
      <c r="J54" s="362">
        <f>SUM(E54:I54)</f>
        <v>476</v>
      </c>
      <c r="K54" s="287">
        <v>8</v>
      </c>
      <c r="L54" s="333">
        <v>5</v>
      </c>
      <c r="M54" s="333">
        <v>3</v>
      </c>
      <c r="N54" s="333">
        <v>0</v>
      </c>
      <c r="O54" s="334">
        <v>8</v>
      </c>
      <c r="P54" s="366">
        <f>SUM(K54:O54)</f>
        <v>24</v>
      </c>
      <c r="Q54" s="288">
        <v>66</v>
      </c>
      <c r="R54" s="289">
        <v>52</v>
      </c>
      <c r="S54" s="289">
        <v>65</v>
      </c>
      <c r="T54" s="289">
        <v>56</v>
      </c>
      <c r="U54" s="290">
        <v>68</v>
      </c>
      <c r="V54" s="368">
        <f>SUM(Q54:U54)</f>
        <v>307</v>
      </c>
      <c r="W54" s="291">
        <v>10</v>
      </c>
      <c r="X54" s="292">
        <v>0</v>
      </c>
      <c r="Y54" s="292">
        <v>0</v>
      </c>
      <c r="Z54" s="292">
        <v>0</v>
      </c>
      <c r="AA54" s="282">
        <v>0</v>
      </c>
      <c r="AB54" s="370">
        <f>SUM(W54:AA54)</f>
        <v>10</v>
      </c>
    </row>
    <row r="55" spans="2:28">
      <c r="B55" s="262">
        <v>45936</v>
      </c>
      <c r="C55" s="263">
        <v>45940</v>
      </c>
      <c r="D55" s="264">
        <v>41</v>
      </c>
      <c r="E55" s="265">
        <v>170</v>
      </c>
      <c r="F55" s="266">
        <v>152</v>
      </c>
      <c r="G55" s="266">
        <v>73</v>
      </c>
      <c r="H55" s="266">
        <v>62</v>
      </c>
      <c r="I55" s="276">
        <v>23</v>
      </c>
      <c r="J55" s="362">
        <f>SUM(E55:I55)</f>
        <v>480</v>
      </c>
      <c r="K55" s="278">
        <v>3</v>
      </c>
      <c r="L55" s="271">
        <v>1</v>
      </c>
      <c r="M55" s="271">
        <v>0</v>
      </c>
      <c r="N55" s="271">
        <v>6</v>
      </c>
      <c r="O55" s="277">
        <v>6</v>
      </c>
      <c r="P55" s="366">
        <f t="shared" ref="P55:P58" si="27">SUM(K55:O55)</f>
        <v>16</v>
      </c>
      <c r="Q55" s="279">
        <v>78</v>
      </c>
      <c r="R55" s="267">
        <v>60</v>
      </c>
      <c r="S55" s="267">
        <v>58</v>
      </c>
      <c r="T55" s="267">
        <v>52</v>
      </c>
      <c r="U55" s="281">
        <v>92</v>
      </c>
      <c r="V55" s="368">
        <f t="shared" ref="V55:V58" si="28">SUM(Q55:U55)</f>
        <v>340</v>
      </c>
      <c r="W55" s="268">
        <v>0</v>
      </c>
      <c r="X55" s="269">
        <v>0</v>
      </c>
      <c r="Y55" s="269">
        <v>17</v>
      </c>
      <c r="Z55" s="269">
        <v>0</v>
      </c>
      <c r="AA55" s="275">
        <v>0</v>
      </c>
      <c r="AB55" s="370">
        <f t="shared" ref="AB55:AB58" si="29">SUM(W55:AA55)</f>
        <v>17</v>
      </c>
    </row>
    <row r="56" spans="2:28">
      <c r="B56" s="262">
        <v>45943</v>
      </c>
      <c r="C56" s="263">
        <v>45947</v>
      </c>
      <c r="D56" s="264">
        <v>42</v>
      </c>
      <c r="E56" s="265">
        <v>0</v>
      </c>
      <c r="F56" s="266">
        <v>27</v>
      </c>
      <c r="G56" s="266">
        <v>240</v>
      </c>
      <c r="H56" s="266">
        <v>99</v>
      </c>
      <c r="I56" s="276">
        <v>27</v>
      </c>
      <c r="J56" s="362">
        <f>SUM(E56:I56)</f>
        <v>393</v>
      </c>
      <c r="K56" s="278">
        <v>2</v>
      </c>
      <c r="L56" s="271">
        <v>5</v>
      </c>
      <c r="M56" s="271">
        <v>0</v>
      </c>
      <c r="N56" s="271">
        <v>14</v>
      </c>
      <c r="O56" s="277">
        <v>0</v>
      </c>
      <c r="P56" s="366">
        <f t="shared" si="27"/>
        <v>21</v>
      </c>
      <c r="Q56" s="279">
        <v>66</v>
      </c>
      <c r="R56" s="267">
        <v>53</v>
      </c>
      <c r="S56" s="267">
        <v>46</v>
      </c>
      <c r="T56" s="267">
        <v>72</v>
      </c>
      <c r="U56" s="281">
        <v>70</v>
      </c>
      <c r="V56" s="368">
        <f t="shared" si="28"/>
        <v>307</v>
      </c>
      <c r="W56" s="268">
        <v>0</v>
      </c>
      <c r="X56" s="269">
        <v>0</v>
      </c>
      <c r="Y56" s="269">
        <v>0</v>
      </c>
      <c r="Z56" s="269">
        <v>0</v>
      </c>
      <c r="AA56" s="275">
        <v>0</v>
      </c>
      <c r="AB56" s="370">
        <f t="shared" si="29"/>
        <v>0</v>
      </c>
    </row>
    <row r="57" spans="2:28">
      <c r="B57" s="262">
        <v>45950</v>
      </c>
      <c r="C57" s="263">
        <v>45954</v>
      </c>
      <c r="D57" s="264">
        <v>43</v>
      </c>
      <c r="E57" s="265">
        <v>7</v>
      </c>
      <c r="F57" s="266">
        <v>246</v>
      </c>
      <c r="G57" s="266">
        <v>58</v>
      </c>
      <c r="H57" s="266">
        <v>70</v>
      </c>
      <c r="I57" s="276">
        <v>74</v>
      </c>
      <c r="J57" s="362">
        <f>SUM(E57:I57)</f>
        <v>455</v>
      </c>
      <c r="K57" s="278">
        <v>7</v>
      </c>
      <c r="L57" s="271">
        <v>13</v>
      </c>
      <c r="M57" s="271">
        <v>1</v>
      </c>
      <c r="N57" s="271">
        <v>5</v>
      </c>
      <c r="O57" s="277">
        <v>1</v>
      </c>
      <c r="P57" s="366">
        <f t="shared" si="27"/>
        <v>27</v>
      </c>
      <c r="Q57" s="279">
        <v>47</v>
      </c>
      <c r="R57" s="267">
        <v>41</v>
      </c>
      <c r="S57" s="267">
        <v>45</v>
      </c>
      <c r="T57" s="267">
        <v>52</v>
      </c>
      <c r="U57" s="281">
        <v>76</v>
      </c>
      <c r="V57" s="368">
        <f t="shared" si="28"/>
        <v>261</v>
      </c>
      <c r="W57" s="268">
        <v>0</v>
      </c>
      <c r="X57" s="269">
        <v>10</v>
      </c>
      <c r="Y57" s="269">
        <v>0</v>
      </c>
      <c r="Z57" s="269">
        <v>0</v>
      </c>
      <c r="AA57" s="275">
        <v>0</v>
      </c>
      <c r="AB57" s="370">
        <f t="shared" si="29"/>
        <v>10</v>
      </c>
    </row>
    <row r="58" spans="2:28" ht="15.75" thickBot="1">
      <c r="B58" s="318">
        <v>45592</v>
      </c>
      <c r="C58" s="319">
        <v>45961</v>
      </c>
      <c r="D58" s="320">
        <v>44</v>
      </c>
      <c r="E58" s="321">
        <v>127</v>
      </c>
      <c r="F58" s="322">
        <v>71</v>
      </c>
      <c r="G58" s="322">
        <v>124</v>
      </c>
      <c r="H58" s="322">
        <v>59</v>
      </c>
      <c r="I58" s="323">
        <v>0</v>
      </c>
      <c r="J58" s="362">
        <f>SUM(E58:I58)</f>
        <v>381</v>
      </c>
      <c r="K58" s="324">
        <v>0</v>
      </c>
      <c r="L58" s="325">
        <v>3</v>
      </c>
      <c r="M58" s="325">
        <v>20</v>
      </c>
      <c r="N58" s="340">
        <v>0</v>
      </c>
      <c r="O58" s="341">
        <v>0</v>
      </c>
      <c r="P58" s="366">
        <f t="shared" si="27"/>
        <v>23</v>
      </c>
      <c r="Q58" s="327">
        <v>78</v>
      </c>
      <c r="R58" s="328">
        <v>57</v>
      </c>
      <c r="S58" s="328">
        <v>47</v>
      </c>
      <c r="T58" s="328">
        <v>60</v>
      </c>
      <c r="U58" s="329">
        <v>96</v>
      </c>
      <c r="V58" s="368">
        <f t="shared" si="28"/>
        <v>338</v>
      </c>
      <c r="W58" s="330">
        <v>0</v>
      </c>
      <c r="X58" s="331">
        <v>0</v>
      </c>
      <c r="Y58" s="331">
        <v>0</v>
      </c>
      <c r="Z58" s="331">
        <v>15</v>
      </c>
      <c r="AA58" s="332">
        <v>0</v>
      </c>
      <c r="AB58" s="370">
        <f t="shared" si="29"/>
        <v>15</v>
      </c>
    </row>
    <row r="59" spans="2:28" ht="16.399999999999999" thickTop="1" thickBot="1">
      <c r="B59" s="573" t="s">
        <v>2414</v>
      </c>
      <c r="C59" s="574"/>
      <c r="D59" s="575"/>
      <c r="E59" s="343"/>
      <c r="F59" s="344"/>
      <c r="G59" s="344"/>
      <c r="H59" s="344"/>
      <c r="I59" s="345"/>
      <c r="J59" s="346">
        <f>SUM(J54:J58)</f>
        <v>2185</v>
      </c>
      <c r="K59" s="347"/>
      <c r="L59" s="348"/>
      <c r="M59" s="348"/>
      <c r="N59" s="358"/>
      <c r="O59" s="359"/>
      <c r="P59" s="360">
        <f>SUM(P54:P58)</f>
        <v>111</v>
      </c>
      <c r="Q59" s="337"/>
      <c r="R59" s="338"/>
      <c r="S59" s="338"/>
      <c r="T59" s="338"/>
      <c r="U59" s="351"/>
      <c r="V59" s="352">
        <f>SUM(V54:V58)</f>
        <v>1553</v>
      </c>
      <c r="W59" s="353"/>
      <c r="X59" s="354"/>
      <c r="Y59" s="354"/>
      <c r="Z59" s="354"/>
      <c r="AA59" s="355"/>
      <c r="AB59" s="356">
        <f>SUM(AB54:AB58)</f>
        <v>52</v>
      </c>
    </row>
    <row r="60" spans="2:28" ht="15.75" thickTop="1">
      <c r="B60" s="283">
        <v>45964</v>
      </c>
      <c r="C60" s="284">
        <v>45968</v>
      </c>
      <c r="D60" s="315">
        <v>45</v>
      </c>
      <c r="E60" s="316">
        <v>0</v>
      </c>
      <c r="F60" s="285">
        <v>0</v>
      </c>
      <c r="G60" s="285">
        <v>0</v>
      </c>
      <c r="H60" s="285">
        <v>0</v>
      </c>
      <c r="I60" s="286">
        <v>469</v>
      </c>
      <c r="J60" s="362">
        <f>SUM(E60:I60)</f>
        <v>469</v>
      </c>
      <c r="K60" s="287">
        <v>0</v>
      </c>
      <c r="L60" s="333">
        <v>0</v>
      </c>
      <c r="M60" s="333">
        <v>2</v>
      </c>
      <c r="N60" s="342">
        <v>5</v>
      </c>
      <c r="O60" s="525">
        <v>5</v>
      </c>
      <c r="P60" s="366">
        <f>SUM(K60:O60)</f>
        <v>12</v>
      </c>
      <c r="Q60" s="288">
        <v>0</v>
      </c>
      <c r="R60" s="289">
        <v>0</v>
      </c>
      <c r="S60" s="289">
        <v>0</v>
      </c>
      <c r="T60" s="289">
        <v>61</v>
      </c>
      <c r="U60" s="290">
        <v>48</v>
      </c>
      <c r="V60" s="368">
        <f>SUM(Q60:U60)</f>
        <v>109</v>
      </c>
      <c r="W60" s="291">
        <v>0</v>
      </c>
      <c r="X60" s="292">
        <v>0</v>
      </c>
      <c r="Y60" s="292">
        <v>0</v>
      </c>
      <c r="Z60" s="292">
        <v>13</v>
      </c>
      <c r="AA60" s="282">
        <v>0</v>
      </c>
      <c r="AB60" s="370">
        <f>SUM(W60:AA60)</f>
        <v>13</v>
      </c>
    </row>
    <row r="61" spans="2:28">
      <c r="B61" s="262">
        <v>45971</v>
      </c>
      <c r="C61" s="263">
        <v>45975</v>
      </c>
      <c r="D61" s="264">
        <v>46</v>
      </c>
      <c r="E61" s="265">
        <v>0</v>
      </c>
      <c r="F61" s="266">
        <v>262</v>
      </c>
      <c r="G61" s="266">
        <v>46</v>
      </c>
      <c r="H61" s="266">
        <v>159</v>
      </c>
      <c r="I61" s="276">
        <v>0</v>
      </c>
      <c r="J61" s="362">
        <f>SUM(E61:I61)</f>
        <v>467</v>
      </c>
      <c r="K61" s="278">
        <v>0</v>
      </c>
      <c r="L61" s="271">
        <v>2</v>
      </c>
      <c r="M61" s="271">
        <v>7</v>
      </c>
      <c r="N61" s="271">
        <v>0</v>
      </c>
      <c r="O61" s="277">
        <v>0</v>
      </c>
      <c r="P61" s="366">
        <f t="shared" ref="P61:P63" si="30">SUM(K61:O61)</f>
        <v>9</v>
      </c>
      <c r="Q61" s="279">
        <v>0</v>
      </c>
      <c r="R61" s="267">
        <v>7</v>
      </c>
      <c r="S61" s="267">
        <v>116</v>
      </c>
      <c r="T61" s="267">
        <v>96</v>
      </c>
      <c r="U61" s="281">
        <v>112</v>
      </c>
      <c r="V61" s="368">
        <f t="shared" ref="V61:V63" si="31">SUM(Q61:U61)</f>
        <v>331</v>
      </c>
      <c r="W61" s="268">
        <v>0</v>
      </c>
      <c r="X61" s="269">
        <v>0</v>
      </c>
      <c r="Y61" s="269">
        <v>0</v>
      </c>
      <c r="Z61" s="269">
        <v>0</v>
      </c>
      <c r="AA61" s="275">
        <v>0</v>
      </c>
      <c r="AB61" s="370">
        <f t="shared" ref="AB61:AB63" si="32">SUM(W61:AA61)</f>
        <v>0</v>
      </c>
    </row>
    <row r="62" spans="2:28">
      <c r="B62" s="262">
        <v>45978</v>
      </c>
      <c r="C62" s="263">
        <v>45982</v>
      </c>
      <c r="D62" s="264">
        <v>47</v>
      </c>
      <c r="E62" s="265">
        <v>135</v>
      </c>
      <c r="F62" s="266">
        <v>96</v>
      </c>
      <c r="G62" s="266">
        <v>29</v>
      </c>
      <c r="H62" s="266">
        <v>73</v>
      </c>
      <c r="I62" s="276">
        <v>42</v>
      </c>
      <c r="J62" s="362">
        <f>SUM(E62:I62)</f>
        <v>375</v>
      </c>
      <c r="K62" s="278">
        <v>5</v>
      </c>
      <c r="L62" s="271">
        <v>2</v>
      </c>
      <c r="M62" s="271">
        <v>4</v>
      </c>
      <c r="N62" s="271">
        <v>7</v>
      </c>
      <c r="O62" s="277">
        <v>5</v>
      </c>
      <c r="P62" s="366">
        <f t="shared" si="30"/>
        <v>23</v>
      </c>
      <c r="Q62" s="279">
        <v>84</v>
      </c>
      <c r="R62" s="524">
        <v>57</v>
      </c>
      <c r="S62" s="524">
        <v>55</v>
      </c>
      <c r="T62" s="524">
        <v>59</v>
      </c>
      <c r="U62" s="281">
        <v>79</v>
      </c>
      <c r="V62" s="368">
        <f t="shared" si="31"/>
        <v>334</v>
      </c>
      <c r="W62" s="268">
        <v>0</v>
      </c>
      <c r="X62" s="269">
        <v>14</v>
      </c>
      <c r="Y62" s="269">
        <v>0</v>
      </c>
      <c r="Z62" s="269">
        <v>0</v>
      </c>
      <c r="AA62" s="275">
        <v>0</v>
      </c>
      <c r="AB62" s="370">
        <f t="shared" si="32"/>
        <v>14</v>
      </c>
    </row>
    <row r="63" spans="2:28" ht="15.75" thickBot="1">
      <c r="B63" s="318">
        <v>45985</v>
      </c>
      <c r="C63" s="319">
        <v>45989</v>
      </c>
      <c r="D63" s="320">
        <v>48</v>
      </c>
      <c r="E63" s="321">
        <v>17</v>
      </c>
      <c r="F63" s="322">
        <v>180</v>
      </c>
      <c r="G63" s="322">
        <v>59</v>
      </c>
      <c r="H63" s="322">
        <v>125</v>
      </c>
      <c r="I63" s="323">
        <v>0</v>
      </c>
      <c r="J63" s="362">
        <f>SUM(E63:I63)</f>
        <v>381</v>
      </c>
      <c r="K63" s="324">
        <v>3</v>
      </c>
      <c r="L63" s="325">
        <v>10</v>
      </c>
      <c r="M63" s="325">
        <v>11</v>
      </c>
      <c r="N63" s="325">
        <v>0</v>
      </c>
      <c r="O63" s="326">
        <v>0</v>
      </c>
      <c r="P63" s="366">
        <f t="shared" si="30"/>
        <v>24</v>
      </c>
      <c r="Q63" s="327">
        <v>58</v>
      </c>
      <c r="R63" s="328">
        <v>46</v>
      </c>
      <c r="S63" s="328">
        <v>54</v>
      </c>
      <c r="T63" s="328">
        <v>62</v>
      </c>
      <c r="U63" s="329">
        <v>0</v>
      </c>
      <c r="V63" s="368">
        <f t="shared" si="31"/>
        <v>220</v>
      </c>
      <c r="W63" s="330">
        <v>0</v>
      </c>
      <c r="X63" s="331">
        <v>11</v>
      </c>
      <c r="Y63" s="331">
        <v>0</v>
      </c>
      <c r="Z63" s="331">
        <v>0</v>
      </c>
      <c r="AA63" s="332">
        <v>0</v>
      </c>
      <c r="AB63" s="370">
        <f t="shared" si="32"/>
        <v>11</v>
      </c>
    </row>
    <row r="64" spans="2:28" ht="16.399999999999999" thickTop="1" thickBot="1">
      <c r="B64" s="573" t="s">
        <v>2415</v>
      </c>
      <c r="C64" s="574"/>
      <c r="D64" s="575"/>
      <c r="E64" s="343"/>
      <c r="F64" s="344"/>
      <c r="G64" s="344"/>
      <c r="H64" s="344"/>
      <c r="I64" s="345"/>
      <c r="J64" s="346">
        <f>SUM(J60:J63)</f>
        <v>1692</v>
      </c>
      <c r="K64" s="347"/>
      <c r="L64" s="348"/>
      <c r="M64" s="348"/>
      <c r="N64" s="348"/>
      <c r="O64" s="349"/>
      <c r="P64" s="350">
        <f>SUM(P60:P63)</f>
        <v>68</v>
      </c>
      <c r="Q64" s="337"/>
      <c r="R64" s="338"/>
      <c r="S64" s="338"/>
      <c r="T64" s="338"/>
      <c r="U64" s="351"/>
      <c r="V64" s="352">
        <f>SUM(V60:V63)</f>
        <v>994</v>
      </c>
      <c r="W64" s="353"/>
      <c r="X64" s="354"/>
      <c r="Y64" s="354"/>
      <c r="Z64" s="354"/>
      <c r="AA64" s="355"/>
      <c r="AB64" s="356">
        <f>SUM(AB60:AB63)</f>
        <v>38</v>
      </c>
    </row>
    <row r="65" spans="2:28" ht="15.75" thickTop="1">
      <c r="B65" s="283">
        <v>45992</v>
      </c>
      <c r="C65" s="284">
        <v>45996</v>
      </c>
      <c r="D65" s="315">
        <v>49</v>
      </c>
      <c r="E65" s="316">
        <v>0</v>
      </c>
      <c r="F65" s="285">
        <v>129</v>
      </c>
      <c r="G65" s="285">
        <v>167</v>
      </c>
      <c r="H65" s="285">
        <v>83</v>
      </c>
      <c r="I65" s="286">
        <v>35</v>
      </c>
      <c r="J65" s="362">
        <f>SUM(E65:I65)</f>
        <v>414</v>
      </c>
      <c r="K65" s="287">
        <v>5</v>
      </c>
      <c r="L65" s="333">
        <v>0</v>
      </c>
      <c r="M65" s="333">
        <v>0</v>
      </c>
      <c r="N65" s="333">
        <v>4</v>
      </c>
      <c r="O65" s="334">
        <v>11</v>
      </c>
      <c r="P65" s="366">
        <f>SUM(K65:O65)</f>
        <v>20</v>
      </c>
      <c r="Q65" s="288">
        <v>81</v>
      </c>
      <c r="R65" s="289">
        <v>53</v>
      </c>
      <c r="S65" s="289">
        <v>61</v>
      </c>
      <c r="T65" s="289">
        <v>90</v>
      </c>
      <c r="U65" s="290">
        <v>105</v>
      </c>
      <c r="V65" s="368">
        <f>SUM(Q65:U65)</f>
        <v>390</v>
      </c>
      <c r="W65" s="291">
        <v>0</v>
      </c>
      <c r="X65" s="292">
        <v>0</v>
      </c>
      <c r="Y65" s="292">
        <v>12</v>
      </c>
      <c r="Z65" s="292">
        <v>0</v>
      </c>
      <c r="AA65" s="282">
        <v>0</v>
      </c>
      <c r="AB65" s="370">
        <f>SUM(W65:AA65)</f>
        <v>12</v>
      </c>
    </row>
    <row r="66" spans="2:28">
      <c r="B66" s="262">
        <v>45999</v>
      </c>
      <c r="C66" s="263">
        <v>46003</v>
      </c>
      <c r="D66" s="264">
        <v>50</v>
      </c>
      <c r="E66" s="265">
        <v>0</v>
      </c>
      <c r="F66" s="266">
        <v>75</v>
      </c>
      <c r="G66" s="266">
        <v>175</v>
      </c>
      <c r="H66" s="266">
        <v>0</v>
      </c>
      <c r="I66" s="276">
        <v>0</v>
      </c>
      <c r="J66" s="362">
        <f>SUM(E66:I66)</f>
        <v>250</v>
      </c>
      <c r="K66" s="278">
        <v>0</v>
      </c>
      <c r="L66" s="271">
        <v>4</v>
      </c>
      <c r="M66" s="271">
        <v>17</v>
      </c>
      <c r="N66" s="271">
        <v>5</v>
      </c>
      <c r="O66" s="277">
        <v>2</v>
      </c>
      <c r="P66" s="366">
        <f t="shared" ref="P66:P68" si="33">SUM(K66:O66)</f>
        <v>28</v>
      </c>
      <c r="Q66" s="279">
        <v>0</v>
      </c>
      <c r="R66" s="267">
        <v>62</v>
      </c>
      <c r="S66" s="267">
        <v>47</v>
      </c>
      <c r="T66" s="267">
        <v>65</v>
      </c>
      <c r="U66" s="281">
        <v>56</v>
      </c>
      <c r="V66" s="368">
        <f t="shared" ref="V66:V68" si="34">SUM(Q66:U66)</f>
        <v>230</v>
      </c>
      <c r="W66" s="268">
        <v>0</v>
      </c>
      <c r="X66" s="269">
        <v>0</v>
      </c>
      <c r="Y66" s="269">
        <v>0</v>
      </c>
      <c r="Z66" s="269">
        <v>0</v>
      </c>
      <c r="AA66" s="275">
        <v>9</v>
      </c>
      <c r="AB66" s="370">
        <f t="shared" ref="AB66:AB68" si="35">SUM(W66:AA66)</f>
        <v>9</v>
      </c>
    </row>
    <row r="67" spans="2:28">
      <c r="B67" s="262">
        <v>46006</v>
      </c>
      <c r="C67" s="263">
        <v>46010</v>
      </c>
      <c r="D67" s="264">
        <v>51</v>
      </c>
      <c r="E67" s="265">
        <v>26</v>
      </c>
      <c r="F67" s="266">
        <v>166</v>
      </c>
      <c r="G67" s="266">
        <v>18</v>
      </c>
      <c r="H67" s="266">
        <v>155</v>
      </c>
      <c r="I67" s="276">
        <v>56</v>
      </c>
      <c r="J67" s="362">
        <f>SUM(E67:I67)</f>
        <v>421</v>
      </c>
      <c r="K67" s="278">
        <v>2</v>
      </c>
      <c r="L67" s="271">
        <v>0</v>
      </c>
      <c r="M67" s="271">
        <v>6</v>
      </c>
      <c r="N67" s="271">
        <v>0</v>
      </c>
      <c r="O67" s="277">
        <v>9</v>
      </c>
      <c r="P67" s="366">
        <f t="shared" si="33"/>
        <v>17</v>
      </c>
      <c r="Q67" s="279">
        <v>62</v>
      </c>
      <c r="R67" s="267">
        <v>44</v>
      </c>
      <c r="S67" s="267">
        <v>53</v>
      </c>
      <c r="T67" s="267">
        <v>43</v>
      </c>
      <c r="U67" s="281">
        <v>56</v>
      </c>
      <c r="V67" s="368">
        <f t="shared" si="34"/>
        <v>258</v>
      </c>
      <c r="W67" s="268">
        <v>0</v>
      </c>
      <c r="X67" s="269">
        <v>0</v>
      </c>
      <c r="Y67" s="269">
        <v>0</v>
      </c>
      <c r="Z67" s="269">
        <v>0</v>
      </c>
      <c r="AA67" s="275">
        <v>0</v>
      </c>
      <c r="AB67" s="370">
        <f t="shared" si="35"/>
        <v>0</v>
      </c>
    </row>
    <row r="68" spans="2:28">
      <c r="B68" s="318">
        <v>45648</v>
      </c>
      <c r="C68" s="319">
        <v>46017</v>
      </c>
      <c r="D68" s="415">
        <v>52</v>
      </c>
      <c r="E68" s="416">
        <v>66</v>
      </c>
      <c r="F68" s="416">
        <v>211</v>
      </c>
      <c r="G68" s="416">
        <v>166</v>
      </c>
      <c r="H68" s="416">
        <v>0</v>
      </c>
      <c r="I68" s="416">
        <v>68</v>
      </c>
      <c r="J68" s="417">
        <f>SUM(E68:I68)</f>
        <v>511</v>
      </c>
      <c r="K68" s="418">
        <v>4</v>
      </c>
      <c r="L68" s="418">
        <v>4</v>
      </c>
      <c r="M68" s="418">
        <v>6</v>
      </c>
      <c r="N68" s="418">
        <v>0</v>
      </c>
      <c r="O68" s="418">
        <v>0</v>
      </c>
      <c r="P68" s="419">
        <f t="shared" si="33"/>
        <v>14</v>
      </c>
      <c r="Q68" s="420">
        <v>48</v>
      </c>
      <c r="R68" s="420">
        <v>43</v>
      </c>
      <c r="S68" s="420">
        <v>19</v>
      </c>
      <c r="T68" s="420">
        <v>0</v>
      </c>
      <c r="U68" s="420">
        <v>45</v>
      </c>
      <c r="V68" s="421">
        <f t="shared" si="34"/>
        <v>155</v>
      </c>
      <c r="W68" s="422">
        <v>0</v>
      </c>
      <c r="X68" s="422">
        <v>6</v>
      </c>
      <c r="Y68" s="422">
        <v>0</v>
      </c>
      <c r="Z68" s="422">
        <v>0</v>
      </c>
      <c r="AA68" s="422">
        <v>0</v>
      </c>
      <c r="AB68" s="423">
        <f t="shared" si="35"/>
        <v>6</v>
      </c>
    </row>
    <row r="69" spans="2:28" ht="15.75" thickBot="1">
      <c r="B69" s="318">
        <v>46020</v>
      </c>
      <c r="C69" s="319">
        <v>45659</v>
      </c>
      <c r="D69" s="424">
        <v>53</v>
      </c>
      <c r="E69" s="425">
        <v>172</v>
      </c>
      <c r="F69" s="425">
        <v>194</v>
      </c>
      <c r="G69" s="425">
        <v>12</v>
      </c>
      <c r="H69" s="425">
        <v>0</v>
      </c>
      <c r="I69" s="425">
        <v>0</v>
      </c>
      <c r="J69" s="426">
        <f>SUM(E69:I69)</f>
        <v>378</v>
      </c>
      <c r="K69" s="427">
        <v>6</v>
      </c>
      <c r="L69" s="427">
        <v>1</v>
      </c>
      <c r="M69" s="427">
        <v>1</v>
      </c>
      <c r="N69" s="427">
        <v>0</v>
      </c>
      <c r="O69" s="427">
        <v>1</v>
      </c>
      <c r="P69" s="428">
        <f>SUM(K69:O69)</f>
        <v>9</v>
      </c>
      <c r="Q69" s="429">
        <v>65</v>
      </c>
      <c r="R69" s="429">
        <v>82</v>
      </c>
      <c r="S69" s="429">
        <v>28</v>
      </c>
      <c r="T69" s="429">
        <v>0</v>
      </c>
      <c r="U69" s="429">
        <v>63</v>
      </c>
      <c r="V69" s="430">
        <f>SUM(Q69:U69)</f>
        <v>238</v>
      </c>
      <c r="W69" s="431">
        <v>0</v>
      </c>
      <c r="X69" s="431">
        <v>0</v>
      </c>
      <c r="Y69" s="431">
        <v>0</v>
      </c>
      <c r="Z69" s="431">
        <v>0</v>
      </c>
      <c r="AA69" s="431">
        <v>0</v>
      </c>
      <c r="AB69" s="432">
        <f>SUM(W69:AA69)</f>
        <v>0</v>
      </c>
    </row>
    <row r="70" spans="2:28" ht="16.399999999999999" thickTop="1" thickBot="1">
      <c r="B70" s="573" t="s">
        <v>2416</v>
      </c>
      <c r="C70" s="574"/>
      <c r="D70" s="575"/>
      <c r="E70" s="343"/>
      <c r="F70" s="344"/>
      <c r="G70" s="344"/>
      <c r="H70" s="344"/>
      <c r="I70" s="345"/>
      <c r="J70" s="346">
        <f>SUM(J65:J69)</f>
        <v>1974</v>
      </c>
      <c r="K70" s="347"/>
      <c r="L70" s="348"/>
      <c r="M70" s="348"/>
      <c r="N70" s="348"/>
      <c r="O70" s="349"/>
      <c r="P70" s="350">
        <f>SUM(P65:P69)</f>
        <v>88</v>
      </c>
      <c r="Q70" s="337"/>
      <c r="R70" s="338"/>
      <c r="S70" s="338"/>
      <c r="T70" s="338"/>
      <c r="U70" s="351"/>
      <c r="V70" s="352">
        <f>SUM(V65:V69)</f>
        <v>1271</v>
      </c>
      <c r="W70" s="353"/>
      <c r="X70" s="354"/>
      <c r="Y70" s="354"/>
      <c r="Z70" s="354"/>
      <c r="AA70" s="355"/>
      <c r="AB70" s="356">
        <f>SUM(AB65:AB69)</f>
        <v>27</v>
      </c>
    </row>
    <row r="71" spans="2:28" ht="15.75" thickTop="1">
      <c r="B71" s="378"/>
      <c r="C71" s="378"/>
      <c r="D71" s="273"/>
      <c r="E71" s="274"/>
      <c r="F71" s="274"/>
      <c r="G71" s="274"/>
      <c r="H71" s="274"/>
      <c r="I71" s="274"/>
      <c r="J71" s="363">
        <f>SUM(J70,J64,J59,J53,J48,J43,J37,J32,J26,J20,J15,J10)</f>
        <v>23427</v>
      </c>
      <c r="K71" s="274"/>
      <c r="L71" s="274"/>
      <c r="M71" s="274"/>
      <c r="N71" s="274"/>
      <c r="O71" s="274"/>
      <c r="P71" s="363">
        <f>SUM(P70,P64,P59,P53,P48,P43,P37,P32,P26,P20,P15,P10)</f>
        <v>1103</v>
      </c>
      <c r="Q71" s="274"/>
      <c r="R71" s="274"/>
      <c r="S71" s="274"/>
      <c r="T71" s="274"/>
      <c r="U71" s="274"/>
      <c r="V71" s="363">
        <f>SUM(V70,V64,V59,V53,V48,V43,V37,V32,V26,V20,V15,V10)</f>
        <v>16884</v>
      </c>
      <c r="W71" s="274"/>
      <c r="X71" s="274"/>
      <c r="Y71" s="274"/>
      <c r="Z71" s="274"/>
      <c r="AA71" s="274"/>
      <c r="AB71" s="363">
        <f>SUM(AB70,AB64,AB59,AB53,AB48,AB43,AB37,AB32,AB26,AB20,AB15,AB10)</f>
        <v>503</v>
      </c>
    </row>
    <row r="72" spans="2:28">
      <c r="B72" s="592" t="s">
        <v>2388</v>
      </c>
      <c r="C72" s="592"/>
      <c r="D72" s="592"/>
      <c r="E72" s="592"/>
      <c r="F72" s="592"/>
      <c r="G72" s="592"/>
      <c r="H72" s="592"/>
      <c r="I72" s="592"/>
      <c r="J72" s="592"/>
      <c r="K72" s="592"/>
      <c r="L72" s="592"/>
      <c r="M72" s="592"/>
      <c r="N72" s="592"/>
      <c r="O72" s="274"/>
      <c r="P72" s="363"/>
      <c r="Q72" s="274"/>
      <c r="R72" s="274"/>
      <c r="S72" s="274"/>
      <c r="T72" s="274"/>
      <c r="U72" s="274"/>
      <c r="V72" s="363"/>
      <c r="W72" s="593"/>
      <c r="X72" s="593"/>
      <c r="Y72" s="593"/>
      <c r="Z72" s="593"/>
      <c r="AA72" s="593"/>
      <c r="AB72" s="371"/>
    </row>
  </sheetData>
  <mergeCells count="23">
    <mergeCell ref="B43:D43"/>
    <mergeCell ref="B1:AA1"/>
    <mergeCell ref="E2:J2"/>
    <mergeCell ref="K2:P2"/>
    <mergeCell ref="Q2:V2"/>
    <mergeCell ref="W2:AB2"/>
    <mergeCell ref="E3:J3"/>
    <mergeCell ref="K3:P3"/>
    <mergeCell ref="Q3:V3"/>
    <mergeCell ref="W3:AB3"/>
    <mergeCell ref="B10:D10"/>
    <mergeCell ref="B15:D15"/>
    <mergeCell ref="B26:D26"/>
    <mergeCell ref="B32:D32"/>
    <mergeCell ref="B37:D37"/>
    <mergeCell ref="B20:D20"/>
    <mergeCell ref="W72:AA72"/>
    <mergeCell ref="B48:D48"/>
    <mergeCell ref="B53:D53"/>
    <mergeCell ref="B59:D59"/>
    <mergeCell ref="B64:D64"/>
    <mergeCell ref="B70:D70"/>
    <mergeCell ref="B72:N7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00FF"/>
    <pageSetUpPr fitToPage="1"/>
  </sheetPr>
  <dimension ref="B1:AB12"/>
  <sheetViews>
    <sheetView workbookViewId="0">
      <selection activeCell="B2" sqref="B2:AB11"/>
    </sheetView>
  </sheetViews>
  <sheetFormatPr baseColWidth="10" defaultRowHeight="15.05"/>
  <cols>
    <col min="1" max="1" width="11.44140625" customWidth="1"/>
    <col min="2" max="2" width="10" customWidth="1"/>
    <col min="3" max="3" width="9.44140625" customWidth="1"/>
    <col min="4" max="4" width="11.5546875" customWidth="1"/>
    <col min="5" max="9" width="4.5546875" customWidth="1"/>
    <col min="10" max="10" width="10.6640625" customWidth="1"/>
    <col min="11" max="11" width="4.5546875" customWidth="1"/>
    <col min="12" max="15" width="3.6640625" customWidth="1"/>
    <col min="16" max="16" width="10" customWidth="1"/>
    <col min="17" max="21" width="3.6640625" customWidth="1"/>
    <col min="22" max="22" width="11.109375" customWidth="1"/>
    <col min="23" max="27" width="3.6640625" customWidth="1"/>
    <col min="28" max="28" width="9.88671875" customWidth="1"/>
  </cols>
  <sheetData>
    <row r="1" spans="2:28"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260"/>
    </row>
    <row r="2" spans="2:28" ht="15.75" thickBot="1">
      <c r="B2" s="532" t="s">
        <v>2419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433"/>
    </row>
    <row r="3" spans="2:28" s="434" customFormat="1" ht="16.399999999999999" thickTop="1">
      <c r="B3" s="435"/>
      <c r="C3" s="435"/>
      <c r="D3" s="436"/>
      <c r="E3" s="627" t="s">
        <v>1256</v>
      </c>
      <c r="F3" s="628"/>
      <c r="G3" s="628"/>
      <c r="H3" s="628"/>
      <c r="I3" s="628"/>
      <c r="J3" s="629"/>
      <c r="K3" s="606" t="s">
        <v>1256</v>
      </c>
      <c r="L3" s="607"/>
      <c r="M3" s="607"/>
      <c r="N3" s="607"/>
      <c r="O3" s="607"/>
      <c r="P3" s="608"/>
      <c r="Q3" s="609" t="s">
        <v>1257</v>
      </c>
      <c r="R3" s="610"/>
      <c r="S3" s="610"/>
      <c r="T3" s="610"/>
      <c r="U3" s="610"/>
      <c r="V3" s="611"/>
      <c r="W3" s="612" t="s">
        <v>1260</v>
      </c>
      <c r="X3" s="613"/>
      <c r="Y3" s="613"/>
      <c r="Z3" s="613"/>
      <c r="AA3" s="613"/>
      <c r="AB3" s="614"/>
    </row>
    <row r="4" spans="2:28" s="434" customFormat="1" ht="16.399999999999999" thickBot="1">
      <c r="B4" s="435"/>
      <c r="C4" s="435"/>
      <c r="D4" s="437"/>
      <c r="E4" s="615" t="s">
        <v>1261</v>
      </c>
      <c r="F4" s="616"/>
      <c r="G4" s="616"/>
      <c r="H4" s="616"/>
      <c r="I4" s="616"/>
      <c r="J4" s="617"/>
      <c r="K4" s="618" t="s">
        <v>1262</v>
      </c>
      <c r="L4" s="619"/>
      <c r="M4" s="619"/>
      <c r="N4" s="619"/>
      <c r="O4" s="619"/>
      <c r="P4" s="620"/>
      <c r="Q4" s="621" t="s">
        <v>1263</v>
      </c>
      <c r="R4" s="622"/>
      <c r="S4" s="622"/>
      <c r="T4" s="622"/>
      <c r="U4" s="622"/>
      <c r="V4" s="623"/>
      <c r="W4" s="624" t="s">
        <v>1265</v>
      </c>
      <c r="X4" s="625"/>
      <c r="Y4" s="625"/>
      <c r="Z4" s="625"/>
      <c r="AA4" s="625"/>
      <c r="AB4" s="626"/>
    </row>
    <row r="5" spans="2:28" s="434" customFormat="1" ht="48.45" thickTop="1" thickBot="1">
      <c r="B5" s="438" t="s">
        <v>1274</v>
      </c>
      <c r="C5" s="439" t="s">
        <v>1275</v>
      </c>
      <c r="D5" s="440" t="s">
        <v>1266</v>
      </c>
      <c r="E5" s="441" t="s">
        <v>1267</v>
      </c>
      <c r="F5" s="442" t="s">
        <v>1268</v>
      </c>
      <c r="G5" s="442" t="s">
        <v>1269</v>
      </c>
      <c r="H5" s="442" t="s">
        <v>1270</v>
      </c>
      <c r="I5" s="443" t="s">
        <v>1271</v>
      </c>
      <c r="J5" s="444" t="s">
        <v>2417</v>
      </c>
      <c r="K5" s="445" t="s">
        <v>1267</v>
      </c>
      <c r="L5" s="446" t="s">
        <v>1268</v>
      </c>
      <c r="M5" s="446" t="s">
        <v>1269</v>
      </c>
      <c r="N5" s="446" t="s">
        <v>1270</v>
      </c>
      <c r="O5" s="447" t="s">
        <v>1271</v>
      </c>
      <c r="P5" s="448" t="s">
        <v>2418</v>
      </c>
      <c r="Q5" s="449" t="s">
        <v>1267</v>
      </c>
      <c r="R5" s="450" t="s">
        <v>1268</v>
      </c>
      <c r="S5" s="450" t="s">
        <v>1269</v>
      </c>
      <c r="T5" s="450" t="s">
        <v>1270</v>
      </c>
      <c r="U5" s="451" t="s">
        <v>1271</v>
      </c>
      <c r="V5" s="452" t="s">
        <v>2418</v>
      </c>
      <c r="W5" s="453" t="s">
        <v>1267</v>
      </c>
      <c r="X5" s="454" t="s">
        <v>1268</v>
      </c>
      <c r="Y5" s="454" t="s">
        <v>1269</v>
      </c>
      <c r="Z5" s="454" t="s">
        <v>1270</v>
      </c>
      <c r="AA5" s="455" t="s">
        <v>1271</v>
      </c>
      <c r="AB5" s="456" t="s">
        <v>2418</v>
      </c>
    </row>
    <row r="6" spans="2:28" s="434" customFormat="1" ht="20.149999999999999" customHeight="1" thickTop="1">
      <c r="B6" s="457">
        <v>45565</v>
      </c>
      <c r="C6" s="458">
        <v>45569</v>
      </c>
      <c r="D6" s="459">
        <v>40</v>
      </c>
      <c r="E6" s="460">
        <v>107</v>
      </c>
      <c r="F6" s="461">
        <v>96</v>
      </c>
      <c r="G6" s="461">
        <v>26</v>
      </c>
      <c r="H6" s="461">
        <v>0</v>
      </c>
      <c r="I6" s="462">
        <v>116</v>
      </c>
      <c r="J6" s="463">
        <f>SUM(E6:I6)</f>
        <v>345</v>
      </c>
      <c r="K6" s="464">
        <v>11</v>
      </c>
      <c r="L6" s="465">
        <v>0</v>
      </c>
      <c r="M6" s="465">
        <v>0</v>
      </c>
      <c r="N6" s="465">
        <v>1</v>
      </c>
      <c r="O6" s="466">
        <v>6</v>
      </c>
      <c r="P6" s="467">
        <f>SUM(K6:O6)</f>
        <v>18</v>
      </c>
      <c r="Q6" s="468">
        <v>70</v>
      </c>
      <c r="R6" s="469">
        <v>60</v>
      </c>
      <c r="S6" s="469">
        <v>44</v>
      </c>
      <c r="T6" s="469">
        <v>46</v>
      </c>
      <c r="U6" s="470">
        <v>71</v>
      </c>
      <c r="V6" s="471">
        <f>SUM(Q6:U6)</f>
        <v>291</v>
      </c>
      <c r="W6" s="472">
        <v>0</v>
      </c>
      <c r="X6" s="473">
        <v>0</v>
      </c>
      <c r="Y6" s="473">
        <v>0</v>
      </c>
      <c r="Z6" s="473">
        <v>0</v>
      </c>
      <c r="AA6" s="474">
        <v>0</v>
      </c>
      <c r="AB6" s="475">
        <f>SUM(W6:AA6)</f>
        <v>0</v>
      </c>
    </row>
    <row r="7" spans="2:28" s="434" customFormat="1" ht="20.149999999999999" customHeight="1">
      <c r="B7" s="476">
        <v>45572</v>
      </c>
      <c r="C7" s="477">
        <v>45576</v>
      </c>
      <c r="D7" s="478">
        <v>41</v>
      </c>
      <c r="E7" s="479">
        <v>103</v>
      </c>
      <c r="F7" s="480">
        <v>88</v>
      </c>
      <c r="G7" s="480">
        <v>131</v>
      </c>
      <c r="H7" s="480">
        <v>52</v>
      </c>
      <c r="I7" s="481">
        <v>47</v>
      </c>
      <c r="J7" s="463">
        <f>SUM(E7:I7)</f>
        <v>421</v>
      </c>
      <c r="K7" s="482">
        <v>0</v>
      </c>
      <c r="L7" s="483">
        <v>0</v>
      </c>
      <c r="M7" s="483">
        <v>3</v>
      </c>
      <c r="N7" s="483">
        <v>3</v>
      </c>
      <c r="O7" s="484">
        <v>0</v>
      </c>
      <c r="P7" s="467">
        <f t="shared" ref="P7:P10" si="0">SUM(K7:O7)</f>
        <v>6</v>
      </c>
      <c r="Q7" s="485">
        <v>45</v>
      </c>
      <c r="R7" s="486">
        <v>38</v>
      </c>
      <c r="S7" s="486">
        <v>53</v>
      </c>
      <c r="T7" s="486">
        <v>58</v>
      </c>
      <c r="U7" s="487">
        <v>79</v>
      </c>
      <c r="V7" s="471">
        <f t="shared" ref="V7:V10" si="1">SUM(Q7:U7)</f>
        <v>273</v>
      </c>
      <c r="W7" s="488">
        <v>0</v>
      </c>
      <c r="X7" s="489">
        <v>8</v>
      </c>
      <c r="Y7" s="489">
        <v>5</v>
      </c>
      <c r="Z7" s="489">
        <v>0</v>
      </c>
      <c r="AA7" s="490">
        <v>0</v>
      </c>
      <c r="AB7" s="475">
        <f t="shared" ref="AB7:AB10" si="2">SUM(W7:AA7)</f>
        <v>13</v>
      </c>
    </row>
    <row r="8" spans="2:28" s="434" customFormat="1" ht="20.149999999999999" customHeight="1">
      <c r="B8" s="476">
        <v>45579</v>
      </c>
      <c r="C8" s="477">
        <v>45583</v>
      </c>
      <c r="D8" s="478">
        <v>42</v>
      </c>
      <c r="E8" s="479">
        <v>170</v>
      </c>
      <c r="F8" s="480">
        <v>88</v>
      </c>
      <c r="G8" s="480">
        <v>120</v>
      </c>
      <c r="H8" s="480">
        <v>39</v>
      </c>
      <c r="I8" s="481">
        <v>45</v>
      </c>
      <c r="J8" s="463">
        <f>SUM(E8:I8)</f>
        <v>462</v>
      </c>
      <c r="K8" s="482">
        <v>0</v>
      </c>
      <c r="L8" s="483">
        <v>0</v>
      </c>
      <c r="M8" s="483">
        <v>51</v>
      </c>
      <c r="N8" s="483">
        <v>0</v>
      </c>
      <c r="O8" s="484">
        <v>0</v>
      </c>
      <c r="P8" s="467">
        <f t="shared" si="0"/>
        <v>51</v>
      </c>
      <c r="Q8" s="485">
        <v>50</v>
      </c>
      <c r="R8" s="486">
        <v>52</v>
      </c>
      <c r="S8" s="486">
        <v>74</v>
      </c>
      <c r="T8" s="486">
        <v>58</v>
      </c>
      <c r="U8" s="487">
        <v>61</v>
      </c>
      <c r="V8" s="471">
        <f t="shared" si="1"/>
        <v>295</v>
      </c>
      <c r="W8" s="488">
        <v>0</v>
      </c>
      <c r="X8" s="489">
        <v>0</v>
      </c>
      <c r="Y8" s="489">
        <v>0</v>
      </c>
      <c r="Z8" s="489">
        <v>3</v>
      </c>
      <c r="AA8" s="490">
        <v>2</v>
      </c>
      <c r="AB8" s="475">
        <f t="shared" si="2"/>
        <v>5</v>
      </c>
    </row>
    <row r="9" spans="2:28" s="434" customFormat="1" ht="20.149999999999999" customHeight="1">
      <c r="B9" s="476">
        <v>45586</v>
      </c>
      <c r="C9" s="477">
        <v>45590</v>
      </c>
      <c r="D9" s="478">
        <v>43</v>
      </c>
      <c r="E9" s="479">
        <v>97</v>
      </c>
      <c r="F9" s="480">
        <v>74</v>
      </c>
      <c r="G9" s="480">
        <v>98</v>
      </c>
      <c r="H9" s="480">
        <v>36</v>
      </c>
      <c r="I9" s="481">
        <v>36</v>
      </c>
      <c r="J9" s="463">
        <f>SUM(E9:I9)</f>
        <v>341</v>
      </c>
      <c r="K9" s="482">
        <v>193</v>
      </c>
      <c r="L9" s="483">
        <v>0</v>
      </c>
      <c r="M9" s="483">
        <v>14</v>
      </c>
      <c r="N9" s="483">
        <v>40</v>
      </c>
      <c r="O9" s="484">
        <v>0</v>
      </c>
      <c r="P9" s="467">
        <f t="shared" si="0"/>
        <v>247</v>
      </c>
      <c r="Q9" s="485">
        <v>53</v>
      </c>
      <c r="R9" s="486">
        <v>31</v>
      </c>
      <c r="S9" s="486">
        <v>43</v>
      </c>
      <c r="T9" s="486">
        <v>65</v>
      </c>
      <c r="U9" s="487">
        <v>66</v>
      </c>
      <c r="V9" s="471">
        <f t="shared" si="1"/>
        <v>258</v>
      </c>
      <c r="W9" s="488">
        <v>1</v>
      </c>
      <c r="X9" s="489">
        <v>0</v>
      </c>
      <c r="Y9" s="489">
        <v>4</v>
      </c>
      <c r="Z9" s="489">
        <v>1</v>
      </c>
      <c r="AA9" s="490">
        <v>1</v>
      </c>
      <c r="AB9" s="475">
        <f t="shared" si="2"/>
        <v>7</v>
      </c>
    </row>
    <row r="10" spans="2:28" s="434" customFormat="1" ht="20.149999999999999" customHeight="1" thickBot="1">
      <c r="B10" s="491">
        <v>45593</v>
      </c>
      <c r="C10" s="492">
        <v>45597</v>
      </c>
      <c r="D10" s="493">
        <v>44</v>
      </c>
      <c r="E10" s="494">
        <v>121</v>
      </c>
      <c r="F10" s="495">
        <v>88</v>
      </c>
      <c r="G10" s="495">
        <v>64</v>
      </c>
      <c r="H10" s="495">
        <v>40</v>
      </c>
      <c r="I10" s="496">
        <v>35</v>
      </c>
      <c r="J10" s="463">
        <f>SUM(E10:I10)</f>
        <v>348</v>
      </c>
      <c r="K10" s="497">
        <v>0</v>
      </c>
      <c r="L10" s="498">
        <v>3</v>
      </c>
      <c r="M10" s="498">
        <v>13</v>
      </c>
      <c r="N10" s="499">
        <v>0</v>
      </c>
      <c r="O10" s="500">
        <v>0</v>
      </c>
      <c r="P10" s="467">
        <f t="shared" si="0"/>
        <v>16</v>
      </c>
      <c r="Q10" s="501">
        <v>54</v>
      </c>
      <c r="R10" s="502">
        <v>64</v>
      </c>
      <c r="S10" s="502">
        <v>54</v>
      </c>
      <c r="T10" s="502">
        <v>56</v>
      </c>
      <c r="U10" s="503">
        <v>77</v>
      </c>
      <c r="V10" s="471">
        <f t="shared" si="1"/>
        <v>305</v>
      </c>
      <c r="W10" s="504">
        <v>3</v>
      </c>
      <c r="X10" s="505">
        <v>1</v>
      </c>
      <c r="Y10" s="505">
        <v>0</v>
      </c>
      <c r="Z10" s="505">
        <v>0</v>
      </c>
      <c r="AA10" s="506">
        <v>0</v>
      </c>
      <c r="AB10" s="475">
        <f t="shared" si="2"/>
        <v>4</v>
      </c>
    </row>
    <row r="11" spans="2:28" s="434" customFormat="1" ht="20.149999999999999" customHeight="1" thickTop="1" thickBot="1">
      <c r="B11" s="603" t="s">
        <v>2414</v>
      </c>
      <c r="C11" s="604"/>
      <c r="D11" s="605"/>
      <c r="E11" s="507"/>
      <c r="F11" s="508"/>
      <c r="G11" s="508"/>
      <c r="H11" s="508"/>
      <c r="I11" s="509"/>
      <c r="J11" s="510">
        <f>SUM(J6:J10)</f>
        <v>1917</v>
      </c>
      <c r="K11" s="511"/>
      <c r="L11" s="512"/>
      <c r="M11" s="512"/>
      <c r="N11" s="513"/>
      <c r="O11" s="514"/>
      <c r="P11" s="515">
        <f>SUM(P6:P10)</f>
        <v>338</v>
      </c>
      <c r="Q11" s="516"/>
      <c r="R11" s="517"/>
      <c r="S11" s="517"/>
      <c r="T11" s="517"/>
      <c r="U11" s="518"/>
      <c r="V11" s="519">
        <f>SUM(V6:V10)</f>
        <v>1422</v>
      </c>
      <c r="W11" s="520"/>
      <c r="X11" s="521"/>
      <c r="Y11" s="521"/>
      <c r="Z11" s="521"/>
      <c r="AA11" s="522"/>
      <c r="AB11" s="523">
        <f>SUM(AB6:AB10)</f>
        <v>29</v>
      </c>
    </row>
    <row r="12" spans="2:28" ht="15.75" thickTop="1"/>
  </sheetData>
  <mergeCells count="11">
    <mergeCell ref="B11:D11"/>
    <mergeCell ref="K3:P3"/>
    <mergeCell ref="Q3:V3"/>
    <mergeCell ref="W3:AB3"/>
    <mergeCell ref="B1:AA1"/>
    <mergeCell ref="E4:J4"/>
    <mergeCell ref="K4:P4"/>
    <mergeCell ref="Q4:V4"/>
    <mergeCell ref="W4:AB4"/>
    <mergeCell ref="B2:AA2"/>
    <mergeCell ref="E3:J3"/>
  </mergeCells>
  <printOptions horizontalCentered="1"/>
  <pageMargins left="0.31496062992125984" right="0.31496062992125984" top="0.74803149606299213" bottom="0.74803149606299213" header="0.31496062992125984" footer="0.31496062992125984"/>
  <pageSetup scale="86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RESPUESTA A OFICIOS</vt:lpstr>
      <vt:lpstr>CERTIFICACION</vt:lpstr>
      <vt:lpstr>INFORME 2022</vt:lpstr>
      <vt:lpstr>OFICIOS 2023</vt:lpstr>
      <vt:lpstr>INFORME 2023</vt:lpstr>
      <vt:lpstr>INFORME 2025</vt:lpstr>
      <vt:lpstr>Hoja1</vt:lpstr>
      <vt:lpstr>Hoja1!Área_de_impresión</vt:lpstr>
      <vt:lpstr>'INFORME 2025'!Área_de_impresión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pcarvajal</dc:creator>
  <cp:lastModifiedBy>Rosa Maria Peralta</cp:lastModifiedBy>
  <cp:lastPrinted>2024-11-08T18:49:30Z</cp:lastPrinted>
  <dcterms:created xsi:type="dcterms:W3CDTF">2022-07-07T14:00:35Z</dcterms:created>
  <dcterms:modified xsi:type="dcterms:W3CDTF">2026-01-05T16:02:39Z</dcterms:modified>
</cp:coreProperties>
</file>