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RANSPARENCIA 2023\OCTUBRE\DIRECCIÓN DE PROMOCIÓN DE LA INVERSIÓN PRIVADA\FONDO SOLIDARIO POR PROVINCIA\"/>
    </mc:Choice>
  </mc:AlternateContent>
  <bookViews>
    <workbookView xWindow="0" yWindow="0" windowWidth="28800" windowHeight="12300" activeTab="1"/>
  </bookViews>
  <sheets>
    <sheet name="INFORME GENERAL" sheetId="1" r:id="rId1"/>
    <sheet name="INFORME PROV. OCTUBRE 2023" sheetId="2" r:id="rId2"/>
    <sheet name="INFORME ACUMULATIVO OCTUBRE 23" sheetId="3" r:id="rId3"/>
    <sheet name="PAGOS POR PROV. 2023" sheetId="4" r:id="rId4"/>
    <sheet name="RESOLUCIONES POR PROV.2023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5" l="1"/>
  <c r="N8" i="5"/>
  <c r="O8" i="5" s="1"/>
  <c r="J18" i="5"/>
  <c r="N18" i="5" s="1"/>
  <c r="O18" i="5" s="1"/>
  <c r="I18" i="5"/>
  <c r="H18" i="5"/>
  <c r="G18" i="5"/>
  <c r="F18" i="5"/>
  <c r="E18" i="5"/>
  <c r="D18" i="5"/>
  <c r="C18" i="5"/>
  <c r="B18" i="5"/>
  <c r="N17" i="5"/>
  <c r="P17" i="5" s="1"/>
  <c r="N16" i="5"/>
  <c r="O16" i="5" s="1"/>
  <c r="N15" i="5"/>
  <c r="P15" i="5" s="1"/>
  <c r="N14" i="5"/>
  <c r="P14" i="5" s="1"/>
  <c r="N13" i="5"/>
  <c r="O13" i="5" s="1"/>
  <c r="P12" i="5"/>
  <c r="O12" i="5"/>
  <c r="P11" i="5"/>
  <c r="O11" i="5"/>
  <c r="N10" i="5"/>
  <c r="O10" i="5" s="1"/>
  <c r="N9" i="5"/>
  <c r="P9" i="5" s="1"/>
  <c r="P8" i="5" l="1"/>
  <c r="P16" i="5"/>
  <c r="O17" i="5"/>
  <c r="P13" i="5"/>
  <c r="O9" i="5"/>
  <c r="P10" i="5"/>
  <c r="O15" i="5"/>
  <c r="O14" i="5"/>
  <c r="P18" i="5" l="1"/>
  <c r="N18" i="4" l="1"/>
  <c r="O18" i="4" s="1"/>
  <c r="N17" i="4"/>
  <c r="P17" i="4" s="1"/>
  <c r="P16" i="4"/>
  <c r="O16" i="4"/>
  <c r="N16" i="4"/>
  <c r="N15" i="4"/>
  <c r="P15" i="4" s="1"/>
  <c r="N14" i="4"/>
  <c r="P14" i="4" s="1"/>
  <c r="N13" i="4"/>
  <c r="P13" i="4" s="1"/>
  <c r="P12" i="4"/>
  <c r="O12" i="4"/>
  <c r="P11" i="4"/>
  <c r="O11" i="4"/>
  <c r="N10" i="4"/>
  <c r="P10" i="4" s="1"/>
  <c r="N9" i="4"/>
  <c r="P9" i="4" s="1"/>
  <c r="N8" i="4"/>
  <c r="P8" i="4" s="1"/>
  <c r="N19" i="3"/>
  <c r="P19" i="3" s="1"/>
  <c r="N18" i="3"/>
  <c r="P18" i="3" s="1"/>
  <c r="N17" i="3"/>
  <c r="P17" i="3" s="1"/>
  <c r="N16" i="3"/>
  <c r="P16" i="3" s="1"/>
  <c r="N15" i="3"/>
  <c r="P15" i="3" s="1"/>
  <c r="N13" i="3"/>
  <c r="P13" i="3" s="1"/>
  <c r="N12" i="3"/>
  <c r="P12" i="3" s="1"/>
  <c r="N10" i="3"/>
  <c r="P10" i="3" s="1"/>
  <c r="N9" i="3"/>
  <c r="N19" i="2"/>
  <c r="L19" i="2"/>
  <c r="M19" i="2" s="1"/>
  <c r="L18" i="2"/>
  <c r="N18" i="2" s="1"/>
  <c r="L17" i="2"/>
  <c r="N17" i="2" s="1"/>
  <c r="L16" i="2"/>
  <c r="M16" i="2" s="1"/>
  <c r="L15" i="2"/>
  <c r="M15" i="2" s="1"/>
  <c r="L13" i="2"/>
  <c r="M13" i="2" s="1"/>
  <c r="L12" i="2"/>
  <c r="N12" i="2" s="1"/>
  <c r="L10" i="2"/>
  <c r="N10" i="2" s="1"/>
  <c r="L9" i="2"/>
  <c r="D13" i="1"/>
  <c r="D12" i="1"/>
  <c r="D14" i="1" s="1"/>
  <c r="D11" i="1"/>
  <c r="D10" i="1"/>
  <c r="D9" i="1"/>
  <c r="O10" i="4" l="1"/>
  <c r="P18" i="4"/>
  <c r="O15" i="4"/>
  <c r="O8" i="4"/>
  <c r="O13" i="4"/>
  <c r="O17" i="4"/>
  <c r="O9" i="4"/>
  <c r="O14" i="4"/>
  <c r="O19" i="3"/>
  <c r="O15" i="3"/>
  <c r="O10" i="3"/>
  <c r="O16" i="3"/>
  <c r="O12" i="3"/>
  <c r="O17" i="3"/>
  <c r="O13" i="3"/>
  <c r="O18" i="3"/>
  <c r="N15" i="2"/>
  <c r="M10" i="2"/>
  <c r="N16" i="2"/>
  <c r="M17" i="2"/>
  <c r="N13" i="2"/>
  <c r="M12" i="2"/>
  <c r="M18" i="2"/>
</calcChain>
</file>

<file path=xl/sharedStrings.xml><?xml version="1.0" encoding="utf-8"?>
<sst xmlns="http://schemas.openxmlformats.org/spreadsheetml/2006/main" count="138" uniqueCount="68">
  <si>
    <t>DIRECCION DE PROMOCION DE LA INVERSION PRIVADA</t>
  </si>
  <si>
    <t>FONDO SOLIDARIO DE VIVIENDA</t>
  </si>
  <si>
    <t>INFORME GENERAL DE GESTION</t>
  </si>
  <si>
    <t>DESCRIPCIÓN</t>
  </si>
  <si>
    <t>TOTALES</t>
  </si>
  <si>
    <t>CANTIDAD</t>
  </si>
  <si>
    <t xml:space="preserve">MONTO </t>
  </si>
  <si>
    <t xml:space="preserve">CANTIDAD DE RESOLUCIONES EMITIDAS </t>
  </si>
  <si>
    <t>ESCRITURAS INGRESADAS PARA EL COBRO DEL BONO SOLIDARIO DE B/. 10,000.00</t>
  </si>
  <si>
    <t>CARTAS PROMESAS DE PAGO SOLICITADAS                                                          AL BANCO NACIONAL DE B/. 10,000.00</t>
  </si>
  <si>
    <t>CARTAS PROMESAS DE PAGO EMITIDAS POR                                                                                     EL BANCO NACIONAL DE B/. 10,000.00</t>
  </si>
  <si>
    <t>TOTAL DE BONOS AUTORIZADOS PARA DESEMBOLSAR  - INVERSION PUBLICA</t>
  </si>
  <si>
    <t>TOTAL DESEMBOLSADO</t>
  </si>
  <si>
    <t>DPIP  /  DEL 1º  AL  31 DE OCTUBRE DE 2023</t>
  </si>
  <si>
    <t>INFORME DE GESTION POR PROVINCIA</t>
  </si>
  <si>
    <t>DESCRIPCION</t>
  </si>
  <si>
    <t xml:space="preserve">  BOCAS DEL TORO</t>
  </si>
  <si>
    <t xml:space="preserve">  CHIRIQUÍ</t>
  </si>
  <si>
    <t xml:space="preserve">  COCLÉ</t>
  </si>
  <si>
    <t xml:space="preserve">  COLON</t>
  </si>
  <si>
    <t xml:space="preserve">  DARIÉN</t>
  </si>
  <si>
    <t xml:space="preserve">  HERRERA</t>
  </si>
  <si>
    <t xml:space="preserve">  LOS  SANTOS</t>
  </si>
  <si>
    <t xml:space="preserve">  PANAMA</t>
  </si>
  <si>
    <t xml:space="preserve">  PANAMA OESTE</t>
  </si>
  <si>
    <t xml:space="preserve">  VERAGUAS</t>
  </si>
  <si>
    <t>MONTO  DE LA INVERSIÓN                          B/.</t>
  </si>
  <si>
    <t>TOTAL DE BENEFICIARIOS</t>
  </si>
  <si>
    <t>PROYECTOS NUEVOS</t>
  </si>
  <si>
    <t>NUMERO DE  PROYECTOS URBANISTICOS  INSCRITOS AL FONDO SOLIDARIO</t>
  </si>
  <si>
    <t>TOTAL DE LOTES INSCRITOS AL FONDO SOLIDARIO DE VIVIENDA</t>
  </si>
  <si>
    <t>RESOLUCIONES</t>
  </si>
  <si>
    <t xml:space="preserve">ENTRADA DE EXPEDIENTES NUEVOS PARA EVALUAR </t>
  </si>
  <si>
    <t>TOTAL DE RESOLUCIONES EMITIDAS</t>
  </si>
  <si>
    <t>CARTA PROMESAS DE PAGO</t>
  </si>
  <si>
    <t>ESCRITURAS INGRESADAS PARA SOLICITUD DE                                                                 COBRO DEL BONO SOLIDARIO DE VIVIENDA</t>
  </si>
  <si>
    <t>INVERSION PRIVADA EN FUNCION DE LAS ESCRITURAS PRESENTADAS PARA EL COBRO DEL BONO SOLIDARIO DE VIVIENDA</t>
  </si>
  <si>
    <t>PAGOS DE BONOS AUTORIZADOS PARA DESEMBOLSAR  - INVERSION PUBLICA</t>
  </si>
  <si>
    <t>DPIP  /  DEL 1º  AL 31 DE OCTUBRE DE 2023</t>
  </si>
  <si>
    <t>INFORME DE GESTION ACUMULATIVO POR MES</t>
  </si>
  <si>
    <t>DPIP  /  DE ENERO A DICIEMBRE 2023</t>
  </si>
  <si>
    <t xml:space="preserve"> ENERO 2023</t>
  </si>
  <si>
    <t xml:space="preserve"> FEBRERO 2023</t>
  </si>
  <si>
    <t xml:space="preserve"> MARZO 2023</t>
  </si>
  <si>
    <t xml:space="preserve"> ABRIL 2023</t>
  </si>
  <si>
    <t xml:space="preserve">  MAYO 2023</t>
  </si>
  <si>
    <t xml:space="preserve"> JUNIO 2023</t>
  </si>
  <si>
    <t xml:space="preserve"> JULIO 2023</t>
  </si>
  <si>
    <t xml:space="preserve"> AGOSTO 2023</t>
  </si>
  <si>
    <t xml:space="preserve"> SEPTIEMBRE 2023</t>
  </si>
  <si>
    <t xml:space="preserve"> OCTUBRE 2023</t>
  </si>
  <si>
    <t xml:space="preserve"> NOVIEMBRE 2023</t>
  </si>
  <si>
    <t xml:space="preserve"> DICIEMBRE 2023</t>
  </si>
  <si>
    <t xml:space="preserve">  TOTALES</t>
  </si>
  <si>
    <t>ENTRADA DE EXPEDIENTES NUEVOS PARA RESOLUCION</t>
  </si>
  <si>
    <t>DESEMBOLSOS EFECTUADOS POR PROVINCIA POR MES</t>
  </si>
  <si>
    <t>DPIP  /  DEL 1º DE ENERO AL 31 DE DICIEMBRE 2022</t>
  </si>
  <si>
    <t>BOCAS DEL TORO</t>
  </si>
  <si>
    <t>CHIRIQUI</t>
  </si>
  <si>
    <t>COCLE</t>
  </si>
  <si>
    <t>COLON</t>
  </si>
  <si>
    <t>DARIEN</t>
  </si>
  <si>
    <t>HERRERA</t>
  </si>
  <si>
    <t>LOS SANTOS</t>
  </si>
  <si>
    <t>PANAMA</t>
  </si>
  <si>
    <t>PANAMA OESTE</t>
  </si>
  <si>
    <t>VERAGUAS</t>
  </si>
  <si>
    <t>DPIP  /  DEL 1º DE ENERO 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</si>
</sst>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B/.&quot;* #,##0.00_-;\-&quot;B/.&quot;* #,##0.00_-;_-&quot;B/.&quot;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Arial Black"/>
      <family val="2"/>
    </font>
    <font>
      <sz val="12"/>
      <color theme="1"/>
      <name val="Arial Black"/>
      <family val="2"/>
    </font>
    <font>
      <b/>
      <sz val="14"/>
      <color theme="0"/>
      <name val="Calibri"/>
      <family val="2"/>
      <scheme val="minor"/>
    </font>
    <font>
      <sz val="10"/>
      <color theme="1"/>
      <name val="Arial Black"/>
      <family val="2"/>
    </font>
    <font>
      <sz val="11"/>
      <color theme="1"/>
      <name val="Arial Black"/>
      <family val="2"/>
    </font>
    <font>
      <b/>
      <sz val="10"/>
      <color theme="1"/>
      <name val="Arial Black"/>
      <family val="2"/>
    </font>
    <font>
      <b/>
      <sz val="11"/>
      <color theme="0"/>
      <name val="Arial Black"/>
      <family val="2"/>
    </font>
    <font>
      <b/>
      <sz val="9"/>
      <color theme="0"/>
      <name val="Arial Black"/>
      <family val="2"/>
    </font>
    <font>
      <b/>
      <sz val="10"/>
      <color theme="0"/>
      <name val="Arial Black"/>
      <family val="2"/>
    </font>
    <font>
      <b/>
      <sz val="8"/>
      <name val="Arial Black"/>
      <family val="2"/>
    </font>
    <font>
      <sz val="9"/>
      <color theme="0"/>
      <name val="Arial Black"/>
      <family val="2"/>
    </font>
    <font>
      <sz val="8"/>
      <color theme="0"/>
      <name val="Arial Black"/>
      <family val="2"/>
    </font>
    <font>
      <sz val="10"/>
      <color theme="0"/>
      <name val="Arial Black"/>
      <family val="2"/>
    </font>
    <font>
      <b/>
      <sz val="8"/>
      <color theme="1"/>
      <name val="Arial Black"/>
      <family val="2"/>
    </font>
    <font>
      <sz val="10"/>
      <color rgb="FF000000"/>
      <name val="Arial Black"/>
      <family val="2"/>
    </font>
    <font>
      <b/>
      <sz val="8"/>
      <color rgb="FF000000"/>
      <name val="Arial Black"/>
      <family val="2"/>
    </font>
    <font>
      <b/>
      <sz val="11"/>
      <name val="Arial Black"/>
      <family val="2"/>
    </font>
    <font>
      <b/>
      <sz val="10"/>
      <color rgb="FF000000"/>
      <name val="Arial Black"/>
      <family val="2"/>
    </font>
    <font>
      <b/>
      <sz val="10"/>
      <name val="Arial Black"/>
      <family val="2"/>
    </font>
    <font>
      <b/>
      <sz val="11"/>
      <color theme="1"/>
      <name val="Arial Black"/>
      <family val="2"/>
    </font>
    <font>
      <sz val="11"/>
      <color rgb="FF000000"/>
      <name val="Arial Black"/>
      <family val="2"/>
    </font>
    <font>
      <b/>
      <sz val="11"/>
      <color rgb="FF000000"/>
      <name val="Arial Black"/>
      <family val="2"/>
    </font>
    <font>
      <b/>
      <sz val="12"/>
      <color theme="1"/>
      <name val="Arial Black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4" borderId="5" xfId="0" applyFont="1" applyFill="1" applyBorder="1" applyAlignment="1">
      <alignment horizontal="center" vertical="center"/>
    </xf>
    <xf numFmtId="44" fontId="1" fillId="4" borderId="6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4" fontId="6" fillId="0" borderId="7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/>
    </xf>
    <xf numFmtId="44" fontId="8" fillId="4" borderId="7" xfId="0" applyNumberFormat="1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textRotation="90"/>
    </xf>
    <xf numFmtId="0" fontId="10" fillId="8" borderId="7" xfId="0" applyFont="1" applyFill="1" applyBorder="1" applyAlignment="1">
      <alignment horizontal="center" textRotation="90"/>
    </xf>
    <xf numFmtId="0" fontId="10" fillId="9" borderId="7" xfId="0" applyFont="1" applyFill="1" applyBorder="1" applyAlignment="1">
      <alignment horizontal="center" textRotation="90"/>
    </xf>
    <xf numFmtId="0" fontId="10" fillId="10" borderId="7" xfId="0" applyFont="1" applyFill="1" applyBorder="1" applyAlignment="1">
      <alignment horizontal="center" textRotation="90"/>
    </xf>
    <xf numFmtId="0" fontId="10" fillId="11" borderId="7" xfId="0" applyFont="1" applyFill="1" applyBorder="1" applyAlignment="1">
      <alignment horizontal="center" textRotation="90"/>
    </xf>
    <xf numFmtId="0" fontId="10" fillId="12" borderId="7" xfId="0" applyFont="1" applyFill="1" applyBorder="1" applyAlignment="1">
      <alignment horizontal="center" textRotation="90"/>
    </xf>
    <xf numFmtId="0" fontId="10" fillId="13" borderId="7" xfId="0" applyFont="1" applyFill="1" applyBorder="1" applyAlignment="1">
      <alignment horizontal="center" textRotation="90"/>
    </xf>
    <xf numFmtId="0" fontId="10" fillId="14" borderId="7" xfId="0" applyFont="1" applyFill="1" applyBorder="1" applyAlignment="1">
      <alignment horizontal="center" textRotation="90"/>
    </xf>
    <xf numFmtId="0" fontId="10" fillId="15" borderId="7" xfId="0" applyFont="1" applyFill="1" applyBorder="1" applyAlignment="1">
      <alignment horizontal="center" textRotation="90"/>
    </xf>
    <xf numFmtId="0" fontId="10" fillId="16" borderId="7" xfId="0" applyFont="1" applyFill="1" applyBorder="1" applyAlignment="1">
      <alignment horizontal="center" textRotation="90"/>
    </xf>
    <xf numFmtId="0" fontId="11" fillId="17" borderId="7" xfId="0" applyFont="1" applyFill="1" applyBorder="1" applyAlignment="1">
      <alignment horizontal="center" vertical="center"/>
    </xf>
    <xf numFmtId="44" fontId="12" fillId="18" borderId="7" xfId="0" applyNumberFormat="1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 indent="1"/>
    </xf>
    <xf numFmtId="0" fontId="16" fillId="5" borderId="7" xfId="0" applyFont="1" applyFill="1" applyBorder="1" applyAlignment="1">
      <alignment horizontal="center" vertical="center" wrapText="1"/>
    </xf>
    <xf numFmtId="1" fontId="16" fillId="17" borderId="7" xfId="0" applyNumberFormat="1" applyFont="1" applyFill="1" applyBorder="1" applyAlignment="1">
      <alignment horizontal="center" vertical="center" wrapText="1"/>
    </xf>
    <xf numFmtId="44" fontId="5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17" fillId="5" borderId="8" xfId="0" applyFont="1" applyFill="1" applyBorder="1" applyAlignment="1">
      <alignment horizontal="left" vertical="center" wrapText="1" indent="1"/>
    </xf>
    <xf numFmtId="0" fontId="5" fillId="17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left" vertical="center" wrapText="1" indent="1"/>
    </xf>
    <xf numFmtId="0" fontId="7" fillId="17" borderId="7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 indent="1"/>
    </xf>
    <xf numFmtId="0" fontId="16" fillId="17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left" vertical="center" wrapText="1" indent="1"/>
    </xf>
    <xf numFmtId="0" fontId="15" fillId="0" borderId="8" xfId="0" applyFont="1" applyBorder="1" applyAlignment="1">
      <alignment horizontal="left" vertical="center" wrapText="1" indent="1"/>
    </xf>
    <xf numFmtId="0" fontId="5" fillId="3" borderId="7" xfId="0" applyFont="1" applyFill="1" applyBorder="1" applyAlignment="1">
      <alignment horizontal="center" vertical="center"/>
    </xf>
    <xf numFmtId="0" fontId="14" fillId="20" borderId="8" xfId="0" applyFont="1" applyFill="1" applyBorder="1" applyAlignment="1">
      <alignment vertical="center"/>
    </xf>
    <xf numFmtId="0" fontId="14" fillId="20" borderId="10" xfId="0" applyFont="1" applyFill="1" applyBorder="1" applyAlignment="1">
      <alignment vertical="center"/>
    </xf>
    <xf numFmtId="0" fontId="14" fillId="20" borderId="11" xfId="0" applyFont="1" applyFill="1" applyBorder="1" applyAlignment="1">
      <alignment vertical="center"/>
    </xf>
    <xf numFmtId="0" fontId="14" fillId="20" borderId="7" xfId="0" applyFont="1" applyFill="1" applyBorder="1" applyAlignment="1">
      <alignment vertical="center" wrapText="1"/>
    </xf>
    <xf numFmtId="0" fontId="14" fillId="20" borderId="7" xfId="0" applyFont="1" applyFill="1" applyBorder="1" applyAlignment="1">
      <alignment vertical="center"/>
    </xf>
    <xf numFmtId="49" fontId="10" fillId="19" borderId="7" xfId="0" applyNumberFormat="1" applyFont="1" applyFill="1" applyBorder="1" applyAlignment="1">
      <alignment horizontal="center" textRotation="90"/>
    </xf>
    <xf numFmtId="0" fontId="18" fillId="17" borderId="7" xfId="0" applyFont="1" applyFill="1" applyBorder="1" applyAlignment="1">
      <alignment horizontal="center" textRotation="90"/>
    </xf>
    <xf numFmtId="0" fontId="10" fillId="3" borderId="12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" fontId="16" fillId="3" borderId="7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 wrapText="1"/>
    </xf>
    <xf numFmtId="1" fontId="14" fillId="20" borderId="7" xfId="0" applyNumberFormat="1" applyFont="1" applyFill="1" applyBorder="1" applyAlignment="1">
      <alignment vertical="center" wrapText="1"/>
    </xf>
    <xf numFmtId="1" fontId="14" fillId="20" borderId="7" xfId="0" applyNumberFormat="1" applyFont="1" applyFill="1" applyBorder="1" applyAlignment="1">
      <alignment vertical="center"/>
    </xf>
    <xf numFmtId="0" fontId="8" fillId="6" borderId="7" xfId="0" applyFont="1" applyFill="1" applyBorder="1" applyAlignment="1">
      <alignment horizontal="center" vertical="center"/>
    </xf>
    <xf numFmtId="0" fontId="20" fillId="21" borderId="7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left" vertical="center" wrapText="1" indent="1"/>
    </xf>
    <xf numFmtId="0" fontId="22" fillId="5" borderId="7" xfId="0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/>
    </xf>
    <xf numFmtId="1" fontId="22" fillId="21" borderId="7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vertical="center"/>
    </xf>
    <xf numFmtId="0" fontId="23" fillId="5" borderId="7" xfId="0" applyFont="1" applyFill="1" applyBorder="1" applyAlignment="1">
      <alignment horizontal="left" vertical="center" wrapText="1" indent="1"/>
    </xf>
    <xf numFmtId="0" fontId="6" fillId="21" borderId="7" xfId="0" applyFont="1" applyFill="1" applyBorder="1" applyAlignment="1">
      <alignment horizontal="center" vertical="center"/>
    </xf>
    <xf numFmtId="0" fontId="21" fillId="21" borderId="7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left" vertical="center" indent="1"/>
    </xf>
    <xf numFmtId="0" fontId="24" fillId="17" borderId="7" xfId="0" applyFont="1" applyFill="1" applyBorder="1" applyAlignment="1">
      <alignment horizontal="left" vertical="center" wrapText="1" indent="1"/>
    </xf>
    <xf numFmtId="0" fontId="22" fillId="17" borderId="7" xfId="0" applyFont="1" applyFill="1" applyBorder="1" applyAlignment="1">
      <alignment horizontal="center" vertical="center" wrapText="1"/>
    </xf>
    <xf numFmtId="1" fontId="6" fillId="17" borderId="7" xfId="0" applyNumberFormat="1" applyFont="1" applyFill="1" applyBorder="1" applyAlignment="1">
      <alignment horizontal="center" vertical="center"/>
    </xf>
    <xf numFmtId="0" fontId="6" fillId="17" borderId="7" xfId="0" applyFont="1" applyFill="1" applyBorder="1" applyAlignment="1">
      <alignment horizontal="center" vertical="center"/>
    </xf>
    <xf numFmtId="44" fontId="6" fillId="17" borderId="7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95250</xdr:rowOff>
    </xdr:from>
    <xdr:to>
      <xdr:col>3</xdr:col>
      <xdr:colOff>1438275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F11CD7-3F01-43B2-BC0C-B9187EA78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95250"/>
          <a:ext cx="5962650" cy="409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2876550</xdr:colOff>
      <xdr:row>0</xdr:row>
      <xdr:rowOff>0</xdr:rowOff>
    </xdr:from>
    <xdr:to>
      <xdr:col>10</xdr:col>
      <xdr:colOff>409575</xdr:colOff>
      <xdr:row>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3ABD53-B3A8-4592-B930-F3D79DEDD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0" y="0"/>
          <a:ext cx="4943475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28575</xdr:rowOff>
    </xdr:from>
    <xdr:to>
      <xdr:col>15</xdr:col>
      <xdr:colOff>657225</xdr:colOff>
      <xdr:row>0</xdr:row>
      <xdr:rowOff>542925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32644C-82E2-49E5-8D0C-326256313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28575"/>
          <a:ext cx="697230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2581275</xdr:colOff>
      <xdr:row>0</xdr:row>
      <xdr:rowOff>66675</xdr:rowOff>
    </xdr:from>
    <xdr:to>
      <xdr:col>12</xdr:col>
      <xdr:colOff>219075</xdr:colOff>
      <xdr:row>0</xdr:row>
      <xdr:rowOff>476250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32644C-82E2-49E5-8D0C-326256313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66675"/>
          <a:ext cx="5276850" cy="409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14</xdr:col>
      <xdr:colOff>882472</xdr:colOff>
      <xdr:row>0</xdr:row>
      <xdr:rowOff>532679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0" y="0"/>
          <a:ext cx="5273497" cy="532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4"/>
  <sheetViews>
    <sheetView topLeftCell="A8" zoomScaleNormal="100" workbookViewId="0">
      <selection activeCell="H18" sqref="H17:H18"/>
    </sheetView>
  </sheetViews>
  <sheetFormatPr baseColWidth="10" defaultRowHeight="15" x14ac:dyDescent="0.25"/>
  <cols>
    <col min="2" max="2" width="47.42578125" bestFit="1" customWidth="1"/>
    <col min="3" max="3" width="19.7109375" customWidth="1"/>
    <col min="4" max="4" width="23.28515625" customWidth="1"/>
  </cols>
  <sheetData>
    <row r="1" spans="1:5" ht="39.950000000000003" customHeight="1" x14ac:dyDescent="0.25">
      <c r="A1" s="77"/>
      <c r="B1" s="77"/>
      <c r="C1" s="77"/>
      <c r="D1" s="77"/>
      <c r="E1" s="77"/>
    </row>
    <row r="2" spans="1:5" ht="22.5" x14ac:dyDescent="0.25">
      <c r="A2" s="78" t="s">
        <v>0</v>
      </c>
      <c r="B2" s="78"/>
      <c r="C2" s="78"/>
      <c r="D2" s="78"/>
      <c r="E2" s="78"/>
    </row>
    <row r="3" spans="1:5" ht="22.5" x14ac:dyDescent="0.25">
      <c r="A3" s="78" t="s">
        <v>1</v>
      </c>
      <c r="B3" s="78"/>
      <c r="C3" s="78"/>
      <c r="D3" s="78"/>
      <c r="E3" s="78"/>
    </row>
    <row r="4" spans="1:5" ht="19.5" x14ac:dyDescent="0.25">
      <c r="A4" s="79" t="s">
        <v>2</v>
      </c>
      <c r="B4" s="79"/>
      <c r="C4" s="79"/>
      <c r="D4" s="79"/>
      <c r="E4" s="79"/>
    </row>
    <row r="5" spans="1:5" ht="19.5" x14ac:dyDescent="0.25">
      <c r="A5" s="80" t="s">
        <v>13</v>
      </c>
      <c r="B5" s="80"/>
      <c r="C5" s="80"/>
      <c r="D5" s="80"/>
      <c r="E5" s="80"/>
    </row>
    <row r="6" spans="1:5" ht="15.75" thickBot="1" x14ac:dyDescent="0.3">
      <c r="A6" s="77"/>
      <c r="B6" s="77"/>
      <c r="C6" s="77"/>
      <c r="D6" s="77"/>
      <c r="E6" s="77"/>
    </row>
    <row r="7" spans="1:5" ht="18.75" x14ac:dyDescent="0.25">
      <c r="B7" s="73" t="s">
        <v>3</v>
      </c>
      <c r="C7" s="75" t="s">
        <v>4</v>
      </c>
      <c r="D7" s="76"/>
    </row>
    <row r="8" spans="1:5" ht="26.25" customHeight="1" x14ac:dyDescent="0.25">
      <c r="B8" s="74"/>
      <c r="C8" s="1" t="s">
        <v>5</v>
      </c>
      <c r="D8" s="2" t="s">
        <v>6</v>
      </c>
    </row>
    <row r="9" spans="1:5" ht="39.950000000000003" customHeight="1" x14ac:dyDescent="0.25">
      <c r="B9" s="3" t="s">
        <v>7</v>
      </c>
      <c r="C9" s="4">
        <v>524</v>
      </c>
      <c r="D9" s="5">
        <f>C9*10025</f>
        <v>5253100</v>
      </c>
    </row>
    <row r="10" spans="1:5" ht="39.950000000000003" customHeight="1" x14ac:dyDescent="0.25">
      <c r="B10" s="3" t="s">
        <v>8</v>
      </c>
      <c r="C10" s="4">
        <v>488</v>
      </c>
      <c r="D10" s="5">
        <f>C10*10025</f>
        <v>4892200</v>
      </c>
    </row>
    <row r="11" spans="1:5" ht="39.950000000000003" customHeight="1" x14ac:dyDescent="0.25">
      <c r="B11" s="6" t="s">
        <v>9</v>
      </c>
      <c r="C11" s="4">
        <v>1032</v>
      </c>
      <c r="D11" s="5">
        <f t="shared" ref="D11:D13" si="0">C11*10025</f>
        <v>10345800</v>
      </c>
    </row>
    <row r="12" spans="1:5" ht="39.950000000000003" customHeight="1" x14ac:dyDescent="0.25">
      <c r="B12" s="7" t="s">
        <v>10</v>
      </c>
      <c r="C12" s="4">
        <v>892</v>
      </c>
      <c r="D12" s="5">
        <f t="shared" si="0"/>
        <v>8942300</v>
      </c>
    </row>
    <row r="13" spans="1:5" ht="39.950000000000003" customHeight="1" x14ac:dyDescent="0.25">
      <c r="B13" s="7" t="s">
        <v>11</v>
      </c>
      <c r="C13" s="4">
        <v>0</v>
      </c>
      <c r="D13" s="5">
        <f t="shared" si="0"/>
        <v>0</v>
      </c>
    </row>
    <row r="14" spans="1:5" ht="35.25" customHeight="1" x14ac:dyDescent="0.25">
      <c r="B14" s="8" t="s">
        <v>12</v>
      </c>
      <c r="C14" s="8">
        <v>0</v>
      </c>
      <c r="D14" s="9">
        <f>SUM(D12:D13)</f>
        <v>8942300</v>
      </c>
    </row>
  </sheetData>
  <mergeCells count="8">
    <mergeCell ref="B7:B8"/>
    <mergeCell ref="C7:D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9"/>
  <sheetViews>
    <sheetView tabSelected="1" topLeftCell="A5" zoomScaleNormal="100" workbookViewId="0">
      <selection activeCell="B13" sqref="B13:K13"/>
    </sheetView>
  </sheetViews>
  <sheetFormatPr baseColWidth="10" defaultRowHeight="15" x14ac:dyDescent="0.25"/>
  <cols>
    <col min="1" max="1" width="50.7109375" customWidth="1"/>
    <col min="2" max="11" width="6.7109375" customWidth="1"/>
    <col min="13" max="13" width="19.7109375" bestFit="1" customWidth="1"/>
  </cols>
  <sheetData>
    <row r="1" spans="1:14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19.5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ht="19.5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ht="19.5" x14ac:dyDescent="0.25">
      <c r="A4" s="79" t="s">
        <v>14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ht="19.5" x14ac:dyDescent="0.25">
      <c r="A5" s="82" t="s">
        <v>38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ht="19.5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4" ht="108.75" x14ac:dyDescent="0.25">
      <c r="A7" s="10" t="s">
        <v>15</v>
      </c>
      <c r="B7" s="11" t="s">
        <v>16</v>
      </c>
      <c r="C7" s="12" t="s">
        <v>17</v>
      </c>
      <c r="D7" s="13" t="s">
        <v>18</v>
      </c>
      <c r="E7" s="14" t="s">
        <v>19</v>
      </c>
      <c r="F7" s="15" t="s">
        <v>20</v>
      </c>
      <c r="G7" s="16" t="s">
        <v>21</v>
      </c>
      <c r="H7" s="17" t="s">
        <v>22</v>
      </c>
      <c r="I7" s="18" t="s">
        <v>23</v>
      </c>
      <c r="J7" s="19" t="s">
        <v>24</v>
      </c>
      <c r="K7" s="20" t="s">
        <v>25</v>
      </c>
      <c r="L7" s="21" t="s">
        <v>4</v>
      </c>
      <c r="M7" s="22" t="s">
        <v>26</v>
      </c>
      <c r="N7" s="23" t="s">
        <v>27</v>
      </c>
    </row>
    <row r="8" spans="1:14" x14ac:dyDescent="0.25">
      <c r="A8" s="41" t="s">
        <v>28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  <c r="N8" s="42"/>
    </row>
    <row r="9" spans="1:14" ht="36" customHeight="1" x14ac:dyDescent="0.25">
      <c r="A9" s="24" t="s">
        <v>29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1</v>
      </c>
      <c r="H9" s="25">
        <v>2</v>
      </c>
      <c r="I9" s="25">
        <v>1</v>
      </c>
      <c r="J9" s="25">
        <v>1</v>
      </c>
      <c r="K9" s="25">
        <v>0</v>
      </c>
      <c r="L9" s="26">
        <f>SUM(B9:K9)</f>
        <v>5</v>
      </c>
      <c r="M9" s="27"/>
      <c r="N9" s="28"/>
    </row>
    <row r="10" spans="1:14" ht="36" customHeight="1" x14ac:dyDescent="0.25">
      <c r="A10" s="29" t="s">
        <v>30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49</v>
      </c>
      <c r="H10" s="25">
        <v>6</v>
      </c>
      <c r="I10" s="25">
        <v>28</v>
      </c>
      <c r="J10" s="25">
        <v>144</v>
      </c>
      <c r="K10" s="25">
        <v>0</v>
      </c>
      <c r="L10" s="30">
        <f>SUM(B10:K10)</f>
        <v>227</v>
      </c>
      <c r="M10" s="27">
        <f>L10*10025</f>
        <v>2275675</v>
      </c>
      <c r="N10" s="28">
        <f>L10*5</f>
        <v>1135</v>
      </c>
    </row>
    <row r="11" spans="1:14" ht="15" customHeight="1" x14ac:dyDescent="0.25">
      <c r="A11" s="44" t="s">
        <v>31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14" ht="36" customHeight="1" x14ac:dyDescent="0.25">
      <c r="A12" s="31" t="s">
        <v>32</v>
      </c>
      <c r="B12" s="28">
        <v>1</v>
      </c>
      <c r="C12" s="28">
        <v>118</v>
      </c>
      <c r="D12" s="28">
        <v>68</v>
      </c>
      <c r="E12" s="25">
        <v>0</v>
      </c>
      <c r="F12" s="25">
        <v>0</v>
      </c>
      <c r="G12" s="28">
        <v>36</v>
      </c>
      <c r="H12" s="28">
        <v>12</v>
      </c>
      <c r="I12" s="28">
        <v>277</v>
      </c>
      <c r="J12" s="28">
        <v>278</v>
      </c>
      <c r="K12" s="28">
        <v>29</v>
      </c>
      <c r="L12" s="32">
        <f>SUM(B12:K12)</f>
        <v>819</v>
      </c>
      <c r="M12" s="27">
        <f>L12*10025</f>
        <v>8210475</v>
      </c>
      <c r="N12" s="28">
        <f>L12*5</f>
        <v>4095</v>
      </c>
    </row>
    <row r="13" spans="1:14" ht="36" customHeight="1" x14ac:dyDescent="0.25">
      <c r="A13" s="33" t="s">
        <v>33</v>
      </c>
      <c r="B13" s="25">
        <v>0</v>
      </c>
      <c r="C13" s="25">
        <v>66</v>
      </c>
      <c r="D13" s="25">
        <v>26</v>
      </c>
      <c r="E13" s="25">
        <v>2</v>
      </c>
      <c r="F13" s="25">
        <v>0</v>
      </c>
      <c r="G13" s="25">
        <v>20</v>
      </c>
      <c r="H13" s="25">
        <v>9</v>
      </c>
      <c r="I13" s="25">
        <v>162</v>
      </c>
      <c r="J13" s="25">
        <v>219</v>
      </c>
      <c r="K13" s="25">
        <v>20</v>
      </c>
      <c r="L13" s="34">
        <f>SUM(B13:K13)</f>
        <v>524</v>
      </c>
      <c r="M13" s="27">
        <f>L13*10025</f>
        <v>5253100</v>
      </c>
      <c r="N13" s="28">
        <f t="shared" ref="N13" si="0">L13*5</f>
        <v>2620</v>
      </c>
    </row>
    <row r="14" spans="1:14" x14ac:dyDescent="0.25">
      <c r="A14" s="45" t="s">
        <v>34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</row>
    <row r="15" spans="1:14" ht="36" customHeight="1" x14ac:dyDescent="0.25">
      <c r="A15" s="24" t="s">
        <v>35</v>
      </c>
      <c r="B15" s="35">
        <v>3</v>
      </c>
      <c r="C15" s="36">
        <v>80</v>
      </c>
      <c r="D15" s="25">
        <v>27</v>
      </c>
      <c r="E15" s="25">
        <v>0</v>
      </c>
      <c r="F15" s="25">
        <v>0</v>
      </c>
      <c r="G15" s="25">
        <v>7</v>
      </c>
      <c r="H15" s="37">
        <v>7</v>
      </c>
      <c r="I15" s="25">
        <v>96</v>
      </c>
      <c r="J15" s="25">
        <v>249</v>
      </c>
      <c r="K15" s="25">
        <v>19</v>
      </c>
      <c r="L15" s="30">
        <f>SUM(B15:K15)</f>
        <v>488</v>
      </c>
      <c r="M15" s="27">
        <f>L15*10025</f>
        <v>4892200</v>
      </c>
      <c r="N15" s="28">
        <f>L15*3.5</f>
        <v>1708</v>
      </c>
    </row>
    <row r="16" spans="1:14" ht="36" customHeight="1" x14ac:dyDescent="0.25">
      <c r="A16" s="38" t="s">
        <v>36</v>
      </c>
      <c r="B16" s="28">
        <v>3</v>
      </c>
      <c r="C16" s="4">
        <v>80</v>
      </c>
      <c r="D16" s="25">
        <v>27</v>
      </c>
      <c r="E16" s="25">
        <v>0</v>
      </c>
      <c r="F16" s="25">
        <v>0</v>
      </c>
      <c r="G16" s="25">
        <v>7</v>
      </c>
      <c r="H16" s="37">
        <v>7</v>
      </c>
      <c r="I16" s="25">
        <v>96</v>
      </c>
      <c r="J16" s="25">
        <v>249</v>
      </c>
      <c r="K16" s="25">
        <v>19</v>
      </c>
      <c r="L16" s="30">
        <f>SUM(B16:K16)</f>
        <v>488</v>
      </c>
      <c r="M16" s="27">
        <f>L16*60000</f>
        <v>29280000</v>
      </c>
      <c r="N16" s="28">
        <f t="shared" ref="N16:N19" si="1">L16*3.5</f>
        <v>1708</v>
      </c>
    </row>
    <row r="17" spans="1:14" ht="36" customHeight="1" x14ac:dyDescent="0.25">
      <c r="A17" s="39" t="s">
        <v>9</v>
      </c>
      <c r="B17" s="40">
        <v>12</v>
      </c>
      <c r="C17" s="40">
        <v>243</v>
      </c>
      <c r="D17" s="40">
        <v>88</v>
      </c>
      <c r="E17" s="40">
        <v>0</v>
      </c>
      <c r="F17" s="40">
        <v>0</v>
      </c>
      <c r="G17" s="40">
        <v>74</v>
      </c>
      <c r="H17" s="40">
        <v>41</v>
      </c>
      <c r="I17" s="40">
        <v>176</v>
      </c>
      <c r="J17" s="40">
        <v>325</v>
      </c>
      <c r="K17" s="40">
        <v>73</v>
      </c>
      <c r="L17" s="30">
        <f>SUM(B17:K17)</f>
        <v>1032</v>
      </c>
      <c r="M17" s="27">
        <f>L17*10025</f>
        <v>10345800</v>
      </c>
      <c r="N17" s="28">
        <f t="shared" si="1"/>
        <v>3612</v>
      </c>
    </row>
    <row r="18" spans="1:14" ht="36" customHeight="1" x14ac:dyDescent="0.25">
      <c r="A18" s="24" t="s">
        <v>10</v>
      </c>
      <c r="B18" s="40">
        <v>10</v>
      </c>
      <c r="C18" s="40">
        <v>198</v>
      </c>
      <c r="D18" s="40">
        <v>52</v>
      </c>
      <c r="E18" s="40">
        <v>0</v>
      </c>
      <c r="F18" s="40">
        <v>0</v>
      </c>
      <c r="G18" s="40">
        <v>75</v>
      </c>
      <c r="H18" s="40">
        <v>25</v>
      </c>
      <c r="I18" s="40">
        <v>162</v>
      </c>
      <c r="J18" s="40">
        <v>282</v>
      </c>
      <c r="K18" s="40">
        <v>88</v>
      </c>
      <c r="L18" s="30">
        <f>SUM(B18:K18)</f>
        <v>892</v>
      </c>
      <c r="M18" s="27">
        <f>L18*10025</f>
        <v>8942300</v>
      </c>
      <c r="N18" s="28">
        <f t="shared" si="1"/>
        <v>3122</v>
      </c>
    </row>
    <row r="19" spans="1:14" ht="36" customHeight="1" x14ac:dyDescent="0.25">
      <c r="A19" s="24" t="s">
        <v>37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30">
        <f>SUM(B19:K19)</f>
        <v>0</v>
      </c>
      <c r="M19" s="27">
        <f>L19*10025</f>
        <v>0</v>
      </c>
      <c r="N19" s="28">
        <f t="shared" si="1"/>
        <v>0</v>
      </c>
    </row>
  </sheetData>
  <mergeCells count="6">
    <mergeCell ref="A6:N6"/>
    <mergeCell ref="A1:N1"/>
    <mergeCell ref="A2:N2"/>
    <mergeCell ref="A3:N3"/>
    <mergeCell ref="A4:N4"/>
    <mergeCell ref="A5:N5"/>
  </mergeCells>
  <pageMargins left="0.7" right="0.7" top="0.75" bottom="0.75" header="0.3" footer="0.3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P19"/>
  <sheetViews>
    <sheetView topLeftCell="A2" workbookViewId="0">
      <selection activeCell="K17" sqref="K17"/>
    </sheetView>
  </sheetViews>
  <sheetFormatPr baseColWidth="10" defaultRowHeight="15" x14ac:dyDescent="0.25"/>
  <cols>
    <col min="1" max="1" width="50.7109375" customWidth="1"/>
    <col min="2" max="13" width="6.7109375" customWidth="1"/>
    <col min="15" max="15" width="21" bestFit="1" customWidth="1"/>
    <col min="16" max="16" width="17.85546875" customWidth="1"/>
  </cols>
  <sheetData>
    <row r="1" spans="1:16" ht="45" customHeight="1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22.5" x14ac:dyDescent="0.2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ht="19.5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 ht="19.5" x14ac:dyDescent="0.25">
      <c r="A4" s="79" t="s">
        <v>39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ht="19.5" x14ac:dyDescent="0.25">
      <c r="A5" s="84" t="s">
        <v>40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1:16" ht="108.75" x14ac:dyDescent="0.25">
      <c r="A6" s="10" t="s">
        <v>15</v>
      </c>
      <c r="B6" s="46" t="s">
        <v>41</v>
      </c>
      <c r="C6" s="46" t="s">
        <v>42</v>
      </c>
      <c r="D6" s="46" t="s">
        <v>43</v>
      </c>
      <c r="E6" s="46" t="s">
        <v>44</v>
      </c>
      <c r="F6" s="46" t="s">
        <v>45</v>
      </c>
      <c r="G6" s="46" t="s">
        <v>46</v>
      </c>
      <c r="H6" s="46" t="s">
        <v>47</v>
      </c>
      <c r="I6" s="46" t="s">
        <v>48</v>
      </c>
      <c r="J6" s="46" t="s">
        <v>49</v>
      </c>
      <c r="K6" s="46" t="s">
        <v>50</v>
      </c>
      <c r="L6" s="46" t="s">
        <v>51</v>
      </c>
      <c r="M6" s="46" t="s">
        <v>52</v>
      </c>
      <c r="N6" s="47" t="s">
        <v>53</v>
      </c>
      <c r="O6" s="22" t="s">
        <v>26</v>
      </c>
      <c r="P6" s="23" t="s">
        <v>27</v>
      </c>
    </row>
    <row r="7" spans="1:16" ht="6.95" customHeight="1" x14ac:dyDescent="0.25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 x14ac:dyDescent="0.25">
      <c r="A8" s="41" t="s">
        <v>28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3"/>
      <c r="P8" s="42"/>
    </row>
    <row r="9" spans="1:16" ht="36" customHeight="1" x14ac:dyDescent="0.25">
      <c r="A9" s="24" t="s">
        <v>29</v>
      </c>
      <c r="B9" s="50">
        <v>10</v>
      </c>
      <c r="C9" s="25">
        <v>13</v>
      </c>
      <c r="D9" s="25">
        <v>0</v>
      </c>
      <c r="E9" s="25">
        <v>3</v>
      </c>
      <c r="F9" s="25">
        <v>10</v>
      </c>
      <c r="G9" s="25">
        <v>22</v>
      </c>
      <c r="H9" s="25">
        <v>10</v>
      </c>
      <c r="I9" s="25">
        <v>5</v>
      </c>
      <c r="J9" s="25">
        <v>7</v>
      </c>
      <c r="K9" s="25">
        <v>5</v>
      </c>
      <c r="L9" s="25"/>
      <c r="M9" s="37"/>
      <c r="N9" s="26">
        <f>SUM(B9:M9)</f>
        <v>85</v>
      </c>
      <c r="O9" s="27"/>
      <c r="P9" s="51"/>
    </row>
    <row r="10" spans="1:16" ht="36" customHeight="1" x14ac:dyDescent="0.25">
      <c r="A10" s="29" t="s">
        <v>30</v>
      </c>
      <c r="B10" s="40">
        <v>626</v>
      </c>
      <c r="C10" s="25">
        <v>2111</v>
      </c>
      <c r="D10" s="25">
        <v>0</v>
      </c>
      <c r="E10" s="25">
        <v>551</v>
      </c>
      <c r="F10" s="25">
        <v>1163</v>
      </c>
      <c r="G10" s="25">
        <v>1506</v>
      </c>
      <c r="H10" s="25">
        <v>814</v>
      </c>
      <c r="I10" s="25">
        <v>294</v>
      </c>
      <c r="J10" s="25">
        <v>2129</v>
      </c>
      <c r="K10" s="25">
        <v>227</v>
      </c>
      <c r="L10" s="25"/>
      <c r="M10" s="37"/>
      <c r="N10" s="30">
        <f>SUM(B10:M10)</f>
        <v>9421</v>
      </c>
      <c r="O10" s="27">
        <f>N10*10025</f>
        <v>94445525</v>
      </c>
      <c r="P10" s="51">
        <f t="shared" ref="P10" si="0">N10*3.5</f>
        <v>32973.5</v>
      </c>
    </row>
    <row r="11" spans="1:16" ht="15" customHeight="1" x14ac:dyDescent="0.25">
      <c r="A11" s="44" t="s">
        <v>31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54"/>
    </row>
    <row r="12" spans="1:16" ht="36" customHeight="1" x14ac:dyDescent="0.25">
      <c r="A12" s="31" t="s">
        <v>54</v>
      </c>
      <c r="B12" s="52">
        <v>425</v>
      </c>
      <c r="C12" s="25">
        <v>771</v>
      </c>
      <c r="D12" s="25">
        <v>677</v>
      </c>
      <c r="E12" s="25">
        <v>802</v>
      </c>
      <c r="F12" s="25">
        <v>627</v>
      </c>
      <c r="G12" s="25">
        <v>485</v>
      </c>
      <c r="H12" s="25">
        <v>838</v>
      </c>
      <c r="I12" s="25">
        <v>612</v>
      </c>
      <c r="J12" s="25">
        <v>884</v>
      </c>
      <c r="K12" s="25">
        <v>819</v>
      </c>
      <c r="L12" s="25"/>
      <c r="M12" s="25"/>
      <c r="N12" s="32">
        <f>SUM(B12:M12)</f>
        <v>6940</v>
      </c>
      <c r="O12" s="27">
        <f>N12*10025</f>
        <v>69573500</v>
      </c>
      <c r="P12" s="51">
        <f t="shared" ref="P12:P13" si="1">N12*3.5</f>
        <v>24290</v>
      </c>
    </row>
    <row r="13" spans="1:16" ht="36" customHeight="1" x14ac:dyDescent="0.25">
      <c r="A13" s="33" t="s">
        <v>33</v>
      </c>
      <c r="B13" s="37">
        <v>374</v>
      </c>
      <c r="C13" s="53">
        <v>384</v>
      </c>
      <c r="D13" s="53">
        <v>1468</v>
      </c>
      <c r="E13" s="53">
        <v>492</v>
      </c>
      <c r="F13" s="53">
        <v>711</v>
      </c>
      <c r="G13" s="53">
        <v>570</v>
      </c>
      <c r="H13" s="53">
        <v>502</v>
      </c>
      <c r="I13" s="53">
        <v>736</v>
      </c>
      <c r="J13" s="53">
        <v>541</v>
      </c>
      <c r="K13" s="53">
        <v>524</v>
      </c>
      <c r="L13" s="53"/>
      <c r="M13" s="53"/>
      <c r="N13" s="30">
        <f>SUM(B13:M13)</f>
        <v>6302</v>
      </c>
      <c r="O13" s="27">
        <f>N13*10025</f>
        <v>63177550</v>
      </c>
      <c r="P13" s="51">
        <f t="shared" si="1"/>
        <v>22057</v>
      </c>
    </row>
    <row r="14" spans="1:16" x14ac:dyDescent="0.25">
      <c r="A14" s="45" t="s">
        <v>34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55"/>
    </row>
    <row r="15" spans="1:16" ht="36" customHeight="1" x14ac:dyDescent="0.25">
      <c r="A15" s="24" t="s">
        <v>35</v>
      </c>
      <c r="B15" s="40">
        <v>1092</v>
      </c>
      <c r="C15" s="25">
        <v>323</v>
      </c>
      <c r="D15" s="25">
        <v>479</v>
      </c>
      <c r="E15" s="25">
        <v>763</v>
      </c>
      <c r="F15" s="25">
        <v>444</v>
      </c>
      <c r="G15" s="25">
        <v>326</v>
      </c>
      <c r="H15" s="37">
        <v>567</v>
      </c>
      <c r="I15" s="25">
        <v>809</v>
      </c>
      <c r="J15" s="25">
        <v>600</v>
      </c>
      <c r="K15" s="25">
        <v>488</v>
      </c>
      <c r="L15" s="25"/>
      <c r="M15" s="25"/>
      <c r="N15" s="30">
        <f t="shared" ref="N15:N19" si="2">SUM(B15:M15)</f>
        <v>5891</v>
      </c>
      <c r="O15" s="27">
        <f>N15*10025</f>
        <v>59057275</v>
      </c>
      <c r="P15" s="51">
        <f>N15*3.5</f>
        <v>20618.5</v>
      </c>
    </row>
    <row r="16" spans="1:16" ht="36" customHeight="1" x14ac:dyDescent="0.25">
      <c r="A16" s="38" t="s">
        <v>36</v>
      </c>
      <c r="B16" s="40">
        <v>1092</v>
      </c>
      <c r="C16" s="53">
        <v>323</v>
      </c>
      <c r="D16" s="25">
        <v>479</v>
      </c>
      <c r="E16" s="25">
        <v>763</v>
      </c>
      <c r="F16" s="25">
        <v>444</v>
      </c>
      <c r="G16" s="25">
        <v>326</v>
      </c>
      <c r="H16" s="25">
        <v>567</v>
      </c>
      <c r="I16" s="25">
        <v>809</v>
      </c>
      <c r="J16" s="25">
        <v>600</v>
      </c>
      <c r="K16" s="25">
        <v>488</v>
      </c>
      <c r="L16" s="25"/>
      <c r="M16" s="25"/>
      <c r="N16" s="30">
        <f t="shared" si="2"/>
        <v>5891</v>
      </c>
      <c r="O16" s="27">
        <f>N16*60000</f>
        <v>353460000</v>
      </c>
      <c r="P16" s="51">
        <f t="shared" ref="P16:P19" si="3">N16*3.5</f>
        <v>20618.5</v>
      </c>
    </row>
    <row r="17" spans="1:16" ht="36" customHeight="1" x14ac:dyDescent="0.25">
      <c r="A17" s="39" t="s">
        <v>9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72">
        <v>1032</v>
      </c>
      <c r="L17" s="40"/>
      <c r="M17" s="40"/>
      <c r="N17" s="30">
        <f>SUM(B17:M17)</f>
        <v>1032</v>
      </c>
      <c r="O17" s="27">
        <f>N17*10025</f>
        <v>10345800</v>
      </c>
      <c r="P17" s="51">
        <f t="shared" si="3"/>
        <v>3612</v>
      </c>
    </row>
    <row r="18" spans="1:16" ht="36" customHeight="1" x14ac:dyDescent="0.25">
      <c r="A18" s="24" t="s">
        <v>10</v>
      </c>
      <c r="B18" s="40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40">
        <v>892</v>
      </c>
      <c r="L18" s="25"/>
      <c r="M18" s="25"/>
      <c r="N18" s="30">
        <f t="shared" si="2"/>
        <v>892</v>
      </c>
      <c r="O18" s="27">
        <f>N18*10025</f>
        <v>8942300</v>
      </c>
      <c r="P18" s="51">
        <f t="shared" si="3"/>
        <v>3122</v>
      </c>
    </row>
    <row r="19" spans="1:16" ht="36" customHeight="1" x14ac:dyDescent="0.25">
      <c r="A19" s="24" t="s">
        <v>37</v>
      </c>
      <c r="B19" s="40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5">
        <v>0</v>
      </c>
      <c r="K19" s="25">
        <v>0</v>
      </c>
      <c r="L19" s="28"/>
      <c r="M19" s="28"/>
      <c r="N19" s="30">
        <f t="shared" si="2"/>
        <v>0</v>
      </c>
      <c r="O19" s="27">
        <f>N19*10025</f>
        <v>0</v>
      </c>
      <c r="P19" s="51">
        <f t="shared" si="3"/>
        <v>0</v>
      </c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8"/>
  <sheetViews>
    <sheetView workbookViewId="0">
      <selection activeCell="R11" sqref="R11"/>
    </sheetView>
  </sheetViews>
  <sheetFormatPr baseColWidth="10" defaultRowHeight="15" x14ac:dyDescent="0.25"/>
  <cols>
    <col min="1" max="1" width="40.7109375" customWidth="1"/>
    <col min="2" max="13" width="6.7109375" customWidth="1"/>
    <col min="15" max="15" width="22.140625" customWidth="1"/>
    <col min="16" max="16" width="17.7109375" customWidth="1"/>
  </cols>
  <sheetData>
    <row r="1" spans="1:16" ht="39.950000000000003" customHeight="1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19.5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 ht="19.5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 ht="19.5" x14ac:dyDescent="0.25">
      <c r="A4" s="79" t="s">
        <v>55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ht="19.5" x14ac:dyDescent="0.25">
      <c r="A5" s="84" t="s">
        <v>56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1:16" ht="6.95" customHeight="1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7" spans="1:16" ht="108.75" x14ac:dyDescent="0.25">
      <c r="A7" s="56" t="s">
        <v>15</v>
      </c>
      <c r="B7" s="46" t="s">
        <v>41</v>
      </c>
      <c r="C7" s="46" t="s">
        <v>42</v>
      </c>
      <c r="D7" s="46" t="s">
        <v>43</v>
      </c>
      <c r="E7" s="46" t="s">
        <v>44</v>
      </c>
      <c r="F7" s="46" t="s">
        <v>45</v>
      </c>
      <c r="G7" s="46" t="s">
        <v>46</v>
      </c>
      <c r="H7" s="46" t="s">
        <v>47</v>
      </c>
      <c r="I7" s="46" t="s">
        <v>48</v>
      </c>
      <c r="J7" s="46" t="s">
        <v>49</v>
      </c>
      <c r="K7" s="46" t="s">
        <v>50</v>
      </c>
      <c r="L7" s="46" t="s">
        <v>51</v>
      </c>
      <c r="M7" s="46" t="s">
        <v>52</v>
      </c>
      <c r="N7" s="57" t="s">
        <v>4</v>
      </c>
      <c r="O7" s="22" t="s">
        <v>26</v>
      </c>
      <c r="P7" s="23" t="s">
        <v>27</v>
      </c>
    </row>
    <row r="8" spans="1:16" ht="35.1" customHeight="1" x14ac:dyDescent="0.25">
      <c r="A8" s="58" t="s">
        <v>57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/>
      <c r="M8" s="60"/>
      <c r="N8" s="61">
        <f t="shared" ref="N8:N18" si="0">SUM(B8:M8)</f>
        <v>0</v>
      </c>
      <c r="O8" s="62">
        <f>N8*10025</f>
        <v>0</v>
      </c>
      <c r="P8" s="4">
        <f>N8*5</f>
        <v>0</v>
      </c>
    </row>
    <row r="9" spans="1:16" ht="35.1" customHeight="1" x14ac:dyDescent="0.25">
      <c r="A9" s="63" t="s">
        <v>58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/>
      <c r="M9" s="60"/>
      <c r="N9" s="64">
        <f t="shared" si="0"/>
        <v>0</v>
      </c>
      <c r="O9" s="62">
        <f t="shared" ref="O9:O18" si="1">N9*10025</f>
        <v>0</v>
      </c>
      <c r="P9" s="4">
        <f t="shared" ref="P9:P17" si="2">N9*5</f>
        <v>0</v>
      </c>
    </row>
    <row r="10" spans="1:16" ht="35.1" customHeight="1" x14ac:dyDescent="0.25">
      <c r="A10" s="63" t="s">
        <v>59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/>
      <c r="M10" s="60"/>
      <c r="N10" s="64">
        <f t="shared" si="0"/>
        <v>0</v>
      </c>
      <c r="O10" s="62">
        <f t="shared" si="1"/>
        <v>0</v>
      </c>
      <c r="P10" s="4">
        <f t="shared" si="2"/>
        <v>0</v>
      </c>
    </row>
    <row r="11" spans="1:16" ht="35.1" customHeight="1" x14ac:dyDescent="0.25">
      <c r="A11" s="63" t="s">
        <v>60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/>
      <c r="M11" s="60"/>
      <c r="N11" s="64">
        <v>0</v>
      </c>
      <c r="O11" s="62">
        <f t="shared" si="1"/>
        <v>0</v>
      </c>
      <c r="P11" s="4">
        <f t="shared" si="2"/>
        <v>0</v>
      </c>
    </row>
    <row r="12" spans="1:16" ht="35.1" customHeight="1" x14ac:dyDescent="0.25">
      <c r="A12" s="63" t="s">
        <v>61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/>
      <c r="M12" s="60"/>
      <c r="N12" s="64">
        <v>0</v>
      </c>
      <c r="O12" s="62">
        <f t="shared" si="1"/>
        <v>0</v>
      </c>
      <c r="P12" s="4">
        <f t="shared" si="2"/>
        <v>0</v>
      </c>
    </row>
    <row r="13" spans="1:16" ht="35.1" customHeight="1" x14ac:dyDescent="0.25">
      <c r="A13" s="58" t="s">
        <v>62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59"/>
      <c r="M13" s="60"/>
      <c r="N13" s="65">
        <f t="shared" si="0"/>
        <v>0</v>
      </c>
      <c r="O13" s="62">
        <f t="shared" si="1"/>
        <v>0</v>
      </c>
      <c r="P13" s="4">
        <f t="shared" si="2"/>
        <v>0</v>
      </c>
    </row>
    <row r="14" spans="1:16" ht="35.1" customHeight="1" x14ac:dyDescent="0.25">
      <c r="A14" s="58" t="s">
        <v>63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/>
      <c r="M14" s="60"/>
      <c r="N14" s="65">
        <f t="shared" si="0"/>
        <v>0</v>
      </c>
      <c r="O14" s="62">
        <f t="shared" si="1"/>
        <v>0</v>
      </c>
      <c r="P14" s="4">
        <f t="shared" si="2"/>
        <v>0</v>
      </c>
    </row>
    <row r="15" spans="1:16" ht="35.1" customHeight="1" x14ac:dyDescent="0.25">
      <c r="A15" s="66" t="s">
        <v>64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/>
      <c r="M15" s="60"/>
      <c r="N15" s="65">
        <f t="shared" si="0"/>
        <v>0</v>
      </c>
      <c r="O15" s="62">
        <f t="shared" si="1"/>
        <v>0</v>
      </c>
      <c r="P15" s="4">
        <f t="shared" si="2"/>
        <v>0</v>
      </c>
    </row>
    <row r="16" spans="1:16" ht="35.1" customHeight="1" x14ac:dyDescent="0.25">
      <c r="A16" s="58" t="s">
        <v>65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/>
      <c r="M16" s="60"/>
      <c r="N16" s="65">
        <f t="shared" si="0"/>
        <v>0</v>
      </c>
      <c r="O16" s="62">
        <f t="shared" si="1"/>
        <v>0</v>
      </c>
      <c r="P16" s="4">
        <f t="shared" si="2"/>
        <v>0</v>
      </c>
    </row>
    <row r="17" spans="1:16" ht="35.1" customHeight="1" x14ac:dyDescent="0.25">
      <c r="A17" s="58" t="s">
        <v>66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/>
      <c r="M17" s="60"/>
      <c r="N17" s="64">
        <f t="shared" si="0"/>
        <v>0</v>
      </c>
      <c r="O17" s="62">
        <f t="shared" si="1"/>
        <v>0</v>
      </c>
      <c r="P17" s="4">
        <f t="shared" si="2"/>
        <v>0</v>
      </c>
    </row>
    <row r="18" spans="1:16" ht="34.5" customHeight="1" x14ac:dyDescent="0.25">
      <c r="A18" s="67" t="s">
        <v>4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/>
      <c r="M18" s="69"/>
      <c r="N18" s="70">
        <f t="shared" si="0"/>
        <v>0</v>
      </c>
      <c r="O18" s="71">
        <f t="shared" si="1"/>
        <v>0</v>
      </c>
      <c r="P18" s="70">
        <f>SUM(P8:P17)</f>
        <v>0</v>
      </c>
    </row>
  </sheetData>
  <mergeCells count="6">
    <mergeCell ref="A6:P6"/>
    <mergeCell ref="A1:P1"/>
    <mergeCell ref="A2:P2"/>
    <mergeCell ref="A3:P3"/>
    <mergeCell ref="A4:P4"/>
    <mergeCell ref="A5:P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P18"/>
  <sheetViews>
    <sheetView topLeftCell="A5" workbookViewId="0">
      <selection activeCell="T14" sqref="T14"/>
    </sheetView>
  </sheetViews>
  <sheetFormatPr baseColWidth="10" defaultRowHeight="15" x14ac:dyDescent="0.25"/>
  <cols>
    <col min="1" max="1" width="40.7109375" customWidth="1"/>
    <col min="2" max="13" width="6.7109375" customWidth="1"/>
    <col min="15" max="15" width="22.42578125" bestFit="1" customWidth="1"/>
    <col min="16" max="16" width="18" customWidth="1"/>
  </cols>
  <sheetData>
    <row r="1" spans="1:16" ht="42" customHeight="1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19.5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 ht="19.5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 ht="19.5" x14ac:dyDescent="0.25">
      <c r="A4" s="79" t="s">
        <v>55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ht="19.5" x14ac:dyDescent="0.25">
      <c r="A5" s="84" t="s">
        <v>67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1:16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7" spans="1:16" ht="108.75" x14ac:dyDescent="0.25">
      <c r="A7" s="56" t="s">
        <v>15</v>
      </c>
      <c r="B7" s="46" t="s">
        <v>41</v>
      </c>
      <c r="C7" s="46" t="s">
        <v>42</v>
      </c>
      <c r="D7" s="46" t="s">
        <v>43</v>
      </c>
      <c r="E7" s="46" t="s">
        <v>44</v>
      </c>
      <c r="F7" s="46" t="s">
        <v>45</v>
      </c>
      <c r="G7" s="46" t="s">
        <v>46</v>
      </c>
      <c r="H7" s="46" t="s">
        <v>47</v>
      </c>
      <c r="I7" s="46" t="s">
        <v>48</v>
      </c>
      <c r="J7" s="46" t="s">
        <v>49</v>
      </c>
      <c r="K7" s="46" t="s">
        <v>50</v>
      </c>
      <c r="L7" s="46" t="s">
        <v>51</v>
      </c>
      <c r="M7" s="46" t="s">
        <v>52</v>
      </c>
      <c r="N7" s="57" t="s">
        <v>4</v>
      </c>
      <c r="O7" s="22" t="s">
        <v>26</v>
      </c>
      <c r="P7" s="23" t="s">
        <v>27</v>
      </c>
    </row>
    <row r="8" spans="1:16" ht="35.1" customHeight="1" x14ac:dyDescent="0.25">
      <c r="A8" s="58" t="s">
        <v>57</v>
      </c>
      <c r="B8" s="25">
        <v>0</v>
      </c>
      <c r="C8" s="59">
        <v>1</v>
      </c>
      <c r="D8" s="59">
        <v>4</v>
      </c>
      <c r="E8" s="59">
        <v>2</v>
      </c>
      <c r="F8" s="59">
        <v>1</v>
      </c>
      <c r="G8" s="59">
        <v>0</v>
      </c>
      <c r="H8" s="28">
        <v>0</v>
      </c>
      <c r="I8" s="59">
        <v>2</v>
      </c>
      <c r="J8" s="25">
        <v>4</v>
      </c>
      <c r="K8" s="25">
        <v>0</v>
      </c>
      <c r="L8" s="59"/>
      <c r="M8" s="60"/>
      <c r="N8" s="61">
        <f t="shared" ref="N8:N18" si="0">SUM(B8:M8)</f>
        <v>14</v>
      </c>
      <c r="O8" s="62">
        <f>N8*10025</f>
        <v>140350</v>
      </c>
      <c r="P8" s="4">
        <f>N8*5</f>
        <v>70</v>
      </c>
    </row>
    <row r="9" spans="1:16" ht="35.1" customHeight="1" x14ac:dyDescent="0.25">
      <c r="A9" s="63" t="s">
        <v>58</v>
      </c>
      <c r="B9" s="25">
        <v>92</v>
      </c>
      <c r="C9" s="59">
        <v>82</v>
      </c>
      <c r="D9" s="59">
        <v>267</v>
      </c>
      <c r="E9" s="59">
        <v>73</v>
      </c>
      <c r="F9" s="59">
        <v>132</v>
      </c>
      <c r="G9" s="59">
        <v>106</v>
      </c>
      <c r="H9" s="28">
        <v>117</v>
      </c>
      <c r="I9" s="59">
        <v>123</v>
      </c>
      <c r="J9" s="25">
        <v>64</v>
      </c>
      <c r="K9" s="25">
        <v>66</v>
      </c>
      <c r="L9" s="59"/>
      <c r="M9" s="60"/>
      <c r="N9" s="64">
        <f t="shared" si="0"/>
        <v>1122</v>
      </c>
      <c r="O9" s="62">
        <f t="shared" ref="O9:O18" si="1">N9*10025</f>
        <v>11248050</v>
      </c>
      <c r="P9" s="4">
        <f t="shared" ref="P9:P17" si="2">N9*5</f>
        <v>5610</v>
      </c>
    </row>
    <row r="10" spans="1:16" ht="35.1" customHeight="1" x14ac:dyDescent="0.25">
      <c r="A10" s="63" t="s">
        <v>59</v>
      </c>
      <c r="B10" s="25">
        <v>12</v>
      </c>
      <c r="C10" s="59">
        <v>8</v>
      </c>
      <c r="D10" s="59">
        <v>41</v>
      </c>
      <c r="E10" s="59">
        <v>29</v>
      </c>
      <c r="F10" s="59">
        <v>31</v>
      </c>
      <c r="G10" s="59">
        <v>47</v>
      </c>
      <c r="H10" s="28">
        <v>32</v>
      </c>
      <c r="I10" s="59">
        <v>33</v>
      </c>
      <c r="J10" s="25">
        <v>20</v>
      </c>
      <c r="K10" s="25">
        <v>26</v>
      </c>
      <c r="L10" s="59"/>
      <c r="M10" s="60"/>
      <c r="N10" s="64">
        <f t="shared" si="0"/>
        <v>279</v>
      </c>
      <c r="O10" s="62">
        <f t="shared" si="1"/>
        <v>2796975</v>
      </c>
      <c r="P10" s="4">
        <f t="shared" si="2"/>
        <v>1395</v>
      </c>
    </row>
    <row r="11" spans="1:16" ht="35.1" customHeight="1" x14ac:dyDescent="0.25">
      <c r="A11" s="63" t="s">
        <v>60</v>
      </c>
      <c r="B11" s="25">
        <v>3</v>
      </c>
      <c r="C11" s="59">
        <v>0</v>
      </c>
      <c r="D11" s="59">
        <v>16</v>
      </c>
      <c r="E11" s="59">
        <v>1</v>
      </c>
      <c r="F11" s="59">
        <v>0</v>
      </c>
      <c r="G11" s="59">
        <v>1</v>
      </c>
      <c r="H11" s="25">
        <v>1</v>
      </c>
      <c r="I11" s="59">
        <v>2</v>
      </c>
      <c r="J11" s="25">
        <v>20</v>
      </c>
      <c r="K11" s="25">
        <v>2</v>
      </c>
      <c r="L11" s="59"/>
      <c r="M11" s="60"/>
      <c r="N11" s="64">
        <v>0</v>
      </c>
      <c r="O11" s="62">
        <f t="shared" si="1"/>
        <v>0</v>
      </c>
      <c r="P11" s="4">
        <f t="shared" si="2"/>
        <v>0</v>
      </c>
    </row>
    <row r="12" spans="1:16" ht="35.1" customHeight="1" x14ac:dyDescent="0.25">
      <c r="A12" s="63" t="s">
        <v>61</v>
      </c>
      <c r="B12" s="25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25">
        <v>0</v>
      </c>
      <c r="I12" s="59">
        <v>0</v>
      </c>
      <c r="J12" s="25">
        <v>0</v>
      </c>
      <c r="K12" s="25">
        <v>0</v>
      </c>
      <c r="L12" s="59"/>
      <c r="M12" s="60"/>
      <c r="N12" s="64">
        <v>0</v>
      </c>
      <c r="O12" s="62">
        <f t="shared" si="1"/>
        <v>0</v>
      </c>
      <c r="P12" s="4">
        <f t="shared" si="2"/>
        <v>0</v>
      </c>
    </row>
    <row r="13" spans="1:16" ht="35.1" customHeight="1" x14ac:dyDescent="0.25">
      <c r="A13" s="58" t="s">
        <v>62</v>
      </c>
      <c r="B13" s="25">
        <v>12</v>
      </c>
      <c r="C13" s="4">
        <v>8</v>
      </c>
      <c r="D13" s="59">
        <v>63</v>
      </c>
      <c r="E13" s="59">
        <v>20</v>
      </c>
      <c r="F13" s="59">
        <v>24</v>
      </c>
      <c r="G13" s="59">
        <v>24</v>
      </c>
      <c r="H13" s="28">
        <v>9</v>
      </c>
      <c r="I13" s="59">
        <v>20</v>
      </c>
      <c r="J13" s="25">
        <v>19</v>
      </c>
      <c r="K13" s="25">
        <v>20</v>
      </c>
      <c r="L13" s="59"/>
      <c r="M13" s="60"/>
      <c r="N13" s="65">
        <f t="shared" si="0"/>
        <v>219</v>
      </c>
      <c r="O13" s="62">
        <f t="shared" si="1"/>
        <v>2195475</v>
      </c>
      <c r="P13" s="4">
        <f t="shared" si="2"/>
        <v>1095</v>
      </c>
    </row>
    <row r="14" spans="1:16" ht="35.1" customHeight="1" x14ac:dyDescent="0.25">
      <c r="A14" s="58" t="s">
        <v>63</v>
      </c>
      <c r="B14" s="25">
        <v>9</v>
      </c>
      <c r="C14" s="59">
        <v>7</v>
      </c>
      <c r="D14" s="59">
        <v>41</v>
      </c>
      <c r="E14" s="59">
        <v>22</v>
      </c>
      <c r="F14" s="59">
        <v>28</v>
      </c>
      <c r="G14" s="59">
        <v>10</v>
      </c>
      <c r="H14" s="28">
        <v>5</v>
      </c>
      <c r="I14" s="59">
        <v>21</v>
      </c>
      <c r="J14" s="25">
        <v>10</v>
      </c>
      <c r="K14" s="25">
        <v>9</v>
      </c>
      <c r="L14" s="59"/>
      <c r="M14" s="60"/>
      <c r="N14" s="65">
        <f t="shared" si="0"/>
        <v>162</v>
      </c>
      <c r="O14" s="62">
        <f t="shared" si="1"/>
        <v>1624050</v>
      </c>
      <c r="P14" s="4">
        <f t="shared" si="2"/>
        <v>810</v>
      </c>
    </row>
    <row r="15" spans="1:16" ht="35.1" customHeight="1" x14ac:dyDescent="0.25">
      <c r="A15" s="66" t="s">
        <v>64</v>
      </c>
      <c r="B15" s="25">
        <v>109</v>
      </c>
      <c r="C15" s="59">
        <v>128</v>
      </c>
      <c r="D15" s="59">
        <v>370</v>
      </c>
      <c r="E15" s="59">
        <v>136</v>
      </c>
      <c r="F15" s="59">
        <v>174</v>
      </c>
      <c r="G15" s="59">
        <v>136</v>
      </c>
      <c r="H15" s="28">
        <v>135</v>
      </c>
      <c r="I15" s="59">
        <v>268</v>
      </c>
      <c r="J15" s="25">
        <v>187</v>
      </c>
      <c r="K15" s="25">
        <v>162</v>
      </c>
      <c r="L15" s="59"/>
      <c r="M15" s="60"/>
      <c r="N15" s="65">
        <f t="shared" si="0"/>
        <v>1805</v>
      </c>
      <c r="O15" s="62">
        <f t="shared" si="1"/>
        <v>18095125</v>
      </c>
      <c r="P15" s="4">
        <f t="shared" si="2"/>
        <v>9025</v>
      </c>
    </row>
    <row r="16" spans="1:16" ht="35.1" customHeight="1" x14ac:dyDescent="0.25">
      <c r="A16" s="58" t="s">
        <v>65</v>
      </c>
      <c r="B16" s="25">
        <v>121</v>
      </c>
      <c r="C16" s="59">
        <v>144</v>
      </c>
      <c r="D16" s="59">
        <v>605</v>
      </c>
      <c r="E16" s="59">
        <v>182</v>
      </c>
      <c r="F16" s="59">
        <v>281</v>
      </c>
      <c r="G16" s="59">
        <v>222</v>
      </c>
      <c r="H16" s="28">
        <v>176</v>
      </c>
      <c r="I16" s="59">
        <v>244</v>
      </c>
      <c r="J16" s="25">
        <v>198</v>
      </c>
      <c r="K16" s="25">
        <v>219</v>
      </c>
      <c r="L16" s="59"/>
      <c r="M16" s="60"/>
      <c r="N16" s="65">
        <f t="shared" si="0"/>
        <v>2392</v>
      </c>
      <c r="O16" s="62">
        <f t="shared" si="1"/>
        <v>23979800</v>
      </c>
      <c r="P16" s="4">
        <f t="shared" si="2"/>
        <v>11960</v>
      </c>
    </row>
    <row r="17" spans="1:16" ht="35.1" customHeight="1" x14ac:dyDescent="0.25">
      <c r="A17" s="58" t="s">
        <v>66</v>
      </c>
      <c r="B17" s="25">
        <v>16</v>
      </c>
      <c r="C17" s="4">
        <v>6</v>
      </c>
      <c r="D17" s="4">
        <v>61</v>
      </c>
      <c r="E17" s="59">
        <v>27</v>
      </c>
      <c r="F17" s="59">
        <v>40</v>
      </c>
      <c r="G17" s="4">
        <v>24</v>
      </c>
      <c r="H17" s="28">
        <v>27</v>
      </c>
      <c r="I17" s="59">
        <v>23</v>
      </c>
      <c r="J17" s="25">
        <v>19</v>
      </c>
      <c r="K17" s="25">
        <v>20</v>
      </c>
      <c r="L17" s="59"/>
      <c r="M17" s="60"/>
      <c r="N17" s="64">
        <f t="shared" si="0"/>
        <v>263</v>
      </c>
      <c r="O17" s="62">
        <f t="shared" si="1"/>
        <v>2636575</v>
      </c>
      <c r="P17" s="4">
        <f t="shared" si="2"/>
        <v>1315</v>
      </c>
    </row>
    <row r="18" spans="1:16" ht="19.5" x14ac:dyDescent="0.25">
      <c r="A18" s="67" t="s">
        <v>4</v>
      </c>
      <c r="B18" s="68">
        <f t="shared" ref="B18:J18" si="3">SUM(B8:B17)</f>
        <v>374</v>
      </c>
      <c r="C18" s="68">
        <f t="shared" si="3"/>
        <v>384</v>
      </c>
      <c r="D18" s="68">
        <f t="shared" si="3"/>
        <v>1468</v>
      </c>
      <c r="E18" s="68">
        <f t="shared" si="3"/>
        <v>492</v>
      </c>
      <c r="F18" s="68">
        <f t="shared" si="3"/>
        <v>711</v>
      </c>
      <c r="G18" s="68">
        <f t="shared" si="3"/>
        <v>570</v>
      </c>
      <c r="H18" s="68">
        <f t="shared" si="3"/>
        <v>502</v>
      </c>
      <c r="I18" s="68">
        <f t="shared" si="3"/>
        <v>736</v>
      </c>
      <c r="J18" s="68">
        <f t="shared" si="3"/>
        <v>541</v>
      </c>
      <c r="K18" s="68">
        <f>SUM(K8:K17)</f>
        <v>524</v>
      </c>
      <c r="L18" s="68"/>
      <c r="M18" s="69"/>
      <c r="N18" s="70">
        <f t="shared" si="0"/>
        <v>6302</v>
      </c>
      <c r="O18" s="71">
        <f t="shared" si="1"/>
        <v>63177550</v>
      </c>
      <c r="P18" s="70">
        <f>SUM(P8:P17)</f>
        <v>31280</v>
      </c>
    </row>
  </sheetData>
  <mergeCells count="6">
    <mergeCell ref="A6:P6"/>
    <mergeCell ref="A1:P1"/>
    <mergeCell ref="A2:P2"/>
    <mergeCell ref="A3:P3"/>
    <mergeCell ref="A4:P4"/>
    <mergeCell ref="A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INFORME GENERAL</vt:lpstr>
      <vt:lpstr>INFORME PROV. OCTUBRE 2023</vt:lpstr>
      <vt:lpstr>INFORME ACUMULATIVO OCTUBRE 23</vt:lpstr>
      <vt:lpstr>PAGOS POR PROV. 2023</vt:lpstr>
      <vt:lpstr>RESOLUCIONES POR PROV.2023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Miranda</dc:creator>
  <cp:lastModifiedBy>Lidizbeth Moreno</cp:lastModifiedBy>
  <cp:lastPrinted>2023-11-09T16:36:02Z</cp:lastPrinted>
  <dcterms:created xsi:type="dcterms:W3CDTF">2023-11-08T17:28:02Z</dcterms:created>
  <dcterms:modified xsi:type="dcterms:W3CDTF">2023-11-09T16:40:08Z</dcterms:modified>
</cp:coreProperties>
</file>